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ocuments\eps-eu\InputData\trans\SYVbT\"/>
    </mc:Choice>
  </mc:AlternateContent>
  <xr:revisionPtr revIDLastSave="0" documentId="13_ncr:1_{0CFE7CEF-39C5-4185-9649-21E2EBB26792}" xr6:coauthVersionLast="47" xr6:coauthVersionMax="47" xr10:uidLastSave="{00000000-0000-0000-0000-000000000000}"/>
  <bookViews>
    <workbookView xWindow="650" yWindow="130" windowWidth="18040" windowHeight="11180" tabRatio="923" firstSheet="11" activeTab="18" xr2:uid="{00000000-000D-0000-FFFF-FFFF00000000}"/>
  </bookViews>
  <sheets>
    <sheet name="About" sheetId="1" r:id="rId1"/>
    <sheet name="EU28_TrRail_act" sheetId="25" r:id="rId2"/>
    <sheet name="UK_TrRail_act" sheetId="36" r:id="rId3"/>
    <sheet name="EU27_TrRail_act" sheetId="38" r:id="rId4"/>
    <sheet name="EU28_TrNavi_act" sheetId="34" r:id="rId5"/>
    <sheet name="UK_TrNavi_act" sheetId="39" r:id="rId6"/>
    <sheet name="EU27_TrNavi_act" sheetId="40" r:id="rId7"/>
    <sheet name="EU28_TrAvia_act" sheetId="26" r:id="rId8"/>
    <sheet name="UK_TrAvia_act" sheetId="41" r:id="rId9"/>
    <sheet name="EU27_TrAvia_act" sheetId="42" r:id="rId10"/>
    <sheet name="Alternative Fuel Vehicles" sheetId="23" r:id="rId11"/>
    <sheet name="EU27_AFVs" sheetId="43" r:id="rId12"/>
    <sheet name="ACEA" sheetId="24" r:id="rId13"/>
    <sheet name="EU27_ACEA" sheetId="44" r:id="rId14"/>
    <sheet name="EU28_TRA_StockTot" sheetId="35" r:id="rId15"/>
    <sheet name="UK_TRA_StockTot" sheetId="45" r:id="rId16"/>
    <sheet name="EU27_TRA_StockTot" sheetId="46" r:id="rId17"/>
    <sheet name="SYVbT-passenger" sheetId="2" r:id="rId18"/>
    <sheet name="SYVbT-freight" sheetId="4" r:id="rId19"/>
  </sheets>
  <externalReferences>
    <externalReference r:id="rId20"/>
  </externalReferences>
  <definedNames>
    <definedName name="Eno_TM">'[1]1997  Table 1a Modified'!#REF!</definedName>
    <definedName name="Eno_Tons">'[1]1997  Table 1a Modified'!#REF!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_xlnm.Print_Titles" localSheetId="7">EU28_TrAvia_act!$1:$1</definedName>
    <definedName name="_xlnm.Print_Titles" localSheetId="4">EU28_TrNavi_act!$1:$1</definedName>
    <definedName name="_xlnm.Print_Titles" localSheetId="1">EU28_TrRail_act!$1:$1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6" i="4"/>
  <c r="E5" i="4"/>
  <c r="B5" i="4"/>
  <c r="E4" i="4"/>
  <c r="G3" i="4"/>
  <c r="E3" i="4"/>
  <c r="D3" i="4"/>
  <c r="C3" i="4"/>
  <c r="B3" i="4"/>
  <c r="H2" i="4"/>
  <c r="G2" i="4"/>
  <c r="F2" i="4"/>
  <c r="E2" i="4"/>
  <c r="D2" i="4"/>
  <c r="C2" i="4"/>
  <c r="B2" i="4"/>
  <c r="H3" i="2"/>
  <c r="G3" i="2"/>
  <c r="F3" i="2"/>
  <c r="H3" i="4"/>
  <c r="D7" i="2"/>
  <c r="B7" i="2"/>
  <c r="E5" i="2"/>
  <c r="B5" i="2"/>
  <c r="E3" i="2"/>
  <c r="D3" i="2"/>
  <c r="C3" i="2"/>
  <c r="B3" i="2"/>
  <c r="H2" i="2"/>
  <c r="G2" i="2"/>
  <c r="F2" i="2"/>
  <c r="E2" i="2"/>
  <c r="D2" i="2"/>
  <c r="C2" i="2"/>
  <c r="B2" i="2"/>
  <c r="C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P238" i="46"/>
  <c r="Q238" i="46"/>
  <c r="R238" i="46"/>
  <c r="S238" i="46"/>
  <c r="T238" i="46"/>
  <c r="U238" i="46"/>
  <c r="V238" i="46"/>
  <c r="W238" i="46"/>
  <c r="X238" i="46"/>
  <c r="Y238" i="46"/>
  <c r="Z238" i="46"/>
  <c r="AA238" i="46"/>
  <c r="AB238" i="46"/>
  <c r="AC238" i="46"/>
  <c r="AD238" i="46"/>
  <c r="AE238" i="46"/>
  <c r="AF238" i="46"/>
  <c r="AG238" i="46"/>
  <c r="AH238" i="46"/>
  <c r="AI238" i="46"/>
  <c r="AJ238" i="46"/>
  <c r="AK238" i="46"/>
  <c r="AL238" i="46"/>
  <c r="AM238" i="46"/>
  <c r="AN238" i="46"/>
  <c r="AO238" i="46"/>
  <c r="AP238" i="46"/>
  <c r="AQ238" i="46"/>
  <c r="AR238" i="46"/>
  <c r="AS238" i="46"/>
  <c r="AT238" i="46"/>
  <c r="AU238" i="46"/>
  <c r="AV238" i="46"/>
  <c r="AW238" i="46"/>
  <c r="AX238" i="46"/>
  <c r="AY238" i="46"/>
  <c r="AZ238" i="46"/>
  <c r="C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P239" i="46"/>
  <c r="Q239" i="46"/>
  <c r="R239" i="46"/>
  <c r="S239" i="46"/>
  <c r="T239" i="46"/>
  <c r="U239" i="46"/>
  <c r="V239" i="46"/>
  <c r="W239" i="46"/>
  <c r="X239" i="46"/>
  <c r="Y239" i="46"/>
  <c r="Z239" i="46"/>
  <c r="AA239" i="46"/>
  <c r="AB239" i="46"/>
  <c r="AC239" i="46"/>
  <c r="AD239" i="46"/>
  <c r="AE239" i="46"/>
  <c r="AF239" i="46"/>
  <c r="AG239" i="46"/>
  <c r="AH239" i="46"/>
  <c r="AI239" i="46"/>
  <c r="AJ239" i="46"/>
  <c r="AK239" i="46"/>
  <c r="AL239" i="46"/>
  <c r="AM239" i="46"/>
  <c r="AN239" i="46"/>
  <c r="AO239" i="46"/>
  <c r="AP239" i="46"/>
  <c r="AQ239" i="46"/>
  <c r="AR239" i="46"/>
  <c r="AS239" i="46"/>
  <c r="AT239" i="46"/>
  <c r="AU239" i="46"/>
  <c r="AV239" i="46"/>
  <c r="AW239" i="46"/>
  <c r="AX239" i="46"/>
  <c r="AY239" i="46"/>
  <c r="AZ239" i="46"/>
  <c r="C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P240" i="46"/>
  <c r="Q240" i="46"/>
  <c r="R240" i="46"/>
  <c r="S240" i="46"/>
  <c r="T240" i="46"/>
  <c r="U240" i="46"/>
  <c r="V240" i="46"/>
  <c r="W240" i="46"/>
  <c r="X240" i="46"/>
  <c r="Y240" i="46"/>
  <c r="Z240" i="46"/>
  <c r="AA240" i="46"/>
  <c r="AB240" i="46"/>
  <c r="AC240" i="46"/>
  <c r="AD240" i="46"/>
  <c r="AE240" i="46"/>
  <c r="AF240" i="46"/>
  <c r="AG240" i="46"/>
  <c r="AH240" i="46"/>
  <c r="AI240" i="46"/>
  <c r="AJ240" i="46"/>
  <c r="AK240" i="46"/>
  <c r="AL240" i="46"/>
  <c r="AM240" i="46"/>
  <c r="AN240" i="46"/>
  <c r="AO240" i="46"/>
  <c r="AP240" i="46"/>
  <c r="AQ240" i="46"/>
  <c r="AR240" i="46"/>
  <c r="AS240" i="46"/>
  <c r="AT240" i="46"/>
  <c r="AU240" i="46"/>
  <c r="AV240" i="46"/>
  <c r="AW240" i="46"/>
  <c r="AX240" i="46"/>
  <c r="AY240" i="46"/>
  <c r="AZ240" i="46"/>
  <c r="C241" i="46"/>
  <c r="D241" i="46"/>
  <c r="E241" i="46"/>
  <c r="F241" i="46"/>
  <c r="G241" i="46"/>
  <c r="H241" i="46"/>
  <c r="I241" i="46"/>
  <c r="J241" i="46"/>
  <c r="K241" i="46"/>
  <c r="L241" i="46"/>
  <c r="M241" i="46"/>
  <c r="N241" i="46"/>
  <c r="O241" i="46"/>
  <c r="P241" i="46"/>
  <c r="Q241" i="46"/>
  <c r="R241" i="46"/>
  <c r="S241" i="46"/>
  <c r="T241" i="46"/>
  <c r="U241" i="46"/>
  <c r="V241" i="46"/>
  <c r="W241" i="46"/>
  <c r="X241" i="46"/>
  <c r="Y241" i="46"/>
  <c r="Z241" i="46"/>
  <c r="AA241" i="46"/>
  <c r="AB241" i="46"/>
  <c r="AC241" i="46"/>
  <c r="AD241" i="46"/>
  <c r="AE241" i="46"/>
  <c r="AF241" i="46"/>
  <c r="AG241" i="46"/>
  <c r="AH241" i="46"/>
  <c r="AI241" i="46"/>
  <c r="AJ241" i="46"/>
  <c r="AK241" i="46"/>
  <c r="AL241" i="46"/>
  <c r="AM241" i="46"/>
  <c r="AN241" i="46"/>
  <c r="AO241" i="46"/>
  <c r="AP241" i="46"/>
  <c r="AQ241" i="46"/>
  <c r="AR241" i="46"/>
  <c r="AS241" i="46"/>
  <c r="AT241" i="46"/>
  <c r="AU241" i="46"/>
  <c r="AV241" i="46"/>
  <c r="AW241" i="46"/>
  <c r="AX241" i="46"/>
  <c r="AY241" i="46"/>
  <c r="AZ241" i="46"/>
  <c r="C242" i="46"/>
  <c r="D242" i="46"/>
  <c r="E242" i="46"/>
  <c r="F242" i="46"/>
  <c r="G242" i="46"/>
  <c r="H242" i="46"/>
  <c r="I242" i="46"/>
  <c r="J242" i="46"/>
  <c r="K242" i="46"/>
  <c r="L242" i="46"/>
  <c r="M242" i="46"/>
  <c r="N242" i="46"/>
  <c r="O242" i="46"/>
  <c r="P242" i="46"/>
  <c r="Q242" i="46"/>
  <c r="R242" i="46"/>
  <c r="S242" i="46"/>
  <c r="T242" i="46"/>
  <c r="U242" i="46"/>
  <c r="V242" i="46"/>
  <c r="W242" i="46"/>
  <c r="X242" i="46"/>
  <c r="Y242" i="46"/>
  <c r="Z242" i="46"/>
  <c r="AA242" i="46"/>
  <c r="AB242" i="46"/>
  <c r="AC242" i="46"/>
  <c r="AD242" i="46"/>
  <c r="AE242" i="46"/>
  <c r="AF242" i="46"/>
  <c r="AG242" i="46"/>
  <c r="AH242" i="46"/>
  <c r="AI242" i="46"/>
  <c r="AJ242" i="46"/>
  <c r="AK242" i="46"/>
  <c r="AL242" i="46"/>
  <c r="AM242" i="46"/>
  <c r="AN242" i="46"/>
  <c r="AO242" i="46"/>
  <c r="AP242" i="46"/>
  <c r="AQ242" i="46"/>
  <c r="AR242" i="46"/>
  <c r="AS242" i="46"/>
  <c r="AT242" i="46"/>
  <c r="AU242" i="46"/>
  <c r="AV242" i="46"/>
  <c r="AW242" i="46"/>
  <c r="AX242" i="46"/>
  <c r="AY242" i="46"/>
  <c r="AZ242" i="46"/>
  <c r="C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P243" i="46"/>
  <c r="Q243" i="46"/>
  <c r="R243" i="46"/>
  <c r="S243" i="46"/>
  <c r="T243" i="46"/>
  <c r="U243" i="46"/>
  <c r="V243" i="46"/>
  <c r="W243" i="46"/>
  <c r="X243" i="46"/>
  <c r="Y243" i="46"/>
  <c r="Z243" i="46"/>
  <c r="AA243" i="46"/>
  <c r="AB243" i="46"/>
  <c r="AC243" i="46"/>
  <c r="AD243" i="46"/>
  <c r="AE243" i="46"/>
  <c r="AF243" i="46"/>
  <c r="AG243" i="46"/>
  <c r="AH243" i="46"/>
  <c r="AI243" i="46"/>
  <c r="AJ243" i="46"/>
  <c r="AK243" i="46"/>
  <c r="AL243" i="46"/>
  <c r="AM243" i="46"/>
  <c r="AN243" i="46"/>
  <c r="AO243" i="46"/>
  <c r="AP243" i="46"/>
  <c r="AQ243" i="46"/>
  <c r="AR243" i="46"/>
  <c r="AS243" i="46"/>
  <c r="AT243" i="46"/>
  <c r="AU243" i="46"/>
  <c r="AV243" i="46"/>
  <c r="AW243" i="46"/>
  <c r="AX243" i="46"/>
  <c r="AY243" i="46"/>
  <c r="AZ243" i="46"/>
  <c r="C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P244" i="46"/>
  <c r="Q244" i="46"/>
  <c r="R244" i="46"/>
  <c r="S244" i="46"/>
  <c r="T244" i="46"/>
  <c r="U244" i="46"/>
  <c r="V244" i="46"/>
  <c r="W244" i="46"/>
  <c r="X244" i="46"/>
  <c r="Y244" i="46"/>
  <c r="Z244" i="46"/>
  <c r="AA244" i="46"/>
  <c r="AB244" i="46"/>
  <c r="AC244" i="46"/>
  <c r="AD244" i="46"/>
  <c r="AE244" i="46"/>
  <c r="AF244" i="46"/>
  <c r="AG244" i="46"/>
  <c r="AH244" i="46"/>
  <c r="AI244" i="46"/>
  <c r="AJ244" i="46"/>
  <c r="AK244" i="46"/>
  <c r="AL244" i="46"/>
  <c r="AM244" i="46"/>
  <c r="AN244" i="46"/>
  <c r="AO244" i="46"/>
  <c r="AP244" i="46"/>
  <c r="AQ244" i="46"/>
  <c r="AR244" i="46"/>
  <c r="AS244" i="46"/>
  <c r="AT244" i="46"/>
  <c r="AU244" i="46"/>
  <c r="AV244" i="46"/>
  <c r="AW244" i="46"/>
  <c r="AX244" i="46"/>
  <c r="AY244" i="46"/>
  <c r="AZ244" i="46"/>
  <c r="C245" i="46"/>
  <c r="D245" i="46"/>
  <c r="E245" i="46"/>
  <c r="F245" i="46"/>
  <c r="G245" i="46"/>
  <c r="H245" i="46"/>
  <c r="I245" i="46"/>
  <c r="J245" i="46"/>
  <c r="K245" i="46"/>
  <c r="L245" i="46"/>
  <c r="M245" i="46"/>
  <c r="N245" i="46"/>
  <c r="O245" i="46"/>
  <c r="P245" i="46"/>
  <c r="Q245" i="46"/>
  <c r="R245" i="46"/>
  <c r="S245" i="46"/>
  <c r="T245" i="46"/>
  <c r="U245" i="46"/>
  <c r="V245" i="46"/>
  <c r="W245" i="46"/>
  <c r="X245" i="46"/>
  <c r="Y245" i="46"/>
  <c r="Z245" i="46"/>
  <c r="AA245" i="46"/>
  <c r="AB245" i="46"/>
  <c r="AC245" i="46"/>
  <c r="AD245" i="46"/>
  <c r="AE245" i="46"/>
  <c r="AF245" i="46"/>
  <c r="AG245" i="46"/>
  <c r="AH245" i="46"/>
  <c r="AI245" i="46"/>
  <c r="AJ245" i="46"/>
  <c r="AK245" i="46"/>
  <c r="AL245" i="46"/>
  <c r="AM245" i="46"/>
  <c r="AN245" i="46"/>
  <c r="AO245" i="46"/>
  <c r="AP245" i="46"/>
  <c r="AQ245" i="46"/>
  <c r="AR245" i="46"/>
  <c r="AS245" i="46"/>
  <c r="AT245" i="46"/>
  <c r="AU245" i="46"/>
  <c r="AV245" i="46"/>
  <c r="AW245" i="46"/>
  <c r="AX245" i="46"/>
  <c r="AY245" i="46"/>
  <c r="AZ245" i="46"/>
  <c r="C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P246" i="46"/>
  <c r="Q246" i="46"/>
  <c r="R246" i="46"/>
  <c r="S246" i="46"/>
  <c r="T246" i="46"/>
  <c r="U246" i="46"/>
  <c r="V246" i="46"/>
  <c r="W246" i="46"/>
  <c r="X246" i="46"/>
  <c r="Y246" i="46"/>
  <c r="Z246" i="46"/>
  <c r="AA246" i="46"/>
  <c r="AB246" i="46"/>
  <c r="AC246" i="46"/>
  <c r="AD246" i="46"/>
  <c r="AE246" i="46"/>
  <c r="AF246" i="46"/>
  <c r="AG246" i="46"/>
  <c r="AH246" i="46"/>
  <c r="AI246" i="46"/>
  <c r="AJ246" i="46"/>
  <c r="AK246" i="46"/>
  <c r="AL246" i="46"/>
  <c r="AM246" i="46"/>
  <c r="AN246" i="46"/>
  <c r="AO246" i="46"/>
  <c r="AP246" i="46"/>
  <c r="AQ246" i="46"/>
  <c r="AR246" i="46"/>
  <c r="AS246" i="46"/>
  <c r="AT246" i="46"/>
  <c r="AU246" i="46"/>
  <c r="AV246" i="46"/>
  <c r="AW246" i="46"/>
  <c r="AX246" i="46"/>
  <c r="AY246" i="46"/>
  <c r="AZ246" i="46"/>
  <c r="C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P247" i="46"/>
  <c r="Q247" i="46"/>
  <c r="R247" i="46"/>
  <c r="S247" i="46"/>
  <c r="T247" i="46"/>
  <c r="U247" i="46"/>
  <c r="V247" i="46"/>
  <c r="W247" i="46"/>
  <c r="X247" i="46"/>
  <c r="Y247" i="46"/>
  <c r="Z247" i="46"/>
  <c r="AA247" i="46"/>
  <c r="AB247" i="46"/>
  <c r="AC247" i="46"/>
  <c r="AD247" i="46"/>
  <c r="AE247" i="46"/>
  <c r="AF247" i="46"/>
  <c r="AG247" i="46"/>
  <c r="AH247" i="46"/>
  <c r="AI247" i="46"/>
  <c r="AJ247" i="46"/>
  <c r="AK247" i="46"/>
  <c r="AL247" i="46"/>
  <c r="AM247" i="46"/>
  <c r="AN247" i="46"/>
  <c r="AO247" i="46"/>
  <c r="AP247" i="46"/>
  <c r="AQ247" i="46"/>
  <c r="AR247" i="46"/>
  <c r="AS247" i="46"/>
  <c r="AT247" i="46"/>
  <c r="AU247" i="46"/>
  <c r="AV247" i="46"/>
  <c r="AW247" i="46"/>
  <c r="AX247" i="46"/>
  <c r="AY247" i="46"/>
  <c r="AZ247" i="46"/>
  <c r="C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P248" i="46"/>
  <c r="Q248" i="46"/>
  <c r="R248" i="46"/>
  <c r="S248" i="46"/>
  <c r="T248" i="46"/>
  <c r="U248" i="46"/>
  <c r="V248" i="46"/>
  <c r="W248" i="46"/>
  <c r="X248" i="46"/>
  <c r="Y248" i="46"/>
  <c r="Z248" i="46"/>
  <c r="AA248" i="46"/>
  <c r="AB248" i="46"/>
  <c r="AC248" i="46"/>
  <c r="AD248" i="46"/>
  <c r="AE248" i="46"/>
  <c r="AF248" i="46"/>
  <c r="AG248" i="46"/>
  <c r="AH248" i="46"/>
  <c r="AI248" i="46"/>
  <c r="AJ248" i="46"/>
  <c r="AK248" i="46"/>
  <c r="AL248" i="46"/>
  <c r="AM248" i="46"/>
  <c r="AN248" i="46"/>
  <c r="AO248" i="46"/>
  <c r="AP248" i="46"/>
  <c r="AQ248" i="46"/>
  <c r="AR248" i="46"/>
  <c r="AS248" i="46"/>
  <c r="AT248" i="46"/>
  <c r="AU248" i="46"/>
  <c r="AV248" i="46"/>
  <c r="AW248" i="46"/>
  <c r="AX248" i="46"/>
  <c r="AY248" i="46"/>
  <c r="AZ248" i="46"/>
  <c r="C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P249" i="46"/>
  <c r="Q249" i="46"/>
  <c r="R249" i="46"/>
  <c r="S249" i="46"/>
  <c r="T249" i="46"/>
  <c r="U249" i="46"/>
  <c r="V249" i="46"/>
  <c r="W249" i="46"/>
  <c r="X249" i="46"/>
  <c r="Y249" i="46"/>
  <c r="Z249" i="46"/>
  <c r="AA249" i="46"/>
  <c r="AB249" i="46"/>
  <c r="AC249" i="46"/>
  <c r="AD249" i="46"/>
  <c r="AE249" i="46"/>
  <c r="AF249" i="46"/>
  <c r="AG249" i="46"/>
  <c r="AH249" i="46"/>
  <c r="AI249" i="46"/>
  <c r="AJ249" i="46"/>
  <c r="AK249" i="46"/>
  <c r="AL249" i="46"/>
  <c r="AM249" i="46"/>
  <c r="AN249" i="46"/>
  <c r="AO249" i="46"/>
  <c r="AP249" i="46"/>
  <c r="AQ249" i="46"/>
  <c r="AR249" i="46"/>
  <c r="AS249" i="46"/>
  <c r="AT249" i="46"/>
  <c r="AU249" i="46"/>
  <c r="AV249" i="46"/>
  <c r="AW249" i="46"/>
  <c r="AX249" i="46"/>
  <c r="AY249" i="46"/>
  <c r="AZ249" i="46"/>
  <c r="C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P250" i="46"/>
  <c r="Q250" i="46"/>
  <c r="R250" i="46"/>
  <c r="S250" i="46"/>
  <c r="T250" i="46"/>
  <c r="U250" i="46"/>
  <c r="V250" i="46"/>
  <c r="W250" i="46"/>
  <c r="X250" i="46"/>
  <c r="Y250" i="46"/>
  <c r="Z250" i="46"/>
  <c r="AA250" i="46"/>
  <c r="AB250" i="46"/>
  <c r="AC250" i="46"/>
  <c r="AD250" i="46"/>
  <c r="AE250" i="46"/>
  <c r="AF250" i="46"/>
  <c r="AG250" i="46"/>
  <c r="AH250" i="46"/>
  <c r="AI250" i="46"/>
  <c r="AJ250" i="46"/>
  <c r="AK250" i="46"/>
  <c r="AL250" i="46"/>
  <c r="AM250" i="46"/>
  <c r="AN250" i="46"/>
  <c r="AO250" i="46"/>
  <c r="AP250" i="46"/>
  <c r="AQ250" i="46"/>
  <c r="AR250" i="46"/>
  <c r="AS250" i="46"/>
  <c r="AT250" i="46"/>
  <c r="AU250" i="46"/>
  <c r="AV250" i="46"/>
  <c r="AW250" i="46"/>
  <c r="AX250" i="46"/>
  <c r="AY250" i="46"/>
  <c r="AZ250" i="46"/>
  <c r="C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P251" i="46"/>
  <c r="Q251" i="46"/>
  <c r="R251" i="46"/>
  <c r="S251" i="46"/>
  <c r="T251" i="46"/>
  <c r="U251" i="46"/>
  <c r="V251" i="46"/>
  <c r="W251" i="46"/>
  <c r="X251" i="46"/>
  <c r="Y251" i="46"/>
  <c r="Z251" i="46"/>
  <c r="AA251" i="46"/>
  <c r="AB251" i="46"/>
  <c r="AC251" i="46"/>
  <c r="AD251" i="46"/>
  <c r="AE251" i="46"/>
  <c r="AF251" i="46"/>
  <c r="AG251" i="46"/>
  <c r="AH251" i="46"/>
  <c r="AI251" i="46"/>
  <c r="AJ251" i="46"/>
  <c r="AK251" i="46"/>
  <c r="AL251" i="46"/>
  <c r="AM251" i="46"/>
  <c r="AN251" i="46"/>
  <c r="AO251" i="46"/>
  <c r="AP251" i="46"/>
  <c r="AQ251" i="46"/>
  <c r="AR251" i="46"/>
  <c r="AS251" i="46"/>
  <c r="AT251" i="46"/>
  <c r="AU251" i="46"/>
  <c r="AV251" i="46"/>
  <c r="AW251" i="46"/>
  <c r="AX251" i="46"/>
  <c r="AY251" i="46"/>
  <c r="AZ251" i="46"/>
  <c r="B251" i="46"/>
  <c r="B250" i="46"/>
  <c r="B249" i="46"/>
  <c r="B248" i="46"/>
  <c r="B247" i="46"/>
  <c r="B246" i="46"/>
  <c r="B245" i="46"/>
  <c r="B244" i="46"/>
  <c r="B243" i="46"/>
  <c r="B242" i="46"/>
  <c r="B241" i="46"/>
  <c r="B240" i="46"/>
  <c r="B239" i="46"/>
  <c r="B238" i="46"/>
  <c r="C222" i="46"/>
  <c r="D222" i="46"/>
  <c r="E222" i="46"/>
  <c r="F222" i="46"/>
  <c r="G222" i="46"/>
  <c r="H222" i="46"/>
  <c r="I222" i="46"/>
  <c r="J222" i="46"/>
  <c r="K222" i="46"/>
  <c r="L222" i="46"/>
  <c r="M222" i="46"/>
  <c r="N222" i="46"/>
  <c r="O222" i="46"/>
  <c r="P222" i="46"/>
  <c r="Q222" i="46"/>
  <c r="R222" i="46"/>
  <c r="S222" i="46"/>
  <c r="T222" i="46"/>
  <c r="U222" i="46"/>
  <c r="V222" i="46"/>
  <c r="W222" i="46"/>
  <c r="X222" i="46"/>
  <c r="Y222" i="46"/>
  <c r="Z222" i="46"/>
  <c r="AA222" i="46"/>
  <c r="AB222" i="46"/>
  <c r="AC222" i="46"/>
  <c r="AD222" i="46"/>
  <c r="AE222" i="46"/>
  <c r="AF222" i="46"/>
  <c r="AG222" i="46"/>
  <c r="AH222" i="46"/>
  <c r="AI222" i="46"/>
  <c r="AJ222" i="46"/>
  <c r="AK222" i="46"/>
  <c r="AL222" i="46"/>
  <c r="AM222" i="46"/>
  <c r="AN222" i="46"/>
  <c r="AO222" i="46"/>
  <c r="AP222" i="46"/>
  <c r="AQ222" i="46"/>
  <c r="AR222" i="46"/>
  <c r="AS222" i="46"/>
  <c r="AT222" i="46"/>
  <c r="AU222" i="46"/>
  <c r="AV222" i="46"/>
  <c r="AW222" i="46"/>
  <c r="AX222" i="46"/>
  <c r="AY222" i="46"/>
  <c r="AZ222" i="46"/>
  <c r="C223" i="46"/>
  <c r="D223" i="46"/>
  <c r="E223" i="46"/>
  <c r="F223" i="46"/>
  <c r="G223" i="46"/>
  <c r="H223" i="46"/>
  <c r="I223" i="46"/>
  <c r="J223" i="46"/>
  <c r="K223" i="46"/>
  <c r="L223" i="46"/>
  <c r="M223" i="46"/>
  <c r="N223" i="46"/>
  <c r="O223" i="46"/>
  <c r="P223" i="46"/>
  <c r="Q223" i="46"/>
  <c r="R223" i="46"/>
  <c r="S223" i="46"/>
  <c r="T223" i="46"/>
  <c r="U223" i="46"/>
  <c r="V223" i="46"/>
  <c r="W223" i="46"/>
  <c r="X223" i="46"/>
  <c r="Y223" i="46"/>
  <c r="Z223" i="46"/>
  <c r="AA223" i="46"/>
  <c r="AB223" i="46"/>
  <c r="AC223" i="46"/>
  <c r="AD223" i="46"/>
  <c r="AE223" i="46"/>
  <c r="AF223" i="46"/>
  <c r="AG223" i="46"/>
  <c r="AH223" i="46"/>
  <c r="AI223" i="46"/>
  <c r="AJ223" i="46"/>
  <c r="AK223" i="46"/>
  <c r="AL223" i="46"/>
  <c r="AM223" i="46"/>
  <c r="AN223" i="46"/>
  <c r="AO223" i="46"/>
  <c r="AP223" i="46"/>
  <c r="AQ223" i="46"/>
  <c r="AR223" i="46"/>
  <c r="AS223" i="46"/>
  <c r="AT223" i="46"/>
  <c r="AU223" i="46"/>
  <c r="AV223" i="46"/>
  <c r="AW223" i="46"/>
  <c r="AX223" i="46"/>
  <c r="AY223" i="46"/>
  <c r="AZ223" i="46"/>
  <c r="C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P224" i="46"/>
  <c r="Q224" i="46"/>
  <c r="R224" i="46"/>
  <c r="S224" i="46"/>
  <c r="T224" i="46"/>
  <c r="U224" i="46"/>
  <c r="V224" i="46"/>
  <c r="W224" i="46"/>
  <c r="X224" i="46"/>
  <c r="Y224" i="46"/>
  <c r="Z224" i="46"/>
  <c r="AA224" i="46"/>
  <c r="AB224" i="46"/>
  <c r="AC224" i="46"/>
  <c r="AD224" i="46"/>
  <c r="AE224" i="46"/>
  <c r="AF224" i="46"/>
  <c r="AG224" i="46"/>
  <c r="AH224" i="46"/>
  <c r="AI224" i="46"/>
  <c r="AJ224" i="46"/>
  <c r="AK224" i="46"/>
  <c r="AL224" i="46"/>
  <c r="AM224" i="46"/>
  <c r="AN224" i="46"/>
  <c r="AO224" i="46"/>
  <c r="AP224" i="46"/>
  <c r="AQ224" i="46"/>
  <c r="AR224" i="46"/>
  <c r="AS224" i="46"/>
  <c r="AT224" i="46"/>
  <c r="AU224" i="46"/>
  <c r="AV224" i="46"/>
  <c r="AW224" i="46"/>
  <c r="AX224" i="46"/>
  <c r="AY224" i="46"/>
  <c r="AZ224" i="46"/>
  <c r="C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P225" i="46"/>
  <c r="Q225" i="46"/>
  <c r="R225" i="46"/>
  <c r="S225" i="46"/>
  <c r="T225" i="46"/>
  <c r="U225" i="46"/>
  <c r="V225" i="46"/>
  <c r="W225" i="46"/>
  <c r="X225" i="46"/>
  <c r="Y225" i="46"/>
  <c r="Z225" i="46"/>
  <c r="AA225" i="46"/>
  <c r="AB225" i="46"/>
  <c r="AC225" i="46"/>
  <c r="AD225" i="46"/>
  <c r="AE225" i="46"/>
  <c r="AF225" i="46"/>
  <c r="AG225" i="46"/>
  <c r="AH225" i="46"/>
  <c r="AI225" i="46"/>
  <c r="AJ225" i="46"/>
  <c r="AK225" i="46"/>
  <c r="AL225" i="46"/>
  <c r="AM225" i="46"/>
  <c r="AN225" i="46"/>
  <c r="AO225" i="46"/>
  <c r="AP225" i="46"/>
  <c r="AQ225" i="46"/>
  <c r="AR225" i="46"/>
  <c r="AS225" i="46"/>
  <c r="AT225" i="46"/>
  <c r="AU225" i="46"/>
  <c r="AV225" i="46"/>
  <c r="AW225" i="46"/>
  <c r="AX225" i="46"/>
  <c r="AY225" i="46"/>
  <c r="AZ225" i="46"/>
  <c r="C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P226" i="46"/>
  <c r="Q226" i="46"/>
  <c r="R226" i="46"/>
  <c r="S226" i="46"/>
  <c r="T226" i="46"/>
  <c r="U226" i="46"/>
  <c r="V226" i="46"/>
  <c r="W226" i="46"/>
  <c r="X226" i="46"/>
  <c r="Y226" i="46"/>
  <c r="Z226" i="46"/>
  <c r="AA226" i="46"/>
  <c r="AB226" i="46"/>
  <c r="AC226" i="46"/>
  <c r="AD226" i="46"/>
  <c r="AE226" i="46"/>
  <c r="AF226" i="46"/>
  <c r="AG226" i="46"/>
  <c r="AH226" i="46"/>
  <c r="AI226" i="46"/>
  <c r="AJ226" i="46"/>
  <c r="AK226" i="46"/>
  <c r="AL226" i="46"/>
  <c r="AM226" i="46"/>
  <c r="AN226" i="46"/>
  <c r="AO226" i="46"/>
  <c r="AP226" i="46"/>
  <c r="AQ226" i="46"/>
  <c r="AR226" i="46"/>
  <c r="AS226" i="46"/>
  <c r="AT226" i="46"/>
  <c r="AU226" i="46"/>
  <c r="AV226" i="46"/>
  <c r="AW226" i="46"/>
  <c r="AX226" i="46"/>
  <c r="AY226" i="46"/>
  <c r="AZ226" i="46"/>
  <c r="C227" i="46"/>
  <c r="D227" i="46"/>
  <c r="E227" i="46"/>
  <c r="F227" i="46"/>
  <c r="G227" i="46"/>
  <c r="H227" i="46"/>
  <c r="I227" i="46"/>
  <c r="J227" i="46"/>
  <c r="K227" i="46"/>
  <c r="L227" i="46"/>
  <c r="M227" i="46"/>
  <c r="N227" i="46"/>
  <c r="O227" i="46"/>
  <c r="P227" i="46"/>
  <c r="Q227" i="46"/>
  <c r="R227" i="46"/>
  <c r="S227" i="46"/>
  <c r="T227" i="46"/>
  <c r="U227" i="46"/>
  <c r="V227" i="46"/>
  <c r="W227" i="46"/>
  <c r="X227" i="46"/>
  <c r="Y227" i="46"/>
  <c r="Z227" i="46"/>
  <c r="AA227" i="46"/>
  <c r="AB227" i="46"/>
  <c r="AC227" i="46"/>
  <c r="AD227" i="46"/>
  <c r="AE227" i="46"/>
  <c r="AF227" i="46"/>
  <c r="AG227" i="46"/>
  <c r="AH227" i="46"/>
  <c r="AI227" i="46"/>
  <c r="AJ227" i="46"/>
  <c r="AK227" i="46"/>
  <c r="AL227" i="46"/>
  <c r="AM227" i="46"/>
  <c r="AN227" i="46"/>
  <c r="AO227" i="46"/>
  <c r="AP227" i="46"/>
  <c r="AQ227" i="46"/>
  <c r="AR227" i="46"/>
  <c r="AS227" i="46"/>
  <c r="AT227" i="46"/>
  <c r="AU227" i="46"/>
  <c r="AV227" i="46"/>
  <c r="AW227" i="46"/>
  <c r="AX227" i="46"/>
  <c r="AY227" i="46"/>
  <c r="AZ227" i="46"/>
  <c r="C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P228" i="46"/>
  <c r="Q228" i="46"/>
  <c r="R228" i="46"/>
  <c r="S228" i="46"/>
  <c r="T228" i="46"/>
  <c r="U228" i="46"/>
  <c r="V228" i="46"/>
  <c r="W228" i="46"/>
  <c r="X228" i="46"/>
  <c r="Y228" i="46"/>
  <c r="Z228" i="46"/>
  <c r="AA228" i="46"/>
  <c r="AB228" i="46"/>
  <c r="AC228" i="46"/>
  <c r="AD228" i="46"/>
  <c r="AE228" i="46"/>
  <c r="AF228" i="46"/>
  <c r="AG228" i="46"/>
  <c r="AH228" i="46"/>
  <c r="AI228" i="46"/>
  <c r="AJ228" i="46"/>
  <c r="AK228" i="46"/>
  <c r="AL228" i="46"/>
  <c r="AM228" i="46"/>
  <c r="AN228" i="46"/>
  <c r="AO228" i="46"/>
  <c r="AP228" i="46"/>
  <c r="AQ228" i="46"/>
  <c r="AR228" i="46"/>
  <c r="AS228" i="46"/>
  <c r="AT228" i="46"/>
  <c r="AU228" i="46"/>
  <c r="AV228" i="46"/>
  <c r="AW228" i="46"/>
  <c r="AX228" i="46"/>
  <c r="AY228" i="46"/>
  <c r="AZ228" i="46"/>
  <c r="C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P229" i="46"/>
  <c r="Q229" i="46"/>
  <c r="R229" i="46"/>
  <c r="S229" i="46"/>
  <c r="T229" i="46"/>
  <c r="U229" i="46"/>
  <c r="V229" i="46"/>
  <c r="W229" i="46"/>
  <c r="X229" i="46"/>
  <c r="Y229" i="46"/>
  <c r="Z229" i="46"/>
  <c r="AA229" i="46"/>
  <c r="AB229" i="46"/>
  <c r="AC229" i="46"/>
  <c r="AD229" i="46"/>
  <c r="AE229" i="46"/>
  <c r="AF229" i="46"/>
  <c r="AG229" i="46"/>
  <c r="AH229" i="46"/>
  <c r="AI229" i="46"/>
  <c r="AJ229" i="46"/>
  <c r="AK229" i="46"/>
  <c r="AL229" i="46"/>
  <c r="AM229" i="46"/>
  <c r="AN229" i="46"/>
  <c r="AO229" i="46"/>
  <c r="AP229" i="46"/>
  <c r="AQ229" i="46"/>
  <c r="AR229" i="46"/>
  <c r="AS229" i="46"/>
  <c r="AT229" i="46"/>
  <c r="AU229" i="46"/>
  <c r="AV229" i="46"/>
  <c r="AW229" i="46"/>
  <c r="AX229" i="46"/>
  <c r="AY229" i="46"/>
  <c r="AZ229" i="46"/>
  <c r="C230" i="46"/>
  <c r="D230" i="46"/>
  <c r="E230" i="46"/>
  <c r="F230" i="46"/>
  <c r="G230" i="46"/>
  <c r="H230" i="46"/>
  <c r="I230" i="46"/>
  <c r="J230" i="46"/>
  <c r="K230" i="46"/>
  <c r="L230" i="46"/>
  <c r="M230" i="46"/>
  <c r="N230" i="46"/>
  <c r="O230" i="46"/>
  <c r="P230" i="46"/>
  <c r="Q230" i="46"/>
  <c r="R230" i="46"/>
  <c r="S230" i="46"/>
  <c r="T230" i="46"/>
  <c r="U230" i="46"/>
  <c r="V230" i="46"/>
  <c r="W230" i="46"/>
  <c r="X230" i="46"/>
  <c r="Y230" i="46"/>
  <c r="Z230" i="46"/>
  <c r="AA230" i="46"/>
  <c r="AB230" i="46"/>
  <c r="AC230" i="46"/>
  <c r="AD230" i="46"/>
  <c r="AE230" i="46"/>
  <c r="AF230" i="46"/>
  <c r="AG230" i="46"/>
  <c r="AH230" i="46"/>
  <c r="AI230" i="46"/>
  <c r="AJ230" i="46"/>
  <c r="AK230" i="46"/>
  <c r="AL230" i="46"/>
  <c r="AM230" i="46"/>
  <c r="AN230" i="46"/>
  <c r="AO230" i="46"/>
  <c r="AP230" i="46"/>
  <c r="AQ230" i="46"/>
  <c r="AR230" i="46"/>
  <c r="AS230" i="46"/>
  <c r="AT230" i="46"/>
  <c r="AU230" i="46"/>
  <c r="AV230" i="46"/>
  <c r="AW230" i="46"/>
  <c r="AX230" i="46"/>
  <c r="AY230" i="46"/>
  <c r="AZ230" i="46"/>
  <c r="C231" i="46"/>
  <c r="D231" i="46"/>
  <c r="E231" i="46"/>
  <c r="F231" i="46"/>
  <c r="G231" i="46"/>
  <c r="H231" i="46"/>
  <c r="I231" i="46"/>
  <c r="J231" i="46"/>
  <c r="K231" i="46"/>
  <c r="L231" i="46"/>
  <c r="M231" i="46"/>
  <c r="N231" i="46"/>
  <c r="O231" i="46"/>
  <c r="P231" i="46"/>
  <c r="Q231" i="46"/>
  <c r="R231" i="46"/>
  <c r="S231" i="46"/>
  <c r="T231" i="46"/>
  <c r="U231" i="46"/>
  <c r="V231" i="46"/>
  <c r="W231" i="46"/>
  <c r="X231" i="46"/>
  <c r="Y231" i="46"/>
  <c r="Z231" i="46"/>
  <c r="AA231" i="46"/>
  <c r="AB231" i="46"/>
  <c r="AC231" i="46"/>
  <c r="AD231" i="46"/>
  <c r="AE231" i="46"/>
  <c r="AF231" i="46"/>
  <c r="AG231" i="46"/>
  <c r="AH231" i="46"/>
  <c r="AI231" i="46"/>
  <c r="AJ231" i="46"/>
  <c r="AK231" i="46"/>
  <c r="AL231" i="46"/>
  <c r="AM231" i="46"/>
  <c r="AN231" i="46"/>
  <c r="AO231" i="46"/>
  <c r="AP231" i="46"/>
  <c r="AQ231" i="46"/>
  <c r="AR231" i="46"/>
  <c r="AS231" i="46"/>
  <c r="AT231" i="46"/>
  <c r="AU231" i="46"/>
  <c r="AV231" i="46"/>
  <c r="AW231" i="46"/>
  <c r="AX231" i="46"/>
  <c r="AY231" i="46"/>
  <c r="AZ231" i="46"/>
  <c r="C232" i="46"/>
  <c r="D232" i="46"/>
  <c r="E232" i="46"/>
  <c r="F232" i="46"/>
  <c r="G232" i="46"/>
  <c r="H232" i="46"/>
  <c r="I232" i="46"/>
  <c r="J232" i="46"/>
  <c r="K232" i="46"/>
  <c r="L232" i="46"/>
  <c r="M232" i="46"/>
  <c r="N232" i="46"/>
  <c r="O232" i="46"/>
  <c r="P232" i="46"/>
  <c r="Q232" i="46"/>
  <c r="R232" i="46"/>
  <c r="S232" i="46"/>
  <c r="T232" i="46"/>
  <c r="U232" i="46"/>
  <c r="V232" i="46"/>
  <c r="W232" i="46"/>
  <c r="X232" i="46"/>
  <c r="Y232" i="46"/>
  <c r="Z232" i="46"/>
  <c r="AA232" i="46"/>
  <c r="AB232" i="46"/>
  <c r="AC232" i="46"/>
  <c r="AD232" i="46"/>
  <c r="AE232" i="46"/>
  <c r="AF232" i="46"/>
  <c r="AG232" i="46"/>
  <c r="AH232" i="46"/>
  <c r="AI232" i="46"/>
  <c r="AJ232" i="46"/>
  <c r="AK232" i="46"/>
  <c r="AL232" i="46"/>
  <c r="AM232" i="46"/>
  <c r="AN232" i="46"/>
  <c r="AO232" i="46"/>
  <c r="AP232" i="46"/>
  <c r="AQ232" i="46"/>
  <c r="AR232" i="46"/>
  <c r="AS232" i="46"/>
  <c r="AT232" i="46"/>
  <c r="AU232" i="46"/>
  <c r="AV232" i="46"/>
  <c r="AW232" i="46"/>
  <c r="AX232" i="46"/>
  <c r="AY232" i="46"/>
  <c r="AZ232" i="46"/>
  <c r="C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P233" i="46"/>
  <c r="Q233" i="46"/>
  <c r="R233" i="46"/>
  <c r="S233" i="46"/>
  <c r="T233" i="46"/>
  <c r="U233" i="46"/>
  <c r="V233" i="46"/>
  <c r="W233" i="46"/>
  <c r="X233" i="46"/>
  <c r="Y233" i="46"/>
  <c r="Z233" i="46"/>
  <c r="AA233" i="46"/>
  <c r="AB233" i="46"/>
  <c r="AC233" i="46"/>
  <c r="AD233" i="46"/>
  <c r="AE233" i="46"/>
  <c r="AF233" i="46"/>
  <c r="AG233" i="46"/>
  <c r="AH233" i="46"/>
  <c r="AI233" i="46"/>
  <c r="AJ233" i="46"/>
  <c r="AK233" i="46"/>
  <c r="AL233" i="46"/>
  <c r="AM233" i="46"/>
  <c r="AN233" i="46"/>
  <c r="AO233" i="46"/>
  <c r="AP233" i="46"/>
  <c r="AQ233" i="46"/>
  <c r="AR233" i="46"/>
  <c r="AS233" i="46"/>
  <c r="AT233" i="46"/>
  <c r="AU233" i="46"/>
  <c r="AV233" i="46"/>
  <c r="AW233" i="46"/>
  <c r="AX233" i="46"/>
  <c r="AY233" i="46"/>
  <c r="AZ233" i="46"/>
  <c r="C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P234" i="46"/>
  <c r="Q234" i="46"/>
  <c r="R234" i="46"/>
  <c r="S234" i="46"/>
  <c r="T234" i="46"/>
  <c r="U234" i="46"/>
  <c r="V234" i="46"/>
  <c r="W234" i="46"/>
  <c r="X234" i="46"/>
  <c r="Y234" i="46"/>
  <c r="Z234" i="46"/>
  <c r="AA234" i="46"/>
  <c r="AB234" i="46"/>
  <c r="AC234" i="46"/>
  <c r="AD234" i="46"/>
  <c r="AE234" i="46"/>
  <c r="AF234" i="46"/>
  <c r="AG234" i="46"/>
  <c r="AH234" i="46"/>
  <c r="AI234" i="46"/>
  <c r="AJ234" i="46"/>
  <c r="AK234" i="46"/>
  <c r="AL234" i="46"/>
  <c r="AM234" i="46"/>
  <c r="AN234" i="46"/>
  <c r="AO234" i="46"/>
  <c r="AP234" i="46"/>
  <c r="AQ234" i="46"/>
  <c r="AR234" i="46"/>
  <c r="AS234" i="46"/>
  <c r="AT234" i="46"/>
  <c r="AU234" i="46"/>
  <c r="AV234" i="46"/>
  <c r="AW234" i="46"/>
  <c r="AX234" i="46"/>
  <c r="AY234" i="46"/>
  <c r="AZ234" i="46"/>
  <c r="C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P235" i="46"/>
  <c r="Q235" i="46"/>
  <c r="R235" i="46"/>
  <c r="S235" i="46"/>
  <c r="T235" i="46"/>
  <c r="U235" i="46"/>
  <c r="V235" i="46"/>
  <c r="W235" i="46"/>
  <c r="X235" i="46"/>
  <c r="Y235" i="46"/>
  <c r="Z235" i="46"/>
  <c r="AA235" i="46"/>
  <c r="AB235" i="46"/>
  <c r="AC235" i="46"/>
  <c r="AD235" i="46"/>
  <c r="AE235" i="46"/>
  <c r="AF235" i="46"/>
  <c r="AG235" i="46"/>
  <c r="AH235" i="46"/>
  <c r="AI235" i="46"/>
  <c r="AJ235" i="46"/>
  <c r="AK235" i="46"/>
  <c r="AL235" i="46"/>
  <c r="AM235" i="46"/>
  <c r="AN235" i="46"/>
  <c r="AO235" i="46"/>
  <c r="AP235" i="46"/>
  <c r="AQ235" i="46"/>
  <c r="AR235" i="46"/>
  <c r="AS235" i="46"/>
  <c r="AT235" i="46"/>
  <c r="AU235" i="46"/>
  <c r="AV235" i="46"/>
  <c r="AW235" i="46"/>
  <c r="AX235" i="46"/>
  <c r="AY235" i="46"/>
  <c r="AZ235" i="46"/>
  <c r="B235" i="46"/>
  <c r="B234" i="46"/>
  <c r="B233" i="46"/>
  <c r="B232" i="46"/>
  <c r="B231" i="46"/>
  <c r="B230" i="46"/>
  <c r="B229" i="46"/>
  <c r="B228" i="46"/>
  <c r="B227" i="46"/>
  <c r="B226" i="46"/>
  <c r="B225" i="46"/>
  <c r="B224" i="46"/>
  <c r="B223" i="46"/>
  <c r="B222" i="46"/>
  <c r="C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P192" i="46"/>
  <c r="Q192" i="46"/>
  <c r="R192" i="46"/>
  <c r="S192" i="46"/>
  <c r="T192" i="46"/>
  <c r="U192" i="46"/>
  <c r="V192" i="46"/>
  <c r="W192" i="46"/>
  <c r="X192" i="46"/>
  <c r="Y192" i="46"/>
  <c r="Z192" i="46"/>
  <c r="AA192" i="46"/>
  <c r="AB192" i="46"/>
  <c r="AC192" i="46"/>
  <c r="AD192" i="46"/>
  <c r="AE192" i="46"/>
  <c r="AF192" i="46"/>
  <c r="AG192" i="46"/>
  <c r="AH192" i="46"/>
  <c r="AI192" i="46"/>
  <c r="AJ192" i="46"/>
  <c r="AK192" i="46"/>
  <c r="AL192" i="46"/>
  <c r="AM192" i="46"/>
  <c r="AN192" i="46"/>
  <c r="AO192" i="46"/>
  <c r="AP192" i="46"/>
  <c r="AQ192" i="46"/>
  <c r="AR192" i="46"/>
  <c r="AS192" i="46"/>
  <c r="AT192" i="46"/>
  <c r="AU192" i="46"/>
  <c r="AV192" i="46"/>
  <c r="AW192" i="46"/>
  <c r="AX192" i="46"/>
  <c r="AY192" i="46"/>
  <c r="AZ192" i="46"/>
  <c r="B192" i="46"/>
  <c r="C193" i="46"/>
  <c r="D193" i="46"/>
  <c r="E193" i="46"/>
  <c r="F193" i="46"/>
  <c r="G193" i="46"/>
  <c r="H193" i="46"/>
  <c r="I193" i="46"/>
  <c r="J193" i="46"/>
  <c r="K193" i="46"/>
  <c r="L193" i="46"/>
  <c r="M193" i="46"/>
  <c r="N193" i="46"/>
  <c r="O193" i="46"/>
  <c r="P193" i="46"/>
  <c r="Q193" i="46"/>
  <c r="R193" i="46"/>
  <c r="S193" i="46"/>
  <c r="T193" i="46"/>
  <c r="U193" i="46"/>
  <c r="V193" i="46"/>
  <c r="W193" i="46"/>
  <c r="X193" i="46"/>
  <c r="Y193" i="46"/>
  <c r="Z193" i="46"/>
  <c r="AA193" i="46"/>
  <c r="AB193" i="46"/>
  <c r="AC193" i="46"/>
  <c r="AD193" i="46"/>
  <c r="AE193" i="46"/>
  <c r="AF193" i="46"/>
  <c r="AG193" i="46"/>
  <c r="AH193" i="46"/>
  <c r="AI193" i="46"/>
  <c r="AJ193" i="46"/>
  <c r="AK193" i="46"/>
  <c r="AL193" i="46"/>
  <c r="AM193" i="46"/>
  <c r="AN193" i="46"/>
  <c r="AO193" i="46"/>
  <c r="AP193" i="46"/>
  <c r="AQ193" i="46"/>
  <c r="AR193" i="46"/>
  <c r="AS193" i="46"/>
  <c r="AT193" i="46"/>
  <c r="AU193" i="46"/>
  <c r="AV193" i="46"/>
  <c r="AW193" i="46"/>
  <c r="AX193" i="46"/>
  <c r="AY193" i="46"/>
  <c r="AZ193" i="46"/>
  <c r="C194" i="46"/>
  <c r="D194" i="46"/>
  <c r="E194" i="46"/>
  <c r="F194" i="46"/>
  <c r="G194" i="46"/>
  <c r="H194" i="46"/>
  <c r="I194" i="46"/>
  <c r="J194" i="46"/>
  <c r="K194" i="46"/>
  <c r="L194" i="46"/>
  <c r="M194" i="46"/>
  <c r="N194" i="46"/>
  <c r="O194" i="46"/>
  <c r="P194" i="46"/>
  <c r="Q194" i="46"/>
  <c r="R194" i="46"/>
  <c r="S194" i="46"/>
  <c r="T194" i="46"/>
  <c r="U194" i="46"/>
  <c r="V194" i="46"/>
  <c r="W194" i="46"/>
  <c r="X194" i="46"/>
  <c r="Y194" i="46"/>
  <c r="Z194" i="46"/>
  <c r="AA194" i="46"/>
  <c r="AB194" i="46"/>
  <c r="AC194" i="46"/>
  <c r="AD194" i="46"/>
  <c r="AE194" i="46"/>
  <c r="AF194" i="46"/>
  <c r="AG194" i="46"/>
  <c r="AH194" i="46"/>
  <c r="AI194" i="46"/>
  <c r="AJ194" i="46"/>
  <c r="AK194" i="46"/>
  <c r="AL194" i="46"/>
  <c r="AM194" i="46"/>
  <c r="AN194" i="46"/>
  <c r="AO194" i="46"/>
  <c r="AP194" i="46"/>
  <c r="AQ194" i="46"/>
  <c r="AR194" i="46"/>
  <c r="AS194" i="46"/>
  <c r="AT194" i="46"/>
  <c r="AU194" i="46"/>
  <c r="AV194" i="46"/>
  <c r="AW194" i="46"/>
  <c r="AX194" i="46"/>
  <c r="AY194" i="46"/>
  <c r="AZ194" i="46"/>
  <c r="C195" i="46"/>
  <c r="D195" i="46"/>
  <c r="E195" i="46"/>
  <c r="F195" i="46"/>
  <c r="G195" i="46"/>
  <c r="H195" i="46"/>
  <c r="I195" i="46"/>
  <c r="J195" i="46"/>
  <c r="K195" i="46"/>
  <c r="L195" i="46"/>
  <c r="M195" i="46"/>
  <c r="N195" i="46"/>
  <c r="O195" i="46"/>
  <c r="P195" i="46"/>
  <c r="Q195" i="46"/>
  <c r="R195" i="46"/>
  <c r="S195" i="46"/>
  <c r="T195" i="46"/>
  <c r="U195" i="46"/>
  <c r="V195" i="46"/>
  <c r="W195" i="46"/>
  <c r="X195" i="46"/>
  <c r="Y195" i="46"/>
  <c r="Z195" i="46"/>
  <c r="AA195" i="46"/>
  <c r="AB195" i="46"/>
  <c r="AC195" i="46"/>
  <c r="AD195" i="46"/>
  <c r="AE195" i="46"/>
  <c r="AF195" i="46"/>
  <c r="AG195" i="46"/>
  <c r="AH195" i="46"/>
  <c r="AI195" i="46"/>
  <c r="AJ195" i="46"/>
  <c r="AK195" i="46"/>
  <c r="AL195" i="46"/>
  <c r="AM195" i="46"/>
  <c r="AN195" i="46"/>
  <c r="AO195" i="46"/>
  <c r="AP195" i="46"/>
  <c r="AQ195" i="46"/>
  <c r="AR195" i="46"/>
  <c r="AS195" i="46"/>
  <c r="AT195" i="46"/>
  <c r="AU195" i="46"/>
  <c r="AV195" i="46"/>
  <c r="AW195" i="46"/>
  <c r="AX195" i="46"/>
  <c r="AY195" i="46"/>
  <c r="AZ195" i="46"/>
  <c r="C196" i="46"/>
  <c r="D196" i="46"/>
  <c r="E196" i="46"/>
  <c r="F196" i="46"/>
  <c r="G196" i="46"/>
  <c r="H196" i="46"/>
  <c r="I196" i="46"/>
  <c r="J196" i="46"/>
  <c r="K196" i="46"/>
  <c r="L196" i="46"/>
  <c r="M196" i="46"/>
  <c r="N196" i="46"/>
  <c r="O196" i="46"/>
  <c r="P196" i="46"/>
  <c r="Q196" i="46"/>
  <c r="R196" i="46"/>
  <c r="S196" i="46"/>
  <c r="T196" i="46"/>
  <c r="U196" i="46"/>
  <c r="V196" i="46"/>
  <c r="W196" i="46"/>
  <c r="X196" i="46"/>
  <c r="Y196" i="46"/>
  <c r="Z196" i="46"/>
  <c r="AA196" i="46"/>
  <c r="AB196" i="46"/>
  <c r="AC196" i="46"/>
  <c r="AD196" i="46"/>
  <c r="AE196" i="46"/>
  <c r="AF196" i="46"/>
  <c r="AG196" i="46"/>
  <c r="AH196" i="46"/>
  <c r="AI196" i="46"/>
  <c r="AJ196" i="46"/>
  <c r="AK196" i="46"/>
  <c r="AL196" i="46"/>
  <c r="AM196" i="46"/>
  <c r="AN196" i="46"/>
  <c r="AO196" i="46"/>
  <c r="AP196" i="46"/>
  <c r="AQ196" i="46"/>
  <c r="AR196" i="46"/>
  <c r="AS196" i="46"/>
  <c r="AT196" i="46"/>
  <c r="AU196" i="46"/>
  <c r="AV196" i="46"/>
  <c r="AW196" i="46"/>
  <c r="AX196" i="46"/>
  <c r="AY196" i="46"/>
  <c r="AZ196" i="46"/>
  <c r="C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P197" i="46"/>
  <c r="Q197" i="46"/>
  <c r="R197" i="46"/>
  <c r="S197" i="46"/>
  <c r="T197" i="46"/>
  <c r="U197" i="46"/>
  <c r="V197" i="46"/>
  <c r="W197" i="46"/>
  <c r="X197" i="46"/>
  <c r="Y197" i="46"/>
  <c r="Z197" i="46"/>
  <c r="AA197" i="46"/>
  <c r="AB197" i="46"/>
  <c r="AC197" i="46"/>
  <c r="AD197" i="46"/>
  <c r="AE197" i="46"/>
  <c r="AF197" i="46"/>
  <c r="AG197" i="46"/>
  <c r="AH197" i="46"/>
  <c r="AI197" i="46"/>
  <c r="AJ197" i="46"/>
  <c r="AK197" i="46"/>
  <c r="AL197" i="46"/>
  <c r="AM197" i="46"/>
  <c r="AN197" i="46"/>
  <c r="AO197" i="46"/>
  <c r="AP197" i="46"/>
  <c r="AQ197" i="46"/>
  <c r="AR197" i="46"/>
  <c r="AS197" i="46"/>
  <c r="AT197" i="46"/>
  <c r="AU197" i="46"/>
  <c r="AV197" i="46"/>
  <c r="AW197" i="46"/>
  <c r="AX197" i="46"/>
  <c r="AY197" i="46"/>
  <c r="AZ197" i="46"/>
  <c r="C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P198" i="46"/>
  <c r="Q198" i="46"/>
  <c r="R198" i="46"/>
  <c r="S198" i="46"/>
  <c r="T198" i="46"/>
  <c r="U198" i="46"/>
  <c r="V198" i="46"/>
  <c r="W198" i="46"/>
  <c r="X198" i="46"/>
  <c r="Y198" i="46"/>
  <c r="Z198" i="46"/>
  <c r="AA198" i="46"/>
  <c r="AB198" i="46"/>
  <c r="AC198" i="46"/>
  <c r="AD198" i="46"/>
  <c r="AE198" i="46"/>
  <c r="AF198" i="46"/>
  <c r="AG198" i="46"/>
  <c r="AH198" i="46"/>
  <c r="AI198" i="46"/>
  <c r="AJ198" i="46"/>
  <c r="AK198" i="46"/>
  <c r="AL198" i="46"/>
  <c r="AM198" i="46"/>
  <c r="AN198" i="46"/>
  <c r="AO198" i="46"/>
  <c r="AP198" i="46"/>
  <c r="AQ198" i="46"/>
  <c r="AR198" i="46"/>
  <c r="AS198" i="46"/>
  <c r="AT198" i="46"/>
  <c r="AU198" i="46"/>
  <c r="AV198" i="46"/>
  <c r="AW198" i="46"/>
  <c r="AX198" i="46"/>
  <c r="AY198" i="46"/>
  <c r="AZ198" i="46"/>
  <c r="C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P199" i="46"/>
  <c r="Q199" i="46"/>
  <c r="R199" i="46"/>
  <c r="S199" i="46"/>
  <c r="T199" i="46"/>
  <c r="U199" i="46"/>
  <c r="V199" i="46"/>
  <c r="W199" i="46"/>
  <c r="X199" i="46"/>
  <c r="Y199" i="46"/>
  <c r="Z199" i="46"/>
  <c r="AA199" i="46"/>
  <c r="AB199" i="46"/>
  <c r="AC199" i="46"/>
  <c r="AD199" i="46"/>
  <c r="AE199" i="46"/>
  <c r="AF199" i="46"/>
  <c r="AG199" i="46"/>
  <c r="AH199" i="46"/>
  <c r="AI199" i="46"/>
  <c r="AJ199" i="46"/>
  <c r="AK199" i="46"/>
  <c r="AL199" i="46"/>
  <c r="AM199" i="46"/>
  <c r="AN199" i="46"/>
  <c r="AO199" i="46"/>
  <c r="AP199" i="46"/>
  <c r="AQ199" i="46"/>
  <c r="AR199" i="46"/>
  <c r="AS199" i="46"/>
  <c r="AT199" i="46"/>
  <c r="AU199" i="46"/>
  <c r="AV199" i="46"/>
  <c r="AW199" i="46"/>
  <c r="AX199" i="46"/>
  <c r="AY199" i="46"/>
  <c r="AZ199" i="46"/>
  <c r="C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P200" i="46"/>
  <c r="Q200" i="46"/>
  <c r="R200" i="46"/>
  <c r="S200" i="46"/>
  <c r="T200" i="46"/>
  <c r="U200" i="46"/>
  <c r="V200" i="46"/>
  <c r="W200" i="46"/>
  <c r="X200" i="46"/>
  <c r="Y200" i="46"/>
  <c r="Z200" i="46"/>
  <c r="AA200" i="46"/>
  <c r="AB200" i="46"/>
  <c r="AC200" i="46"/>
  <c r="AD200" i="46"/>
  <c r="AE200" i="46"/>
  <c r="AF200" i="46"/>
  <c r="AG200" i="46"/>
  <c r="AH200" i="46"/>
  <c r="AI200" i="46"/>
  <c r="AJ200" i="46"/>
  <c r="AK200" i="46"/>
  <c r="AL200" i="46"/>
  <c r="AM200" i="46"/>
  <c r="AN200" i="46"/>
  <c r="AO200" i="46"/>
  <c r="AP200" i="46"/>
  <c r="AQ200" i="46"/>
  <c r="AR200" i="46"/>
  <c r="AS200" i="46"/>
  <c r="AT200" i="46"/>
  <c r="AU200" i="46"/>
  <c r="AV200" i="46"/>
  <c r="AW200" i="46"/>
  <c r="AX200" i="46"/>
  <c r="AY200" i="46"/>
  <c r="AZ200" i="46"/>
  <c r="C201" i="46"/>
  <c r="D201" i="46"/>
  <c r="E201" i="46"/>
  <c r="F201" i="46"/>
  <c r="G201" i="46"/>
  <c r="H201" i="46"/>
  <c r="I201" i="46"/>
  <c r="J201" i="46"/>
  <c r="K201" i="46"/>
  <c r="L201" i="46"/>
  <c r="M201" i="46"/>
  <c r="N201" i="46"/>
  <c r="O201" i="46"/>
  <c r="P201" i="46"/>
  <c r="Q201" i="46"/>
  <c r="R201" i="46"/>
  <c r="S201" i="46"/>
  <c r="T201" i="46"/>
  <c r="U201" i="46"/>
  <c r="V201" i="46"/>
  <c r="W201" i="46"/>
  <c r="X201" i="46"/>
  <c r="Y201" i="46"/>
  <c r="Z201" i="46"/>
  <c r="AA201" i="46"/>
  <c r="AB201" i="46"/>
  <c r="AC201" i="46"/>
  <c r="AD201" i="46"/>
  <c r="AE201" i="46"/>
  <c r="AF201" i="46"/>
  <c r="AG201" i="46"/>
  <c r="AH201" i="46"/>
  <c r="AI201" i="46"/>
  <c r="AJ201" i="46"/>
  <c r="AK201" i="46"/>
  <c r="AL201" i="46"/>
  <c r="AM201" i="46"/>
  <c r="AN201" i="46"/>
  <c r="AO201" i="46"/>
  <c r="AP201" i="46"/>
  <c r="AQ201" i="46"/>
  <c r="AR201" i="46"/>
  <c r="AS201" i="46"/>
  <c r="AT201" i="46"/>
  <c r="AU201" i="46"/>
  <c r="AV201" i="46"/>
  <c r="AW201" i="46"/>
  <c r="AX201" i="46"/>
  <c r="AY201" i="46"/>
  <c r="AZ201" i="46"/>
  <c r="C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P202" i="46"/>
  <c r="Q202" i="46"/>
  <c r="R202" i="46"/>
  <c r="S202" i="46"/>
  <c r="T202" i="46"/>
  <c r="U202" i="46"/>
  <c r="V202" i="46"/>
  <c r="W202" i="46"/>
  <c r="X202" i="46"/>
  <c r="Y202" i="46"/>
  <c r="Z202" i="46"/>
  <c r="AA202" i="46"/>
  <c r="AB202" i="46"/>
  <c r="AC202" i="46"/>
  <c r="AD202" i="46"/>
  <c r="AE202" i="46"/>
  <c r="AF202" i="46"/>
  <c r="AG202" i="46"/>
  <c r="AH202" i="46"/>
  <c r="AI202" i="46"/>
  <c r="AJ202" i="46"/>
  <c r="AK202" i="46"/>
  <c r="AL202" i="46"/>
  <c r="AM202" i="46"/>
  <c r="AN202" i="46"/>
  <c r="AO202" i="46"/>
  <c r="AP202" i="46"/>
  <c r="AQ202" i="46"/>
  <c r="AR202" i="46"/>
  <c r="AS202" i="46"/>
  <c r="AT202" i="46"/>
  <c r="AU202" i="46"/>
  <c r="AV202" i="46"/>
  <c r="AW202" i="46"/>
  <c r="AX202" i="46"/>
  <c r="AY202" i="46"/>
  <c r="AZ202" i="46"/>
  <c r="C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P203" i="46"/>
  <c r="Q203" i="46"/>
  <c r="R203" i="46"/>
  <c r="S203" i="46"/>
  <c r="T203" i="46"/>
  <c r="U203" i="46"/>
  <c r="V203" i="46"/>
  <c r="W203" i="46"/>
  <c r="X203" i="46"/>
  <c r="Y203" i="46"/>
  <c r="Z203" i="46"/>
  <c r="AA203" i="46"/>
  <c r="AB203" i="46"/>
  <c r="AC203" i="46"/>
  <c r="AD203" i="46"/>
  <c r="AE203" i="46"/>
  <c r="AF203" i="46"/>
  <c r="AG203" i="46"/>
  <c r="AH203" i="46"/>
  <c r="AI203" i="46"/>
  <c r="AJ203" i="46"/>
  <c r="AK203" i="46"/>
  <c r="AL203" i="46"/>
  <c r="AM203" i="46"/>
  <c r="AN203" i="46"/>
  <c r="AO203" i="46"/>
  <c r="AP203" i="46"/>
  <c r="AQ203" i="46"/>
  <c r="AR203" i="46"/>
  <c r="AS203" i="46"/>
  <c r="AT203" i="46"/>
  <c r="AU203" i="46"/>
  <c r="AV203" i="46"/>
  <c r="AW203" i="46"/>
  <c r="AX203" i="46"/>
  <c r="AY203" i="46"/>
  <c r="AZ203" i="46"/>
  <c r="C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P204" i="46"/>
  <c r="Q204" i="46"/>
  <c r="R204" i="46"/>
  <c r="S204" i="46"/>
  <c r="T204" i="46"/>
  <c r="U204" i="46"/>
  <c r="V204" i="46"/>
  <c r="W204" i="46"/>
  <c r="X204" i="46"/>
  <c r="Y204" i="46"/>
  <c r="Z204" i="46"/>
  <c r="AA204" i="46"/>
  <c r="AB204" i="46"/>
  <c r="AC204" i="46"/>
  <c r="AD204" i="46"/>
  <c r="AE204" i="46"/>
  <c r="AF204" i="46"/>
  <c r="AG204" i="46"/>
  <c r="AH204" i="46"/>
  <c r="AI204" i="46"/>
  <c r="AJ204" i="46"/>
  <c r="AK204" i="46"/>
  <c r="AL204" i="46"/>
  <c r="AM204" i="46"/>
  <c r="AN204" i="46"/>
  <c r="AO204" i="46"/>
  <c r="AP204" i="46"/>
  <c r="AQ204" i="46"/>
  <c r="AR204" i="46"/>
  <c r="AS204" i="46"/>
  <c r="AT204" i="46"/>
  <c r="AU204" i="46"/>
  <c r="AV204" i="46"/>
  <c r="AW204" i="46"/>
  <c r="AX204" i="46"/>
  <c r="AY204" i="46"/>
  <c r="AZ204" i="46"/>
  <c r="C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P205" i="46"/>
  <c r="Q205" i="46"/>
  <c r="R205" i="46"/>
  <c r="S205" i="46"/>
  <c r="T205" i="46"/>
  <c r="U205" i="46"/>
  <c r="V205" i="46"/>
  <c r="W205" i="46"/>
  <c r="X205" i="46"/>
  <c r="Y205" i="46"/>
  <c r="Z205" i="46"/>
  <c r="AA205" i="46"/>
  <c r="AB205" i="46"/>
  <c r="AC205" i="46"/>
  <c r="AD205" i="46"/>
  <c r="AE205" i="46"/>
  <c r="AF205" i="46"/>
  <c r="AG205" i="46"/>
  <c r="AH205" i="46"/>
  <c r="AI205" i="46"/>
  <c r="AJ205" i="46"/>
  <c r="AK205" i="46"/>
  <c r="AL205" i="46"/>
  <c r="AM205" i="46"/>
  <c r="AN205" i="46"/>
  <c r="AO205" i="46"/>
  <c r="AP205" i="46"/>
  <c r="AQ205" i="46"/>
  <c r="AR205" i="46"/>
  <c r="AS205" i="46"/>
  <c r="AT205" i="46"/>
  <c r="AU205" i="46"/>
  <c r="AV205" i="46"/>
  <c r="AW205" i="46"/>
  <c r="AX205" i="46"/>
  <c r="AY205" i="46"/>
  <c r="AZ205" i="46"/>
  <c r="C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P206" i="46"/>
  <c r="Q206" i="46"/>
  <c r="R206" i="46"/>
  <c r="S206" i="46"/>
  <c r="T206" i="46"/>
  <c r="U206" i="46"/>
  <c r="V206" i="46"/>
  <c r="W206" i="46"/>
  <c r="X206" i="46"/>
  <c r="Y206" i="46"/>
  <c r="Z206" i="46"/>
  <c r="AA206" i="46"/>
  <c r="AB206" i="46"/>
  <c r="AC206" i="46"/>
  <c r="AD206" i="46"/>
  <c r="AE206" i="46"/>
  <c r="AF206" i="46"/>
  <c r="AG206" i="46"/>
  <c r="AH206" i="46"/>
  <c r="AI206" i="46"/>
  <c r="AJ206" i="46"/>
  <c r="AK206" i="46"/>
  <c r="AL206" i="46"/>
  <c r="AM206" i="46"/>
  <c r="AN206" i="46"/>
  <c r="AO206" i="46"/>
  <c r="AP206" i="46"/>
  <c r="AQ206" i="46"/>
  <c r="AR206" i="46"/>
  <c r="AS206" i="46"/>
  <c r="AT206" i="46"/>
  <c r="AU206" i="46"/>
  <c r="AV206" i="46"/>
  <c r="AW206" i="46"/>
  <c r="AX206" i="46"/>
  <c r="AY206" i="46"/>
  <c r="AZ206" i="46"/>
  <c r="C207" i="46"/>
  <c r="D207" i="46"/>
  <c r="E207" i="46"/>
  <c r="F207" i="46"/>
  <c r="G207" i="46"/>
  <c r="H207" i="46"/>
  <c r="I207" i="46"/>
  <c r="J207" i="46"/>
  <c r="K207" i="46"/>
  <c r="L207" i="46"/>
  <c r="M207" i="46"/>
  <c r="N207" i="46"/>
  <c r="O207" i="46"/>
  <c r="P207" i="46"/>
  <c r="Q207" i="46"/>
  <c r="R207" i="46"/>
  <c r="S207" i="46"/>
  <c r="T207" i="46"/>
  <c r="U207" i="46"/>
  <c r="V207" i="46"/>
  <c r="W207" i="46"/>
  <c r="X207" i="46"/>
  <c r="Y207" i="46"/>
  <c r="Z207" i="46"/>
  <c r="AA207" i="46"/>
  <c r="AB207" i="46"/>
  <c r="AC207" i="46"/>
  <c r="AD207" i="46"/>
  <c r="AE207" i="46"/>
  <c r="AF207" i="46"/>
  <c r="AG207" i="46"/>
  <c r="AH207" i="46"/>
  <c r="AI207" i="46"/>
  <c r="AJ207" i="46"/>
  <c r="AK207" i="46"/>
  <c r="AL207" i="46"/>
  <c r="AM207" i="46"/>
  <c r="AN207" i="46"/>
  <c r="AO207" i="46"/>
  <c r="AP207" i="46"/>
  <c r="AQ207" i="46"/>
  <c r="AR207" i="46"/>
  <c r="AS207" i="46"/>
  <c r="AT207" i="46"/>
  <c r="AU207" i="46"/>
  <c r="AV207" i="46"/>
  <c r="AW207" i="46"/>
  <c r="AX207" i="46"/>
  <c r="AY207" i="46"/>
  <c r="AZ207" i="46"/>
  <c r="C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P208" i="46"/>
  <c r="Q208" i="46"/>
  <c r="R208" i="46"/>
  <c r="S208" i="46"/>
  <c r="T208" i="46"/>
  <c r="U208" i="46"/>
  <c r="V208" i="46"/>
  <c r="W208" i="46"/>
  <c r="X208" i="46"/>
  <c r="Y208" i="46"/>
  <c r="Z208" i="46"/>
  <c r="AA208" i="46"/>
  <c r="AB208" i="46"/>
  <c r="AC208" i="46"/>
  <c r="AD208" i="46"/>
  <c r="AE208" i="46"/>
  <c r="AF208" i="46"/>
  <c r="AG208" i="46"/>
  <c r="AH208" i="46"/>
  <c r="AI208" i="46"/>
  <c r="AJ208" i="46"/>
  <c r="AK208" i="46"/>
  <c r="AL208" i="46"/>
  <c r="AM208" i="46"/>
  <c r="AN208" i="46"/>
  <c r="AO208" i="46"/>
  <c r="AP208" i="46"/>
  <c r="AQ208" i="46"/>
  <c r="AR208" i="46"/>
  <c r="AS208" i="46"/>
  <c r="AT208" i="46"/>
  <c r="AU208" i="46"/>
  <c r="AV208" i="46"/>
  <c r="AW208" i="46"/>
  <c r="AX208" i="46"/>
  <c r="AY208" i="46"/>
  <c r="AZ208" i="46"/>
  <c r="C209" i="46"/>
  <c r="D209" i="46"/>
  <c r="E209" i="46"/>
  <c r="F209" i="46"/>
  <c r="G209" i="46"/>
  <c r="H209" i="46"/>
  <c r="I209" i="46"/>
  <c r="J209" i="46"/>
  <c r="K209" i="46"/>
  <c r="L209" i="46"/>
  <c r="M209" i="46"/>
  <c r="N209" i="46"/>
  <c r="O209" i="46"/>
  <c r="P209" i="46"/>
  <c r="Q209" i="46"/>
  <c r="R209" i="46"/>
  <c r="S209" i="46"/>
  <c r="T209" i="46"/>
  <c r="U209" i="46"/>
  <c r="V209" i="46"/>
  <c r="W209" i="46"/>
  <c r="X209" i="46"/>
  <c r="Y209" i="46"/>
  <c r="Z209" i="46"/>
  <c r="AA209" i="46"/>
  <c r="AB209" i="46"/>
  <c r="AC209" i="46"/>
  <c r="AD209" i="46"/>
  <c r="AE209" i="46"/>
  <c r="AF209" i="46"/>
  <c r="AG209" i="46"/>
  <c r="AH209" i="46"/>
  <c r="AI209" i="46"/>
  <c r="AJ209" i="46"/>
  <c r="AK209" i="46"/>
  <c r="AL209" i="46"/>
  <c r="AM209" i="46"/>
  <c r="AN209" i="46"/>
  <c r="AO209" i="46"/>
  <c r="AP209" i="46"/>
  <c r="AQ209" i="46"/>
  <c r="AR209" i="46"/>
  <c r="AS209" i="46"/>
  <c r="AT209" i="46"/>
  <c r="AU209" i="46"/>
  <c r="AV209" i="46"/>
  <c r="AW209" i="46"/>
  <c r="AX209" i="46"/>
  <c r="AY209" i="46"/>
  <c r="AZ209" i="46"/>
  <c r="C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P210" i="46"/>
  <c r="Q210" i="46"/>
  <c r="R210" i="46"/>
  <c r="S210" i="46"/>
  <c r="T210" i="46"/>
  <c r="U210" i="46"/>
  <c r="V210" i="46"/>
  <c r="W210" i="46"/>
  <c r="X210" i="46"/>
  <c r="Y210" i="46"/>
  <c r="Z210" i="46"/>
  <c r="AA210" i="46"/>
  <c r="AB210" i="46"/>
  <c r="AC210" i="46"/>
  <c r="AD210" i="46"/>
  <c r="AE210" i="46"/>
  <c r="AF210" i="46"/>
  <c r="AG210" i="46"/>
  <c r="AH210" i="46"/>
  <c r="AI210" i="46"/>
  <c r="AJ210" i="46"/>
  <c r="AK210" i="46"/>
  <c r="AL210" i="46"/>
  <c r="AM210" i="46"/>
  <c r="AN210" i="46"/>
  <c r="AO210" i="46"/>
  <c r="AP210" i="46"/>
  <c r="AQ210" i="46"/>
  <c r="AR210" i="46"/>
  <c r="AS210" i="46"/>
  <c r="AT210" i="46"/>
  <c r="AU210" i="46"/>
  <c r="AV210" i="46"/>
  <c r="AW210" i="46"/>
  <c r="AX210" i="46"/>
  <c r="AY210" i="46"/>
  <c r="AZ210" i="46"/>
  <c r="C211" i="46"/>
  <c r="D211" i="46"/>
  <c r="E211" i="46"/>
  <c r="F211" i="46"/>
  <c r="G211" i="46"/>
  <c r="H211" i="46"/>
  <c r="I211" i="46"/>
  <c r="J211" i="46"/>
  <c r="K211" i="46"/>
  <c r="L211" i="46"/>
  <c r="M211" i="46"/>
  <c r="N211" i="46"/>
  <c r="O211" i="46"/>
  <c r="P211" i="46"/>
  <c r="Q211" i="46"/>
  <c r="R211" i="46"/>
  <c r="S211" i="46"/>
  <c r="T211" i="46"/>
  <c r="U211" i="46"/>
  <c r="V211" i="46"/>
  <c r="W211" i="46"/>
  <c r="X211" i="46"/>
  <c r="Y211" i="46"/>
  <c r="Z211" i="46"/>
  <c r="AA211" i="46"/>
  <c r="AB211" i="46"/>
  <c r="AC211" i="46"/>
  <c r="AD211" i="46"/>
  <c r="AE211" i="46"/>
  <c r="AF211" i="46"/>
  <c r="AG211" i="46"/>
  <c r="AH211" i="46"/>
  <c r="AI211" i="46"/>
  <c r="AJ211" i="46"/>
  <c r="AK211" i="46"/>
  <c r="AL211" i="46"/>
  <c r="AM211" i="46"/>
  <c r="AN211" i="46"/>
  <c r="AO211" i="46"/>
  <c r="AP211" i="46"/>
  <c r="AQ211" i="46"/>
  <c r="AR211" i="46"/>
  <c r="AS211" i="46"/>
  <c r="AT211" i="46"/>
  <c r="AU211" i="46"/>
  <c r="AV211" i="46"/>
  <c r="AW211" i="46"/>
  <c r="AX211" i="46"/>
  <c r="AY211" i="46"/>
  <c r="AZ211" i="46"/>
  <c r="C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P212" i="46"/>
  <c r="Q212" i="46"/>
  <c r="R212" i="46"/>
  <c r="S212" i="46"/>
  <c r="T212" i="46"/>
  <c r="U212" i="46"/>
  <c r="V212" i="46"/>
  <c r="W212" i="46"/>
  <c r="X212" i="46"/>
  <c r="Y212" i="46"/>
  <c r="Z212" i="46"/>
  <c r="AA212" i="46"/>
  <c r="AB212" i="46"/>
  <c r="AC212" i="46"/>
  <c r="AD212" i="46"/>
  <c r="AE212" i="46"/>
  <c r="AF212" i="46"/>
  <c r="AG212" i="46"/>
  <c r="AH212" i="46"/>
  <c r="AI212" i="46"/>
  <c r="AJ212" i="46"/>
  <c r="AK212" i="46"/>
  <c r="AL212" i="46"/>
  <c r="AM212" i="46"/>
  <c r="AN212" i="46"/>
  <c r="AO212" i="46"/>
  <c r="AP212" i="46"/>
  <c r="AQ212" i="46"/>
  <c r="AR212" i="46"/>
  <c r="AS212" i="46"/>
  <c r="AT212" i="46"/>
  <c r="AU212" i="46"/>
  <c r="AV212" i="46"/>
  <c r="AW212" i="46"/>
  <c r="AX212" i="46"/>
  <c r="AY212" i="46"/>
  <c r="AZ212" i="46"/>
  <c r="C213" i="46"/>
  <c r="D213" i="46"/>
  <c r="E213" i="46"/>
  <c r="F213" i="46"/>
  <c r="G213" i="46"/>
  <c r="H213" i="46"/>
  <c r="I213" i="46"/>
  <c r="J213" i="46"/>
  <c r="K213" i="46"/>
  <c r="L213" i="46"/>
  <c r="M213" i="46"/>
  <c r="N213" i="46"/>
  <c r="O213" i="46"/>
  <c r="P213" i="46"/>
  <c r="Q213" i="46"/>
  <c r="R213" i="46"/>
  <c r="S213" i="46"/>
  <c r="T213" i="46"/>
  <c r="U213" i="46"/>
  <c r="V213" i="46"/>
  <c r="W213" i="46"/>
  <c r="X213" i="46"/>
  <c r="Y213" i="46"/>
  <c r="Z213" i="46"/>
  <c r="AA213" i="46"/>
  <c r="AB213" i="46"/>
  <c r="AC213" i="46"/>
  <c r="AD213" i="46"/>
  <c r="AE213" i="46"/>
  <c r="AF213" i="46"/>
  <c r="AG213" i="46"/>
  <c r="AH213" i="46"/>
  <c r="AI213" i="46"/>
  <c r="AJ213" i="46"/>
  <c r="AK213" i="46"/>
  <c r="AL213" i="46"/>
  <c r="AM213" i="46"/>
  <c r="AN213" i="46"/>
  <c r="AO213" i="46"/>
  <c r="AP213" i="46"/>
  <c r="AQ213" i="46"/>
  <c r="AR213" i="46"/>
  <c r="AS213" i="46"/>
  <c r="AT213" i="46"/>
  <c r="AU213" i="46"/>
  <c r="AV213" i="46"/>
  <c r="AW213" i="46"/>
  <c r="AX213" i="46"/>
  <c r="AY213" i="46"/>
  <c r="AZ213" i="46"/>
  <c r="C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P214" i="46"/>
  <c r="Q214" i="46"/>
  <c r="R214" i="46"/>
  <c r="S214" i="46"/>
  <c r="T214" i="46"/>
  <c r="U214" i="46"/>
  <c r="V214" i="46"/>
  <c r="W214" i="46"/>
  <c r="X214" i="46"/>
  <c r="Y214" i="46"/>
  <c r="Z214" i="46"/>
  <c r="AA214" i="46"/>
  <c r="AB214" i="46"/>
  <c r="AC214" i="46"/>
  <c r="AD214" i="46"/>
  <c r="AE214" i="46"/>
  <c r="AF214" i="46"/>
  <c r="AG214" i="46"/>
  <c r="AH214" i="46"/>
  <c r="AI214" i="46"/>
  <c r="AJ214" i="46"/>
  <c r="AK214" i="46"/>
  <c r="AL214" i="46"/>
  <c r="AM214" i="46"/>
  <c r="AN214" i="46"/>
  <c r="AO214" i="46"/>
  <c r="AP214" i="46"/>
  <c r="AQ214" i="46"/>
  <c r="AR214" i="46"/>
  <c r="AS214" i="46"/>
  <c r="AT214" i="46"/>
  <c r="AU214" i="46"/>
  <c r="AV214" i="46"/>
  <c r="AW214" i="46"/>
  <c r="AX214" i="46"/>
  <c r="AY214" i="46"/>
  <c r="AZ214" i="46"/>
  <c r="C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P215" i="46"/>
  <c r="Q215" i="46"/>
  <c r="R215" i="46"/>
  <c r="S215" i="46"/>
  <c r="T215" i="46"/>
  <c r="U215" i="46"/>
  <c r="V215" i="46"/>
  <c r="W215" i="46"/>
  <c r="X215" i="46"/>
  <c r="Y215" i="46"/>
  <c r="Z215" i="46"/>
  <c r="AA215" i="46"/>
  <c r="AB215" i="46"/>
  <c r="AC215" i="46"/>
  <c r="AD215" i="46"/>
  <c r="AE215" i="46"/>
  <c r="AF215" i="46"/>
  <c r="AG215" i="46"/>
  <c r="AH215" i="46"/>
  <c r="AI215" i="46"/>
  <c r="AJ215" i="46"/>
  <c r="AK215" i="46"/>
  <c r="AL215" i="46"/>
  <c r="AM215" i="46"/>
  <c r="AN215" i="46"/>
  <c r="AO215" i="46"/>
  <c r="AP215" i="46"/>
  <c r="AQ215" i="46"/>
  <c r="AR215" i="46"/>
  <c r="AS215" i="46"/>
  <c r="AT215" i="46"/>
  <c r="AU215" i="46"/>
  <c r="AV215" i="46"/>
  <c r="AW215" i="46"/>
  <c r="AX215" i="46"/>
  <c r="AY215" i="46"/>
  <c r="AZ215" i="46"/>
  <c r="C216" i="46"/>
  <c r="D216" i="46"/>
  <c r="E216" i="46"/>
  <c r="F216" i="46"/>
  <c r="G216" i="46"/>
  <c r="H216" i="46"/>
  <c r="I216" i="46"/>
  <c r="J216" i="46"/>
  <c r="K216" i="46"/>
  <c r="L216" i="46"/>
  <c r="M216" i="46"/>
  <c r="N216" i="46"/>
  <c r="O216" i="46"/>
  <c r="P216" i="46"/>
  <c r="Q216" i="46"/>
  <c r="R216" i="46"/>
  <c r="S216" i="46"/>
  <c r="T216" i="46"/>
  <c r="U216" i="46"/>
  <c r="V216" i="46"/>
  <c r="W216" i="46"/>
  <c r="X216" i="46"/>
  <c r="Y216" i="46"/>
  <c r="Z216" i="46"/>
  <c r="AA216" i="46"/>
  <c r="AB216" i="46"/>
  <c r="AC216" i="46"/>
  <c r="AD216" i="46"/>
  <c r="AE216" i="46"/>
  <c r="AF216" i="46"/>
  <c r="AG216" i="46"/>
  <c r="AH216" i="46"/>
  <c r="AI216" i="46"/>
  <c r="AJ216" i="46"/>
  <c r="AK216" i="46"/>
  <c r="AL216" i="46"/>
  <c r="AM216" i="46"/>
  <c r="AN216" i="46"/>
  <c r="AO216" i="46"/>
  <c r="AP216" i="46"/>
  <c r="AQ216" i="46"/>
  <c r="AR216" i="46"/>
  <c r="AS216" i="46"/>
  <c r="AT216" i="46"/>
  <c r="AU216" i="46"/>
  <c r="AV216" i="46"/>
  <c r="AW216" i="46"/>
  <c r="AX216" i="46"/>
  <c r="AY216" i="46"/>
  <c r="AZ216" i="46"/>
  <c r="C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P217" i="46"/>
  <c r="Q217" i="46"/>
  <c r="R217" i="46"/>
  <c r="S217" i="46"/>
  <c r="T217" i="46"/>
  <c r="U217" i="46"/>
  <c r="V217" i="46"/>
  <c r="W217" i="46"/>
  <c r="X217" i="46"/>
  <c r="Y217" i="46"/>
  <c r="Z217" i="46"/>
  <c r="AA217" i="46"/>
  <c r="AB217" i="46"/>
  <c r="AC217" i="46"/>
  <c r="AD217" i="46"/>
  <c r="AE217" i="46"/>
  <c r="AF217" i="46"/>
  <c r="AG217" i="46"/>
  <c r="AH217" i="46"/>
  <c r="AI217" i="46"/>
  <c r="AJ217" i="46"/>
  <c r="AK217" i="46"/>
  <c r="AL217" i="46"/>
  <c r="AM217" i="46"/>
  <c r="AN217" i="46"/>
  <c r="AO217" i="46"/>
  <c r="AP217" i="46"/>
  <c r="AQ217" i="46"/>
  <c r="AR217" i="46"/>
  <c r="AS217" i="46"/>
  <c r="AT217" i="46"/>
  <c r="AU217" i="46"/>
  <c r="AV217" i="46"/>
  <c r="AW217" i="46"/>
  <c r="AX217" i="46"/>
  <c r="AY217" i="46"/>
  <c r="AZ217" i="46"/>
  <c r="C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P218" i="46"/>
  <c r="Q218" i="46"/>
  <c r="R218" i="46"/>
  <c r="S218" i="46"/>
  <c r="T218" i="46"/>
  <c r="U218" i="46"/>
  <c r="V218" i="46"/>
  <c r="W218" i="46"/>
  <c r="X218" i="46"/>
  <c r="Y218" i="46"/>
  <c r="Z218" i="46"/>
  <c r="AA218" i="46"/>
  <c r="AB218" i="46"/>
  <c r="AC218" i="46"/>
  <c r="AD218" i="46"/>
  <c r="AE218" i="46"/>
  <c r="AF218" i="46"/>
  <c r="AG218" i="46"/>
  <c r="AH218" i="46"/>
  <c r="AI218" i="46"/>
  <c r="AJ218" i="46"/>
  <c r="AK218" i="46"/>
  <c r="AL218" i="46"/>
  <c r="AM218" i="46"/>
  <c r="AN218" i="46"/>
  <c r="AO218" i="46"/>
  <c r="AP218" i="46"/>
  <c r="AQ218" i="46"/>
  <c r="AR218" i="46"/>
  <c r="AS218" i="46"/>
  <c r="AT218" i="46"/>
  <c r="AU218" i="46"/>
  <c r="AV218" i="46"/>
  <c r="AW218" i="46"/>
  <c r="AX218" i="46"/>
  <c r="AY218" i="46"/>
  <c r="AZ218" i="46"/>
  <c r="C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P219" i="46"/>
  <c r="Q219" i="46"/>
  <c r="R219" i="46"/>
  <c r="S219" i="46"/>
  <c r="T219" i="46"/>
  <c r="U219" i="46"/>
  <c r="V219" i="46"/>
  <c r="W219" i="46"/>
  <c r="X219" i="46"/>
  <c r="Y219" i="46"/>
  <c r="Z219" i="46"/>
  <c r="AA219" i="46"/>
  <c r="AB219" i="46"/>
  <c r="AC219" i="46"/>
  <c r="AD219" i="46"/>
  <c r="AE219" i="46"/>
  <c r="AF219" i="46"/>
  <c r="AG219" i="46"/>
  <c r="AH219" i="46"/>
  <c r="AI219" i="46"/>
  <c r="AJ219" i="46"/>
  <c r="AK219" i="46"/>
  <c r="AL219" i="46"/>
  <c r="AM219" i="46"/>
  <c r="AN219" i="46"/>
  <c r="AO219" i="46"/>
  <c r="AP219" i="46"/>
  <c r="AQ219" i="46"/>
  <c r="AR219" i="46"/>
  <c r="AS219" i="46"/>
  <c r="AT219" i="46"/>
  <c r="AU219" i="46"/>
  <c r="AV219" i="46"/>
  <c r="AW219" i="46"/>
  <c r="AX219" i="46"/>
  <c r="AY219" i="46"/>
  <c r="AZ219" i="46"/>
  <c r="B219" i="46"/>
  <c r="B218" i="46"/>
  <c r="B217" i="46"/>
  <c r="B216" i="46"/>
  <c r="B215" i="46"/>
  <c r="B214" i="46"/>
  <c r="B213" i="46"/>
  <c r="B212" i="46"/>
  <c r="B211" i="46"/>
  <c r="B210" i="46"/>
  <c r="B209" i="46"/>
  <c r="B208" i="46"/>
  <c r="B207" i="46"/>
  <c r="B206" i="46"/>
  <c r="B205" i="46"/>
  <c r="B204" i="46"/>
  <c r="B203" i="46"/>
  <c r="B202" i="46"/>
  <c r="B201" i="46"/>
  <c r="B200" i="46"/>
  <c r="B199" i="46"/>
  <c r="B198" i="46"/>
  <c r="B197" i="46"/>
  <c r="B196" i="46"/>
  <c r="B195" i="46"/>
  <c r="B194" i="46"/>
  <c r="B193" i="46"/>
  <c r="C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P181" i="46"/>
  <c r="Q181" i="46"/>
  <c r="R181" i="46"/>
  <c r="S181" i="46"/>
  <c r="T181" i="46"/>
  <c r="U181" i="46"/>
  <c r="V181" i="46"/>
  <c r="W181" i="46"/>
  <c r="X181" i="46"/>
  <c r="Y181" i="46"/>
  <c r="Z181" i="46"/>
  <c r="AA181" i="46"/>
  <c r="AB181" i="46"/>
  <c r="AC181" i="46"/>
  <c r="AD181" i="46"/>
  <c r="AE181" i="46"/>
  <c r="AF181" i="46"/>
  <c r="AG181" i="46"/>
  <c r="AH181" i="46"/>
  <c r="AI181" i="46"/>
  <c r="AJ181" i="46"/>
  <c r="AK181" i="46"/>
  <c r="AL181" i="46"/>
  <c r="AM181" i="46"/>
  <c r="AN181" i="46"/>
  <c r="AO181" i="46"/>
  <c r="AP181" i="46"/>
  <c r="AQ181" i="46"/>
  <c r="AR181" i="46"/>
  <c r="AS181" i="46"/>
  <c r="AT181" i="46"/>
  <c r="AU181" i="46"/>
  <c r="AV181" i="46"/>
  <c r="AW181" i="46"/>
  <c r="AX181" i="46"/>
  <c r="AY181" i="46"/>
  <c r="AZ181" i="46"/>
  <c r="B181" i="46"/>
  <c r="C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P182" i="46"/>
  <c r="Q182" i="46"/>
  <c r="R182" i="46"/>
  <c r="S182" i="46"/>
  <c r="T182" i="46"/>
  <c r="U182" i="46"/>
  <c r="V182" i="46"/>
  <c r="W182" i="46"/>
  <c r="X182" i="46"/>
  <c r="Y182" i="46"/>
  <c r="Z182" i="46"/>
  <c r="AA182" i="46"/>
  <c r="AB182" i="46"/>
  <c r="AC182" i="46"/>
  <c r="AD182" i="46"/>
  <c r="AE182" i="46"/>
  <c r="AF182" i="46"/>
  <c r="AG182" i="46"/>
  <c r="AH182" i="46"/>
  <c r="AI182" i="46"/>
  <c r="AJ182" i="46"/>
  <c r="AK182" i="46"/>
  <c r="AL182" i="46"/>
  <c r="AM182" i="46"/>
  <c r="AN182" i="46"/>
  <c r="AO182" i="46"/>
  <c r="AP182" i="46"/>
  <c r="AQ182" i="46"/>
  <c r="AR182" i="46"/>
  <c r="AS182" i="46"/>
  <c r="AT182" i="46"/>
  <c r="AU182" i="46"/>
  <c r="AV182" i="46"/>
  <c r="AW182" i="46"/>
  <c r="AX182" i="46"/>
  <c r="AY182" i="46"/>
  <c r="AZ182" i="46"/>
  <c r="C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P183" i="46"/>
  <c r="Q183" i="46"/>
  <c r="R183" i="46"/>
  <c r="S183" i="46"/>
  <c r="T183" i="46"/>
  <c r="U183" i="46"/>
  <c r="V183" i="46"/>
  <c r="W183" i="46"/>
  <c r="X183" i="46"/>
  <c r="Y183" i="46"/>
  <c r="Z183" i="46"/>
  <c r="AA183" i="46"/>
  <c r="AB183" i="46"/>
  <c r="AC183" i="46"/>
  <c r="AD183" i="46"/>
  <c r="AE183" i="46"/>
  <c r="AF183" i="46"/>
  <c r="AG183" i="46"/>
  <c r="AH183" i="46"/>
  <c r="AI183" i="46"/>
  <c r="AJ183" i="46"/>
  <c r="AK183" i="46"/>
  <c r="AL183" i="46"/>
  <c r="AM183" i="46"/>
  <c r="AN183" i="46"/>
  <c r="AO183" i="46"/>
  <c r="AP183" i="46"/>
  <c r="AQ183" i="46"/>
  <c r="AR183" i="46"/>
  <c r="AS183" i="46"/>
  <c r="AT183" i="46"/>
  <c r="AU183" i="46"/>
  <c r="AV183" i="46"/>
  <c r="AW183" i="46"/>
  <c r="AX183" i="46"/>
  <c r="AY183" i="46"/>
  <c r="AZ183" i="46"/>
  <c r="C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P184" i="46"/>
  <c r="Q184" i="46"/>
  <c r="R184" i="46"/>
  <c r="S184" i="46"/>
  <c r="T184" i="46"/>
  <c r="U184" i="46"/>
  <c r="V184" i="46"/>
  <c r="W184" i="46"/>
  <c r="X184" i="46"/>
  <c r="Y184" i="46"/>
  <c r="Z184" i="46"/>
  <c r="AA184" i="46"/>
  <c r="AB184" i="46"/>
  <c r="AC184" i="46"/>
  <c r="AD184" i="46"/>
  <c r="AE184" i="46"/>
  <c r="AF184" i="46"/>
  <c r="AG184" i="46"/>
  <c r="AH184" i="46"/>
  <c r="AI184" i="46"/>
  <c r="AJ184" i="46"/>
  <c r="AK184" i="46"/>
  <c r="AL184" i="46"/>
  <c r="AM184" i="46"/>
  <c r="AN184" i="46"/>
  <c r="AO184" i="46"/>
  <c r="AP184" i="46"/>
  <c r="AQ184" i="46"/>
  <c r="AR184" i="46"/>
  <c r="AS184" i="46"/>
  <c r="AT184" i="46"/>
  <c r="AU184" i="46"/>
  <c r="AV184" i="46"/>
  <c r="AW184" i="46"/>
  <c r="AX184" i="46"/>
  <c r="AY184" i="46"/>
  <c r="AZ184" i="46"/>
  <c r="C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P185" i="46"/>
  <c r="Q185" i="46"/>
  <c r="R185" i="46"/>
  <c r="S185" i="46"/>
  <c r="T185" i="46"/>
  <c r="U185" i="46"/>
  <c r="V185" i="46"/>
  <c r="W185" i="46"/>
  <c r="X185" i="46"/>
  <c r="Y185" i="46"/>
  <c r="Z185" i="46"/>
  <c r="AA185" i="46"/>
  <c r="AB185" i="46"/>
  <c r="AC185" i="46"/>
  <c r="AD185" i="46"/>
  <c r="AE185" i="46"/>
  <c r="AF185" i="46"/>
  <c r="AG185" i="46"/>
  <c r="AH185" i="46"/>
  <c r="AI185" i="46"/>
  <c r="AJ185" i="46"/>
  <c r="AK185" i="46"/>
  <c r="AL185" i="46"/>
  <c r="AM185" i="46"/>
  <c r="AN185" i="46"/>
  <c r="AO185" i="46"/>
  <c r="AP185" i="46"/>
  <c r="AQ185" i="46"/>
  <c r="AR185" i="46"/>
  <c r="AS185" i="46"/>
  <c r="AT185" i="46"/>
  <c r="AU185" i="46"/>
  <c r="AV185" i="46"/>
  <c r="AW185" i="46"/>
  <c r="AX185" i="46"/>
  <c r="AY185" i="46"/>
  <c r="AZ185" i="46"/>
  <c r="C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P186" i="46"/>
  <c r="Q186" i="46"/>
  <c r="R186" i="46"/>
  <c r="S186" i="46"/>
  <c r="T186" i="46"/>
  <c r="U186" i="46"/>
  <c r="V186" i="46"/>
  <c r="W186" i="46"/>
  <c r="X186" i="46"/>
  <c r="Y186" i="46"/>
  <c r="Z186" i="46"/>
  <c r="AA186" i="46"/>
  <c r="AB186" i="46"/>
  <c r="AC186" i="46"/>
  <c r="AD186" i="46"/>
  <c r="AE186" i="46"/>
  <c r="AF186" i="46"/>
  <c r="AG186" i="46"/>
  <c r="AH186" i="46"/>
  <c r="AI186" i="46"/>
  <c r="AJ186" i="46"/>
  <c r="AK186" i="46"/>
  <c r="AL186" i="46"/>
  <c r="AM186" i="46"/>
  <c r="AN186" i="46"/>
  <c r="AO186" i="46"/>
  <c r="AP186" i="46"/>
  <c r="AQ186" i="46"/>
  <c r="AR186" i="46"/>
  <c r="AS186" i="46"/>
  <c r="AT186" i="46"/>
  <c r="AU186" i="46"/>
  <c r="AV186" i="46"/>
  <c r="AW186" i="46"/>
  <c r="AX186" i="46"/>
  <c r="AY186" i="46"/>
  <c r="AZ186" i="46"/>
  <c r="C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P187" i="46"/>
  <c r="Q187" i="46"/>
  <c r="R187" i="46"/>
  <c r="S187" i="46"/>
  <c r="T187" i="46"/>
  <c r="U187" i="46"/>
  <c r="V187" i="46"/>
  <c r="W187" i="46"/>
  <c r="X187" i="46"/>
  <c r="Y187" i="46"/>
  <c r="Z187" i="46"/>
  <c r="AA187" i="46"/>
  <c r="AB187" i="46"/>
  <c r="AC187" i="46"/>
  <c r="AD187" i="46"/>
  <c r="AE187" i="46"/>
  <c r="AF187" i="46"/>
  <c r="AG187" i="46"/>
  <c r="AH187" i="46"/>
  <c r="AI187" i="46"/>
  <c r="AJ187" i="46"/>
  <c r="AK187" i="46"/>
  <c r="AL187" i="46"/>
  <c r="AM187" i="46"/>
  <c r="AN187" i="46"/>
  <c r="AO187" i="46"/>
  <c r="AP187" i="46"/>
  <c r="AQ187" i="46"/>
  <c r="AR187" i="46"/>
  <c r="AS187" i="46"/>
  <c r="AT187" i="46"/>
  <c r="AU187" i="46"/>
  <c r="AV187" i="46"/>
  <c r="AW187" i="46"/>
  <c r="AX187" i="46"/>
  <c r="AY187" i="46"/>
  <c r="AZ187" i="46"/>
  <c r="C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P188" i="46"/>
  <c r="Q188" i="46"/>
  <c r="R188" i="46"/>
  <c r="S188" i="46"/>
  <c r="T188" i="46"/>
  <c r="U188" i="46"/>
  <c r="V188" i="46"/>
  <c r="W188" i="46"/>
  <c r="X188" i="46"/>
  <c r="Y188" i="46"/>
  <c r="Z188" i="46"/>
  <c r="AA188" i="46"/>
  <c r="AB188" i="46"/>
  <c r="AC188" i="46"/>
  <c r="AD188" i="46"/>
  <c r="AE188" i="46"/>
  <c r="AF188" i="46"/>
  <c r="AG188" i="46"/>
  <c r="AH188" i="46"/>
  <c r="AI188" i="46"/>
  <c r="AJ188" i="46"/>
  <c r="AK188" i="46"/>
  <c r="AL188" i="46"/>
  <c r="AM188" i="46"/>
  <c r="AN188" i="46"/>
  <c r="AO188" i="46"/>
  <c r="AP188" i="46"/>
  <c r="AQ188" i="46"/>
  <c r="AR188" i="46"/>
  <c r="AS188" i="46"/>
  <c r="AT188" i="46"/>
  <c r="AU188" i="46"/>
  <c r="AV188" i="46"/>
  <c r="AW188" i="46"/>
  <c r="AX188" i="46"/>
  <c r="AY188" i="46"/>
  <c r="AZ188" i="46"/>
  <c r="C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P189" i="46"/>
  <c r="Q189" i="46"/>
  <c r="R189" i="46"/>
  <c r="S189" i="46"/>
  <c r="T189" i="46"/>
  <c r="U189" i="46"/>
  <c r="V189" i="46"/>
  <c r="W189" i="46"/>
  <c r="X189" i="46"/>
  <c r="Y189" i="46"/>
  <c r="Z189" i="46"/>
  <c r="AA189" i="46"/>
  <c r="AB189" i="46"/>
  <c r="AC189" i="46"/>
  <c r="AD189" i="46"/>
  <c r="AE189" i="46"/>
  <c r="AF189" i="46"/>
  <c r="AG189" i="46"/>
  <c r="AH189" i="46"/>
  <c r="AI189" i="46"/>
  <c r="AJ189" i="46"/>
  <c r="AK189" i="46"/>
  <c r="AL189" i="46"/>
  <c r="AM189" i="46"/>
  <c r="AN189" i="46"/>
  <c r="AO189" i="46"/>
  <c r="AP189" i="46"/>
  <c r="AQ189" i="46"/>
  <c r="AR189" i="46"/>
  <c r="AS189" i="46"/>
  <c r="AT189" i="46"/>
  <c r="AU189" i="46"/>
  <c r="AV189" i="46"/>
  <c r="AW189" i="46"/>
  <c r="AX189" i="46"/>
  <c r="AY189" i="46"/>
  <c r="AZ189" i="46"/>
  <c r="C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P190" i="46"/>
  <c r="Q190" i="46"/>
  <c r="R190" i="46"/>
  <c r="S190" i="46"/>
  <c r="T190" i="46"/>
  <c r="U190" i="46"/>
  <c r="V190" i="46"/>
  <c r="W190" i="46"/>
  <c r="X190" i="46"/>
  <c r="Y190" i="46"/>
  <c r="Z190" i="46"/>
  <c r="AA190" i="46"/>
  <c r="AB190" i="46"/>
  <c r="AC190" i="46"/>
  <c r="AD190" i="46"/>
  <c r="AE190" i="46"/>
  <c r="AF190" i="46"/>
  <c r="AG190" i="46"/>
  <c r="AH190" i="46"/>
  <c r="AI190" i="46"/>
  <c r="AJ190" i="46"/>
  <c r="AK190" i="46"/>
  <c r="AL190" i="46"/>
  <c r="AM190" i="46"/>
  <c r="AN190" i="46"/>
  <c r="AO190" i="46"/>
  <c r="AP190" i="46"/>
  <c r="AQ190" i="46"/>
  <c r="AR190" i="46"/>
  <c r="AS190" i="46"/>
  <c r="AT190" i="46"/>
  <c r="AU190" i="46"/>
  <c r="AV190" i="46"/>
  <c r="AW190" i="46"/>
  <c r="AX190" i="46"/>
  <c r="AY190" i="46"/>
  <c r="AZ190" i="46"/>
  <c r="B190" i="46"/>
  <c r="B189" i="46"/>
  <c r="B188" i="46"/>
  <c r="B187" i="46"/>
  <c r="B186" i="46"/>
  <c r="B185" i="46"/>
  <c r="B184" i="46"/>
  <c r="B183" i="46"/>
  <c r="B182" i="46"/>
  <c r="C172" i="46"/>
  <c r="D172" i="46"/>
  <c r="E172" i="46"/>
  <c r="F172" i="46"/>
  <c r="G172" i="46"/>
  <c r="H172" i="46"/>
  <c r="I172" i="46"/>
  <c r="J172" i="46"/>
  <c r="K172" i="46"/>
  <c r="L172" i="46"/>
  <c r="M172" i="46"/>
  <c r="N172" i="46"/>
  <c r="O172" i="46"/>
  <c r="P172" i="46"/>
  <c r="Q172" i="46"/>
  <c r="R172" i="46"/>
  <c r="S172" i="46"/>
  <c r="T172" i="46"/>
  <c r="U172" i="46"/>
  <c r="V172" i="46"/>
  <c r="W172" i="46"/>
  <c r="X172" i="46"/>
  <c r="Y172" i="46"/>
  <c r="Z172" i="46"/>
  <c r="AA172" i="46"/>
  <c r="AB172" i="46"/>
  <c r="AC172" i="46"/>
  <c r="AD172" i="46"/>
  <c r="AE172" i="46"/>
  <c r="AF172" i="46"/>
  <c r="AG172" i="46"/>
  <c r="AH172" i="46"/>
  <c r="AI172" i="46"/>
  <c r="AJ172" i="46"/>
  <c r="AK172" i="46"/>
  <c r="AL172" i="46"/>
  <c r="AM172" i="46"/>
  <c r="AN172" i="46"/>
  <c r="AO172" i="46"/>
  <c r="AP172" i="46"/>
  <c r="AQ172" i="46"/>
  <c r="AR172" i="46"/>
  <c r="AS172" i="46"/>
  <c r="AT172" i="46"/>
  <c r="AU172" i="46"/>
  <c r="AV172" i="46"/>
  <c r="AW172" i="46"/>
  <c r="AX172" i="46"/>
  <c r="AY172" i="46"/>
  <c r="AZ172" i="46"/>
  <c r="C173" i="46"/>
  <c r="D173" i="46"/>
  <c r="E173" i="46"/>
  <c r="F173" i="46"/>
  <c r="G173" i="46"/>
  <c r="H173" i="46"/>
  <c r="I173" i="46"/>
  <c r="J173" i="46"/>
  <c r="K173" i="46"/>
  <c r="L173" i="46"/>
  <c r="M173" i="46"/>
  <c r="N173" i="46"/>
  <c r="O173" i="46"/>
  <c r="P173" i="46"/>
  <c r="Q173" i="46"/>
  <c r="R173" i="46"/>
  <c r="S173" i="46"/>
  <c r="T173" i="46"/>
  <c r="U173" i="46"/>
  <c r="V173" i="46"/>
  <c r="W173" i="46"/>
  <c r="X173" i="46"/>
  <c r="Y173" i="46"/>
  <c r="Z173" i="46"/>
  <c r="AA173" i="46"/>
  <c r="AB173" i="46"/>
  <c r="AC173" i="46"/>
  <c r="AD173" i="46"/>
  <c r="AE173" i="46"/>
  <c r="AF173" i="46"/>
  <c r="AG173" i="46"/>
  <c r="AH173" i="46"/>
  <c r="AI173" i="46"/>
  <c r="AJ173" i="46"/>
  <c r="AK173" i="46"/>
  <c r="AL173" i="46"/>
  <c r="AM173" i="46"/>
  <c r="AN173" i="46"/>
  <c r="AO173" i="46"/>
  <c r="AP173" i="46"/>
  <c r="AQ173" i="46"/>
  <c r="AR173" i="46"/>
  <c r="AS173" i="46"/>
  <c r="AT173" i="46"/>
  <c r="AU173" i="46"/>
  <c r="AV173" i="46"/>
  <c r="AW173" i="46"/>
  <c r="AX173" i="46"/>
  <c r="AY173" i="46"/>
  <c r="AZ173" i="46"/>
  <c r="C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P174" i="46"/>
  <c r="Q174" i="46"/>
  <c r="R174" i="46"/>
  <c r="S174" i="46"/>
  <c r="T174" i="46"/>
  <c r="U174" i="46"/>
  <c r="V174" i="46"/>
  <c r="W174" i="46"/>
  <c r="X174" i="46"/>
  <c r="Y174" i="46"/>
  <c r="Z174" i="46"/>
  <c r="AA174" i="46"/>
  <c r="AB174" i="46"/>
  <c r="AC174" i="46"/>
  <c r="AD174" i="46"/>
  <c r="AE174" i="46"/>
  <c r="AF174" i="46"/>
  <c r="AG174" i="46"/>
  <c r="AH174" i="46"/>
  <c r="AI174" i="46"/>
  <c r="AJ174" i="46"/>
  <c r="AK174" i="46"/>
  <c r="AL174" i="46"/>
  <c r="AM174" i="46"/>
  <c r="AN174" i="46"/>
  <c r="AO174" i="46"/>
  <c r="AP174" i="46"/>
  <c r="AQ174" i="46"/>
  <c r="AR174" i="46"/>
  <c r="AS174" i="46"/>
  <c r="AT174" i="46"/>
  <c r="AU174" i="46"/>
  <c r="AV174" i="46"/>
  <c r="AW174" i="46"/>
  <c r="AX174" i="46"/>
  <c r="AY174" i="46"/>
  <c r="AZ174" i="46"/>
  <c r="C175" i="46"/>
  <c r="D175" i="46"/>
  <c r="E175" i="46"/>
  <c r="F175" i="46"/>
  <c r="G175" i="46"/>
  <c r="H175" i="46"/>
  <c r="I175" i="46"/>
  <c r="J175" i="46"/>
  <c r="K175" i="46"/>
  <c r="L175" i="46"/>
  <c r="M175" i="46"/>
  <c r="N175" i="46"/>
  <c r="O175" i="46"/>
  <c r="P175" i="46"/>
  <c r="Q175" i="46"/>
  <c r="R175" i="46"/>
  <c r="S175" i="46"/>
  <c r="T175" i="46"/>
  <c r="U175" i="46"/>
  <c r="V175" i="46"/>
  <c r="W175" i="46"/>
  <c r="X175" i="46"/>
  <c r="Y175" i="46"/>
  <c r="Z175" i="46"/>
  <c r="AA175" i="46"/>
  <c r="AB175" i="46"/>
  <c r="AC175" i="46"/>
  <c r="AD175" i="46"/>
  <c r="AE175" i="46"/>
  <c r="AF175" i="46"/>
  <c r="AG175" i="46"/>
  <c r="AH175" i="46"/>
  <c r="AI175" i="46"/>
  <c r="AJ175" i="46"/>
  <c r="AK175" i="46"/>
  <c r="AL175" i="46"/>
  <c r="AM175" i="46"/>
  <c r="AN175" i="46"/>
  <c r="AO175" i="46"/>
  <c r="AP175" i="46"/>
  <c r="AQ175" i="46"/>
  <c r="AR175" i="46"/>
  <c r="AS175" i="46"/>
  <c r="AT175" i="46"/>
  <c r="AU175" i="46"/>
  <c r="AV175" i="46"/>
  <c r="AW175" i="46"/>
  <c r="AX175" i="46"/>
  <c r="AY175" i="46"/>
  <c r="AZ175" i="46"/>
  <c r="C176" i="46"/>
  <c r="D176" i="46"/>
  <c r="E176" i="46"/>
  <c r="F176" i="46"/>
  <c r="G176" i="46"/>
  <c r="H176" i="46"/>
  <c r="I176" i="46"/>
  <c r="J176" i="46"/>
  <c r="K176" i="46"/>
  <c r="L176" i="46"/>
  <c r="M176" i="46"/>
  <c r="N176" i="46"/>
  <c r="O176" i="46"/>
  <c r="P176" i="46"/>
  <c r="Q176" i="46"/>
  <c r="R176" i="46"/>
  <c r="S176" i="46"/>
  <c r="T176" i="46"/>
  <c r="U176" i="46"/>
  <c r="V176" i="46"/>
  <c r="W176" i="46"/>
  <c r="X176" i="46"/>
  <c r="Y176" i="46"/>
  <c r="Z176" i="46"/>
  <c r="AA176" i="46"/>
  <c r="AB176" i="46"/>
  <c r="AC176" i="46"/>
  <c r="AD176" i="46"/>
  <c r="AE176" i="46"/>
  <c r="AF176" i="46"/>
  <c r="AG176" i="46"/>
  <c r="AH176" i="46"/>
  <c r="AI176" i="46"/>
  <c r="AJ176" i="46"/>
  <c r="AK176" i="46"/>
  <c r="AL176" i="46"/>
  <c r="AM176" i="46"/>
  <c r="AN176" i="46"/>
  <c r="AO176" i="46"/>
  <c r="AP176" i="46"/>
  <c r="AQ176" i="46"/>
  <c r="AR176" i="46"/>
  <c r="AS176" i="46"/>
  <c r="AT176" i="46"/>
  <c r="AU176" i="46"/>
  <c r="AV176" i="46"/>
  <c r="AW176" i="46"/>
  <c r="AX176" i="46"/>
  <c r="AY176" i="46"/>
  <c r="AZ176" i="46"/>
  <c r="C177" i="46"/>
  <c r="D177" i="46"/>
  <c r="E177" i="46"/>
  <c r="F177" i="46"/>
  <c r="G177" i="46"/>
  <c r="H177" i="46"/>
  <c r="I177" i="46"/>
  <c r="J177" i="46"/>
  <c r="K177" i="46"/>
  <c r="L177" i="46"/>
  <c r="M177" i="46"/>
  <c r="N177" i="46"/>
  <c r="O177" i="46"/>
  <c r="P177" i="46"/>
  <c r="Q177" i="46"/>
  <c r="R177" i="46"/>
  <c r="S177" i="46"/>
  <c r="T177" i="46"/>
  <c r="U177" i="46"/>
  <c r="V177" i="46"/>
  <c r="W177" i="46"/>
  <c r="X177" i="46"/>
  <c r="Y177" i="46"/>
  <c r="Z177" i="46"/>
  <c r="AA177" i="46"/>
  <c r="AB177" i="46"/>
  <c r="AC177" i="46"/>
  <c r="AD177" i="46"/>
  <c r="AE177" i="46"/>
  <c r="AF177" i="46"/>
  <c r="AG177" i="46"/>
  <c r="AH177" i="46"/>
  <c r="AI177" i="46"/>
  <c r="AJ177" i="46"/>
  <c r="AK177" i="46"/>
  <c r="AL177" i="46"/>
  <c r="AM177" i="46"/>
  <c r="AN177" i="46"/>
  <c r="AO177" i="46"/>
  <c r="AP177" i="46"/>
  <c r="AQ177" i="46"/>
  <c r="AR177" i="46"/>
  <c r="AS177" i="46"/>
  <c r="AT177" i="46"/>
  <c r="AU177" i="46"/>
  <c r="AV177" i="46"/>
  <c r="AW177" i="46"/>
  <c r="AX177" i="46"/>
  <c r="AY177" i="46"/>
  <c r="AZ177" i="46"/>
  <c r="C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P178" i="46"/>
  <c r="Q178" i="46"/>
  <c r="R178" i="46"/>
  <c r="S178" i="46"/>
  <c r="T178" i="46"/>
  <c r="U178" i="46"/>
  <c r="V178" i="46"/>
  <c r="W178" i="46"/>
  <c r="X178" i="46"/>
  <c r="Y178" i="46"/>
  <c r="Z178" i="46"/>
  <c r="AA178" i="46"/>
  <c r="AB178" i="46"/>
  <c r="AC178" i="46"/>
  <c r="AD178" i="46"/>
  <c r="AE178" i="46"/>
  <c r="AF178" i="46"/>
  <c r="AG178" i="46"/>
  <c r="AH178" i="46"/>
  <c r="AI178" i="46"/>
  <c r="AJ178" i="46"/>
  <c r="AK178" i="46"/>
  <c r="AL178" i="46"/>
  <c r="AM178" i="46"/>
  <c r="AN178" i="46"/>
  <c r="AO178" i="46"/>
  <c r="AP178" i="46"/>
  <c r="AQ178" i="46"/>
  <c r="AR178" i="46"/>
  <c r="AS178" i="46"/>
  <c r="AT178" i="46"/>
  <c r="AU178" i="46"/>
  <c r="AV178" i="46"/>
  <c r="AW178" i="46"/>
  <c r="AX178" i="46"/>
  <c r="AY178" i="46"/>
  <c r="AZ178" i="46"/>
  <c r="C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P179" i="46"/>
  <c r="Q179" i="46"/>
  <c r="R179" i="46"/>
  <c r="S179" i="46"/>
  <c r="T179" i="46"/>
  <c r="U179" i="46"/>
  <c r="V179" i="46"/>
  <c r="W179" i="46"/>
  <c r="X179" i="46"/>
  <c r="Y179" i="46"/>
  <c r="Z179" i="46"/>
  <c r="AA179" i="46"/>
  <c r="AB179" i="46"/>
  <c r="AC179" i="46"/>
  <c r="AD179" i="46"/>
  <c r="AE179" i="46"/>
  <c r="AF179" i="46"/>
  <c r="AG179" i="46"/>
  <c r="AH179" i="46"/>
  <c r="AI179" i="46"/>
  <c r="AJ179" i="46"/>
  <c r="AK179" i="46"/>
  <c r="AL179" i="46"/>
  <c r="AM179" i="46"/>
  <c r="AN179" i="46"/>
  <c r="AO179" i="46"/>
  <c r="AP179" i="46"/>
  <c r="AQ179" i="46"/>
  <c r="AR179" i="46"/>
  <c r="AS179" i="46"/>
  <c r="AT179" i="46"/>
  <c r="AU179" i="46"/>
  <c r="AV179" i="46"/>
  <c r="AW179" i="46"/>
  <c r="AX179" i="46"/>
  <c r="AY179" i="46"/>
  <c r="AZ179" i="46"/>
  <c r="B179" i="46"/>
  <c r="B178" i="46"/>
  <c r="B177" i="46"/>
  <c r="B176" i="46"/>
  <c r="B175" i="46"/>
  <c r="B174" i="46"/>
  <c r="B173" i="46"/>
  <c r="B172" i="46"/>
  <c r="C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P153" i="46"/>
  <c r="Q153" i="46"/>
  <c r="R153" i="46"/>
  <c r="S153" i="46"/>
  <c r="T153" i="46"/>
  <c r="U153" i="46"/>
  <c r="V153" i="46"/>
  <c r="W153" i="46"/>
  <c r="X153" i="46"/>
  <c r="Y153" i="46"/>
  <c r="Z153" i="46"/>
  <c r="AA153" i="46"/>
  <c r="AB153" i="46"/>
  <c r="AC153" i="46"/>
  <c r="AD153" i="46"/>
  <c r="AE153" i="46"/>
  <c r="AF153" i="46"/>
  <c r="AG153" i="46"/>
  <c r="AH153" i="46"/>
  <c r="AI153" i="46"/>
  <c r="AJ153" i="46"/>
  <c r="AK153" i="46"/>
  <c r="AL153" i="46"/>
  <c r="AM153" i="46"/>
  <c r="AN153" i="46"/>
  <c r="AO153" i="46"/>
  <c r="AP153" i="46"/>
  <c r="AQ153" i="46"/>
  <c r="AR153" i="46"/>
  <c r="AS153" i="46"/>
  <c r="AT153" i="46"/>
  <c r="AU153" i="46"/>
  <c r="AV153" i="46"/>
  <c r="AW153" i="46"/>
  <c r="AX153" i="46"/>
  <c r="AY153" i="46"/>
  <c r="AZ153" i="46"/>
  <c r="C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P154" i="46"/>
  <c r="Q154" i="46"/>
  <c r="R154" i="46"/>
  <c r="S154" i="46"/>
  <c r="T154" i="46"/>
  <c r="U154" i="46"/>
  <c r="V154" i="46"/>
  <c r="W154" i="46"/>
  <c r="X154" i="46"/>
  <c r="Y154" i="46"/>
  <c r="Z154" i="46"/>
  <c r="AA154" i="46"/>
  <c r="AB154" i="46"/>
  <c r="AC154" i="46"/>
  <c r="AD154" i="46"/>
  <c r="AE154" i="46"/>
  <c r="AF154" i="46"/>
  <c r="AG154" i="46"/>
  <c r="AH154" i="46"/>
  <c r="AI154" i="46"/>
  <c r="AJ154" i="46"/>
  <c r="AK154" i="46"/>
  <c r="AL154" i="46"/>
  <c r="AM154" i="46"/>
  <c r="AN154" i="46"/>
  <c r="AO154" i="46"/>
  <c r="AP154" i="46"/>
  <c r="AQ154" i="46"/>
  <c r="AR154" i="46"/>
  <c r="AS154" i="46"/>
  <c r="AT154" i="46"/>
  <c r="AU154" i="46"/>
  <c r="AV154" i="46"/>
  <c r="AW154" i="46"/>
  <c r="AX154" i="46"/>
  <c r="AY154" i="46"/>
  <c r="AZ154" i="46"/>
  <c r="C155" i="46"/>
  <c r="D155" i="46"/>
  <c r="E155" i="46"/>
  <c r="F155" i="46"/>
  <c r="G155" i="46"/>
  <c r="H155" i="46"/>
  <c r="I155" i="46"/>
  <c r="J155" i="46"/>
  <c r="K155" i="46"/>
  <c r="L155" i="46"/>
  <c r="M155" i="46"/>
  <c r="N155" i="46"/>
  <c r="O155" i="46"/>
  <c r="P155" i="46"/>
  <c r="Q155" i="46"/>
  <c r="R155" i="46"/>
  <c r="S155" i="46"/>
  <c r="T155" i="46"/>
  <c r="U155" i="46"/>
  <c r="V155" i="46"/>
  <c r="W155" i="46"/>
  <c r="X155" i="46"/>
  <c r="Y155" i="46"/>
  <c r="Z155" i="46"/>
  <c r="AA155" i="46"/>
  <c r="AB155" i="46"/>
  <c r="AC155" i="46"/>
  <c r="AD155" i="46"/>
  <c r="AE155" i="46"/>
  <c r="AF155" i="46"/>
  <c r="AG155" i="46"/>
  <c r="AH155" i="46"/>
  <c r="AI155" i="46"/>
  <c r="AJ155" i="46"/>
  <c r="AK155" i="46"/>
  <c r="AL155" i="46"/>
  <c r="AM155" i="46"/>
  <c r="AN155" i="46"/>
  <c r="AO155" i="46"/>
  <c r="AP155" i="46"/>
  <c r="AQ155" i="46"/>
  <c r="AR155" i="46"/>
  <c r="AS155" i="46"/>
  <c r="AT155" i="46"/>
  <c r="AU155" i="46"/>
  <c r="AV155" i="46"/>
  <c r="AW155" i="46"/>
  <c r="AX155" i="46"/>
  <c r="AY155" i="46"/>
  <c r="AZ155" i="46"/>
  <c r="C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P156" i="46"/>
  <c r="Q156" i="46"/>
  <c r="R156" i="46"/>
  <c r="S156" i="46"/>
  <c r="T156" i="46"/>
  <c r="U156" i="46"/>
  <c r="V156" i="46"/>
  <c r="W156" i="46"/>
  <c r="X156" i="46"/>
  <c r="Y156" i="46"/>
  <c r="Z156" i="46"/>
  <c r="AA156" i="46"/>
  <c r="AB156" i="46"/>
  <c r="AC156" i="46"/>
  <c r="AD156" i="46"/>
  <c r="AE156" i="46"/>
  <c r="AF156" i="46"/>
  <c r="AG156" i="46"/>
  <c r="AH156" i="46"/>
  <c r="AI156" i="46"/>
  <c r="AJ156" i="46"/>
  <c r="AK156" i="46"/>
  <c r="AL156" i="46"/>
  <c r="AM156" i="46"/>
  <c r="AN156" i="46"/>
  <c r="AO156" i="46"/>
  <c r="AP156" i="46"/>
  <c r="AQ156" i="46"/>
  <c r="AR156" i="46"/>
  <c r="AS156" i="46"/>
  <c r="AT156" i="46"/>
  <c r="AU156" i="46"/>
  <c r="AV156" i="46"/>
  <c r="AW156" i="46"/>
  <c r="AX156" i="46"/>
  <c r="AY156" i="46"/>
  <c r="AZ156" i="46"/>
  <c r="C157" i="46"/>
  <c r="D157" i="46"/>
  <c r="E157" i="46"/>
  <c r="F157" i="46"/>
  <c r="G157" i="46"/>
  <c r="H157" i="46"/>
  <c r="I157" i="46"/>
  <c r="J157" i="46"/>
  <c r="K157" i="46"/>
  <c r="L157" i="46"/>
  <c r="M157" i="46"/>
  <c r="N157" i="46"/>
  <c r="O157" i="46"/>
  <c r="P157" i="46"/>
  <c r="Q157" i="46"/>
  <c r="R157" i="46"/>
  <c r="S157" i="46"/>
  <c r="T157" i="46"/>
  <c r="U157" i="46"/>
  <c r="V157" i="46"/>
  <c r="W157" i="46"/>
  <c r="X157" i="46"/>
  <c r="Y157" i="46"/>
  <c r="Z157" i="46"/>
  <c r="AA157" i="46"/>
  <c r="AB157" i="46"/>
  <c r="AC157" i="46"/>
  <c r="AD157" i="46"/>
  <c r="AE157" i="46"/>
  <c r="AF157" i="46"/>
  <c r="AG157" i="46"/>
  <c r="AH157" i="46"/>
  <c r="AI157" i="46"/>
  <c r="AJ157" i="46"/>
  <c r="AK157" i="46"/>
  <c r="AL157" i="46"/>
  <c r="AM157" i="46"/>
  <c r="AN157" i="46"/>
  <c r="AO157" i="46"/>
  <c r="AP157" i="46"/>
  <c r="AQ157" i="46"/>
  <c r="AR157" i="46"/>
  <c r="AS157" i="46"/>
  <c r="AT157" i="46"/>
  <c r="AU157" i="46"/>
  <c r="AV157" i="46"/>
  <c r="AW157" i="46"/>
  <c r="AX157" i="46"/>
  <c r="AY157" i="46"/>
  <c r="AZ157" i="46"/>
  <c r="C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P158" i="46"/>
  <c r="Q158" i="46"/>
  <c r="R158" i="46"/>
  <c r="S158" i="46"/>
  <c r="T158" i="46"/>
  <c r="U158" i="46"/>
  <c r="V158" i="46"/>
  <c r="W158" i="46"/>
  <c r="X158" i="46"/>
  <c r="Y158" i="46"/>
  <c r="Z158" i="46"/>
  <c r="AA158" i="46"/>
  <c r="AB158" i="46"/>
  <c r="AC158" i="46"/>
  <c r="AD158" i="46"/>
  <c r="AE158" i="46"/>
  <c r="AF158" i="46"/>
  <c r="AG158" i="46"/>
  <c r="AH158" i="46"/>
  <c r="AI158" i="46"/>
  <c r="AJ158" i="46"/>
  <c r="AK158" i="46"/>
  <c r="AL158" i="46"/>
  <c r="AM158" i="46"/>
  <c r="AN158" i="46"/>
  <c r="AO158" i="46"/>
  <c r="AP158" i="46"/>
  <c r="AQ158" i="46"/>
  <c r="AR158" i="46"/>
  <c r="AS158" i="46"/>
  <c r="AT158" i="46"/>
  <c r="AU158" i="46"/>
  <c r="AV158" i="46"/>
  <c r="AW158" i="46"/>
  <c r="AX158" i="46"/>
  <c r="AY158" i="46"/>
  <c r="AZ158" i="46"/>
  <c r="C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P159" i="46"/>
  <c r="Q159" i="46"/>
  <c r="R159" i="46"/>
  <c r="S159" i="46"/>
  <c r="T159" i="46"/>
  <c r="U159" i="46"/>
  <c r="V159" i="46"/>
  <c r="W159" i="46"/>
  <c r="X159" i="46"/>
  <c r="Y159" i="46"/>
  <c r="Z159" i="46"/>
  <c r="AA159" i="46"/>
  <c r="AB159" i="46"/>
  <c r="AC159" i="46"/>
  <c r="AD159" i="46"/>
  <c r="AE159" i="46"/>
  <c r="AF159" i="46"/>
  <c r="AG159" i="46"/>
  <c r="AH159" i="46"/>
  <c r="AI159" i="46"/>
  <c r="AJ159" i="46"/>
  <c r="AK159" i="46"/>
  <c r="AL159" i="46"/>
  <c r="AM159" i="46"/>
  <c r="AN159" i="46"/>
  <c r="AO159" i="46"/>
  <c r="AP159" i="46"/>
  <c r="AQ159" i="46"/>
  <c r="AR159" i="46"/>
  <c r="AS159" i="46"/>
  <c r="AT159" i="46"/>
  <c r="AU159" i="46"/>
  <c r="AV159" i="46"/>
  <c r="AW159" i="46"/>
  <c r="AX159" i="46"/>
  <c r="AY159" i="46"/>
  <c r="AZ159" i="46"/>
  <c r="C160" i="46"/>
  <c r="D160" i="46"/>
  <c r="E160" i="46"/>
  <c r="F160" i="46"/>
  <c r="G160" i="46"/>
  <c r="H160" i="46"/>
  <c r="I160" i="46"/>
  <c r="J160" i="46"/>
  <c r="K160" i="46"/>
  <c r="L160" i="46"/>
  <c r="M160" i="46"/>
  <c r="N160" i="46"/>
  <c r="O160" i="46"/>
  <c r="P160" i="46"/>
  <c r="Q160" i="46"/>
  <c r="R160" i="46"/>
  <c r="S160" i="46"/>
  <c r="T160" i="46"/>
  <c r="U160" i="46"/>
  <c r="V160" i="46"/>
  <c r="W160" i="46"/>
  <c r="X160" i="46"/>
  <c r="Y160" i="46"/>
  <c r="Z160" i="46"/>
  <c r="AA160" i="46"/>
  <c r="AB160" i="46"/>
  <c r="AC160" i="46"/>
  <c r="AD160" i="46"/>
  <c r="AE160" i="46"/>
  <c r="AF160" i="46"/>
  <c r="AG160" i="46"/>
  <c r="AH160" i="46"/>
  <c r="AI160" i="46"/>
  <c r="AJ160" i="46"/>
  <c r="AK160" i="46"/>
  <c r="AL160" i="46"/>
  <c r="AM160" i="46"/>
  <c r="AN160" i="46"/>
  <c r="AO160" i="46"/>
  <c r="AP160" i="46"/>
  <c r="AQ160" i="46"/>
  <c r="AR160" i="46"/>
  <c r="AS160" i="46"/>
  <c r="AT160" i="46"/>
  <c r="AU160" i="46"/>
  <c r="AV160" i="46"/>
  <c r="AW160" i="46"/>
  <c r="AX160" i="46"/>
  <c r="AY160" i="46"/>
  <c r="AZ160" i="46"/>
  <c r="C161" i="46"/>
  <c r="D161" i="46"/>
  <c r="E161" i="46"/>
  <c r="F161" i="46"/>
  <c r="G161" i="46"/>
  <c r="H161" i="46"/>
  <c r="I161" i="46"/>
  <c r="J161" i="46"/>
  <c r="K161" i="46"/>
  <c r="L161" i="46"/>
  <c r="M161" i="46"/>
  <c r="N161" i="46"/>
  <c r="O161" i="46"/>
  <c r="P161" i="46"/>
  <c r="Q161" i="46"/>
  <c r="R161" i="46"/>
  <c r="S161" i="46"/>
  <c r="T161" i="46"/>
  <c r="U161" i="46"/>
  <c r="V161" i="46"/>
  <c r="W161" i="46"/>
  <c r="X161" i="46"/>
  <c r="Y161" i="46"/>
  <c r="Z161" i="46"/>
  <c r="AA161" i="46"/>
  <c r="AB161" i="46"/>
  <c r="AC161" i="46"/>
  <c r="AD161" i="46"/>
  <c r="AE161" i="46"/>
  <c r="AF161" i="46"/>
  <c r="AG161" i="46"/>
  <c r="AH161" i="46"/>
  <c r="AI161" i="46"/>
  <c r="AJ161" i="46"/>
  <c r="AK161" i="46"/>
  <c r="AL161" i="46"/>
  <c r="AM161" i="46"/>
  <c r="AN161" i="46"/>
  <c r="AO161" i="46"/>
  <c r="AP161" i="46"/>
  <c r="AQ161" i="46"/>
  <c r="AR161" i="46"/>
  <c r="AS161" i="46"/>
  <c r="AT161" i="46"/>
  <c r="AU161" i="46"/>
  <c r="AV161" i="46"/>
  <c r="AW161" i="46"/>
  <c r="AX161" i="46"/>
  <c r="AY161" i="46"/>
  <c r="AZ161" i="46"/>
  <c r="C162" i="46"/>
  <c r="D162" i="46"/>
  <c r="E162" i="46"/>
  <c r="F162" i="46"/>
  <c r="G162" i="46"/>
  <c r="H162" i="46"/>
  <c r="I162" i="46"/>
  <c r="J162" i="46"/>
  <c r="K162" i="46"/>
  <c r="L162" i="46"/>
  <c r="M162" i="46"/>
  <c r="N162" i="46"/>
  <c r="O162" i="46"/>
  <c r="P162" i="46"/>
  <c r="Q162" i="46"/>
  <c r="R162" i="46"/>
  <c r="S162" i="46"/>
  <c r="T162" i="46"/>
  <c r="U162" i="46"/>
  <c r="V162" i="46"/>
  <c r="W162" i="46"/>
  <c r="X162" i="46"/>
  <c r="Y162" i="46"/>
  <c r="Z162" i="46"/>
  <c r="AA162" i="46"/>
  <c r="AB162" i="46"/>
  <c r="AC162" i="46"/>
  <c r="AD162" i="46"/>
  <c r="AE162" i="46"/>
  <c r="AF162" i="46"/>
  <c r="AG162" i="46"/>
  <c r="AH162" i="46"/>
  <c r="AI162" i="46"/>
  <c r="AJ162" i="46"/>
  <c r="AK162" i="46"/>
  <c r="AL162" i="46"/>
  <c r="AM162" i="46"/>
  <c r="AN162" i="46"/>
  <c r="AO162" i="46"/>
  <c r="AP162" i="46"/>
  <c r="AQ162" i="46"/>
  <c r="AR162" i="46"/>
  <c r="AS162" i="46"/>
  <c r="AT162" i="46"/>
  <c r="AU162" i="46"/>
  <c r="AV162" i="46"/>
  <c r="AW162" i="46"/>
  <c r="AX162" i="46"/>
  <c r="AY162" i="46"/>
  <c r="AZ162" i="46"/>
  <c r="C163" i="46"/>
  <c r="D163" i="46"/>
  <c r="E163" i="46"/>
  <c r="F163" i="46"/>
  <c r="G163" i="46"/>
  <c r="H163" i="46"/>
  <c r="I163" i="46"/>
  <c r="J163" i="46"/>
  <c r="K163" i="46"/>
  <c r="L163" i="46"/>
  <c r="M163" i="46"/>
  <c r="N163" i="46"/>
  <c r="O163" i="46"/>
  <c r="P163" i="46"/>
  <c r="Q163" i="46"/>
  <c r="R163" i="46"/>
  <c r="S163" i="46"/>
  <c r="T163" i="46"/>
  <c r="U163" i="46"/>
  <c r="V163" i="46"/>
  <c r="W163" i="46"/>
  <c r="X163" i="46"/>
  <c r="Y163" i="46"/>
  <c r="Z163" i="46"/>
  <c r="AA163" i="46"/>
  <c r="AB163" i="46"/>
  <c r="AC163" i="46"/>
  <c r="AD163" i="46"/>
  <c r="AE163" i="46"/>
  <c r="AF163" i="46"/>
  <c r="AG163" i="46"/>
  <c r="AH163" i="46"/>
  <c r="AI163" i="46"/>
  <c r="AJ163" i="46"/>
  <c r="AK163" i="46"/>
  <c r="AL163" i="46"/>
  <c r="AM163" i="46"/>
  <c r="AN163" i="46"/>
  <c r="AO163" i="46"/>
  <c r="AP163" i="46"/>
  <c r="AQ163" i="46"/>
  <c r="AR163" i="46"/>
  <c r="AS163" i="46"/>
  <c r="AT163" i="46"/>
  <c r="AU163" i="46"/>
  <c r="AV163" i="46"/>
  <c r="AW163" i="46"/>
  <c r="AX163" i="46"/>
  <c r="AY163" i="46"/>
  <c r="AZ163" i="46"/>
  <c r="C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P164" i="46"/>
  <c r="Q164" i="46"/>
  <c r="R164" i="46"/>
  <c r="S164" i="46"/>
  <c r="T164" i="46"/>
  <c r="U164" i="46"/>
  <c r="V164" i="46"/>
  <c r="W164" i="46"/>
  <c r="X164" i="46"/>
  <c r="Y164" i="46"/>
  <c r="Z164" i="46"/>
  <c r="AA164" i="46"/>
  <c r="AB164" i="46"/>
  <c r="AC164" i="46"/>
  <c r="AD164" i="46"/>
  <c r="AE164" i="46"/>
  <c r="AF164" i="46"/>
  <c r="AG164" i="46"/>
  <c r="AH164" i="46"/>
  <c r="AI164" i="46"/>
  <c r="AJ164" i="46"/>
  <c r="AK164" i="46"/>
  <c r="AL164" i="46"/>
  <c r="AM164" i="46"/>
  <c r="AN164" i="46"/>
  <c r="AO164" i="46"/>
  <c r="AP164" i="46"/>
  <c r="AQ164" i="46"/>
  <c r="AR164" i="46"/>
  <c r="AS164" i="46"/>
  <c r="AT164" i="46"/>
  <c r="AU164" i="46"/>
  <c r="AV164" i="46"/>
  <c r="AW164" i="46"/>
  <c r="AX164" i="46"/>
  <c r="AY164" i="46"/>
  <c r="AZ164" i="46"/>
  <c r="C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P165" i="46"/>
  <c r="Q165" i="46"/>
  <c r="R165" i="46"/>
  <c r="S165" i="46"/>
  <c r="T165" i="46"/>
  <c r="U165" i="46"/>
  <c r="V165" i="46"/>
  <c r="W165" i="46"/>
  <c r="X165" i="46"/>
  <c r="Y165" i="46"/>
  <c r="Z165" i="46"/>
  <c r="AA165" i="46"/>
  <c r="AB165" i="46"/>
  <c r="AC165" i="46"/>
  <c r="AD165" i="46"/>
  <c r="AE165" i="46"/>
  <c r="AF165" i="46"/>
  <c r="AG165" i="46"/>
  <c r="AH165" i="46"/>
  <c r="AI165" i="46"/>
  <c r="AJ165" i="46"/>
  <c r="AK165" i="46"/>
  <c r="AL165" i="46"/>
  <c r="AM165" i="46"/>
  <c r="AN165" i="46"/>
  <c r="AO165" i="46"/>
  <c r="AP165" i="46"/>
  <c r="AQ165" i="46"/>
  <c r="AR165" i="46"/>
  <c r="AS165" i="46"/>
  <c r="AT165" i="46"/>
  <c r="AU165" i="46"/>
  <c r="AV165" i="46"/>
  <c r="AW165" i="46"/>
  <c r="AX165" i="46"/>
  <c r="AY165" i="46"/>
  <c r="AZ165" i="46"/>
  <c r="C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P166" i="46"/>
  <c r="Q166" i="46"/>
  <c r="R166" i="46"/>
  <c r="S166" i="46"/>
  <c r="T166" i="46"/>
  <c r="U166" i="46"/>
  <c r="V166" i="46"/>
  <c r="W166" i="46"/>
  <c r="X166" i="46"/>
  <c r="Y166" i="46"/>
  <c r="Z166" i="46"/>
  <c r="AA166" i="46"/>
  <c r="AB166" i="46"/>
  <c r="AC166" i="46"/>
  <c r="AD166" i="46"/>
  <c r="AE166" i="46"/>
  <c r="AF166" i="46"/>
  <c r="AG166" i="46"/>
  <c r="AH166" i="46"/>
  <c r="AI166" i="46"/>
  <c r="AJ166" i="46"/>
  <c r="AK166" i="46"/>
  <c r="AL166" i="46"/>
  <c r="AM166" i="46"/>
  <c r="AN166" i="46"/>
  <c r="AO166" i="46"/>
  <c r="AP166" i="46"/>
  <c r="AQ166" i="46"/>
  <c r="AR166" i="46"/>
  <c r="AS166" i="46"/>
  <c r="AT166" i="46"/>
  <c r="AU166" i="46"/>
  <c r="AV166" i="46"/>
  <c r="AW166" i="46"/>
  <c r="AX166" i="46"/>
  <c r="AY166" i="46"/>
  <c r="AZ166" i="46"/>
  <c r="B166" i="46"/>
  <c r="B165" i="46"/>
  <c r="B164" i="46"/>
  <c r="B163" i="46"/>
  <c r="B162" i="46"/>
  <c r="B161" i="46"/>
  <c r="B160" i="46"/>
  <c r="B159" i="46"/>
  <c r="B158" i="46"/>
  <c r="B157" i="46"/>
  <c r="B156" i="46"/>
  <c r="B155" i="46"/>
  <c r="B154" i="46"/>
  <c r="B153" i="46"/>
  <c r="C126" i="46"/>
  <c r="D126" i="46"/>
  <c r="E126" i="46"/>
  <c r="F126" i="46"/>
  <c r="G126" i="46"/>
  <c r="H126" i="46"/>
  <c r="I126" i="46"/>
  <c r="J126" i="46"/>
  <c r="K126" i="46"/>
  <c r="L126" i="46"/>
  <c r="M126" i="46"/>
  <c r="N126" i="46"/>
  <c r="O126" i="46"/>
  <c r="P126" i="46"/>
  <c r="Q126" i="46"/>
  <c r="R126" i="46"/>
  <c r="S126" i="46"/>
  <c r="T126" i="46"/>
  <c r="U126" i="46"/>
  <c r="V126" i="46"/>
  <c r="W126" i="46"/>
  <c r="X126" i="46"/>
  <c r="Y126" i="46"/>
  <c r="Z126" i="46"/>
  <c r="AA126" i="46"/>
  <c r="AB126" i="46"/>
  <c r="AC126" i="46"/>
  <c r="AD126" i="46"/>
  <c r="AE126" i="46"/>
  <c r="AF126" i="46"/>
  <c r="AG126" i="46"/>
  <c r="AH126" i="46"/>
  <c r="AI126" i="46"/>
  <c r="AJ126" i="46"/>
  <c r="AK126" i="46"/>
  <c r="AL126" i="46"/>
  <c r="AM126" i="46"/>
  <c r="AN126" i="46"/>
  <c r="AO126" i="46"/>
  <c r="AP126" i="46"/>
  <c r="AQ126" i="46"/>
  <c r="AR126" i="46"/>
  <c r="AS126" i="46"/>
  <c r="AT126" i="46"/>
  <c r="AU126" i="46"/>
  <c r="AV126" i="46"/>
  <c r="AW126" i="46"/>
  <c r="AX126" i="46"/>
  <c r="AY126" i="46"/>
  <c r="AZ126" i="46"/>
  <c r="C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P127" i="46"/>
  <c r="Q127" i="46"/>
  <c r="R127" i="46"/>
  <c r="S127" i="46"/>
  <c r="T127" i="46"/>
  <c r="U127" i="46"/>
  <c r="V127" i="46"/>
  <c r="W127" i="46"/>
  <c r="X127" i="46"/>
  <c r="Y127" i="46"/>
  <c r="Z127" i="46"/>
  <c r="AA127" i="46"/>
  <c r="AB127" i="46"/>
  <c r="AC127" i="46"/>
  <c r="AD127" i="46"/>
  <c r="AE127" i="46"/>
  <c r="AF127" i="46"/>
  <c r="AG127" i="46"/>
  <c r="AH127" i="46"/>
  <c r="AI127" i="46"/>
  <c r="AJ127" i="46"/>
  <c r="AK127" i="46"/>
  <c r="AL127" i="46"/>
  <c r="AM127" i="46"/>
  <c r="AN127" i="46"/>
  <c r="AO127" i="46"/>
  <c r="AP127" i="46"/>
  <c r="AQ127" i="46"/>
  <c r="AR127" i="46"/>
  <c r="AS127" i="46"/>
  <c r="AT127" i="46"/>
  <c r="AU127" i="46"/>
  <c r="AV127" i="46"/>
  <c r="AW127" i="46"/>
  <c r="AX127" i="46"/>
  <c r="AY127" i="46"/>
  <c r="AZ127" i="46"/>
  <c r="C128" i="46"/>
  <c r="D128" i="46"/>
  <c r="E128" i="46"/>
  <c r="F128" i="46"/>
  <c r="G128" i="46"/>
  <c r="H128" i="46"/>
  <c r="I128" i="46"/>
  <c r="J128" i="46"/>
  <c r="K128" i="46"/>
  <c r="L128" i="46"/>
  <c r="M128" i="46"/>
  <c r="N128" i="46"/>
  <c r="O128" i="46"/>
  <c r="P128" i="46"/>
  <c r="Q128" i="46"/>
  <c r="R128" i="46"/>
  <c r="S128" i="46"/>
  <c r="T128" i="46"/>
  <c r="U128" i="46"/>
  <c r="V128" i="46"/>
  <c r="W128" i="46"/>
  <c r="X128" i="46"/>
  <c r="Y128" i="46"/>
  <c r="Z128" i="46"/>
  <c r="AA128" i="46"/>
  <c r="AB128" i="46"/>
  <c r="AC128" i="46"/>
  <c r="AD128" i="46"/>
  <c r="AE128" i="46"/>
  <c r="AF128" i="46"/>
  <c r="AG128" i="46"/>
  <c r="AH128" i="46"/>
  <c r="AI128" i="46"/>
  <c r="AJ128" i="46"/>
  <c r="AK128" i="46"/>
  <c r="AL128" i="46"/>
  <c r="AM128" i="46"/>
  <c r="AN128" i="46"/>
  <c r="AO128" i="46"/>
  <c r="AP128" i="46"/>
  <c r="AQ128" i="46"/>
  <c r="AR128" i="46"/>
  <c r="AS128" i="46"/>
  <c r="AT128" i="46"/>
  <c r="AU128" i="46"/>
  <c r="AV128" i="46"/>
  <c r="AW128" i="46"/>
  <c r="AX128" i="46"/>
  <c r="AY128" i="46"/>
  <c r="AZ128" i="46"/>
  <c r="C129" i="46"/>
  <c r="D129" i="46"/>
  <c r="E129" i="46"/>
  <c r="F129" i="46"/>
  <c r="G129" i="46"/>
  <c r="H129" i="46"/>
  <c r="I129" i="46"/>
  <c r="J129" i="46"/>
  <c r="K129" i="46"/>
  <c r="L129" i="46"/>
  <c r="M129" i="46"/>
  <c r="N129" i="46"/>
  <c r="O129" i="46"/>
  <c r="P129" i="46"/>
  <c r="Q129" i="46"/>
  <c r="R129" i="46"/>
  <c r="S129" i="46"/>
  <c r="T129" i="46"/>
  <c r="U129" i="46"/>
  <c r="V129" i="46"/>
  <c r="W129" i="46"/>
  <c r="X129" i="46"/>
  <c r="Y129" i="46"/>
  <c r="Z129" i="46"/>
  <c r="AA129" i="46"/>
  <c r="AB129" i="46"/>
  <c r="AC129" i="46"/>
  <c r="AD129" i="46"/>
  <c r="AE129" i="46"/>
  <c r="AF129" i="46"/>
  <c r="AG129" i="46"/>
  <c r="AH129" i="46"/>
  <c r="AI129" i="46"/>
  <c r="AJ129" i="46"/>
  <c r="AK129" i="46"/>
  <c r="AL129" i="46"/>
  <c r="AM129" i="46"/>
  <c r="AN129" i="46"/>
  <c r="AO129" i="46"/>
  <c r="AP129" i="46"/>
  <c r="AQ129" i="46"/>
  <c r="AR129" i="46"/>
  <c r="AS129" i="46"/>
  <c r="AT129" i="46"/>
  <c r="AU129" i="46"/>
  <c r="AV129" i="46"/>
  <c r="AW129" i="46"/>
  <c r="AX129" i="46"/>
  <c r="AY129" i="46"/>
  <c r="AZ129" i="46"/>
  <c r="C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P130" i="46"/>
  <c r="Q130" i="46"/>
  <c r="R130" i="46"/>
  <c r="S130" i="46"/>
  <c r="T130" i="46"/>
  <c r="U130" i="46"/>
  <c r="V130" i="46"/>
  <c r="W130" i="46"/>
  <c r="X130" i="46"/>
  <c r="Y130" i="46"/>
  <c r="Z130" i="46"/>
  <c r="AA130" i="46"/>
  <c r="AB130" i="46"/>
  <c r="AC130" i="46"/>
  <c r="AD130" i="46"/>
  <c r="AE130" i="46"/>
  <c r="AF130" i="46"/>
  <c r="AG130" i="46"/>
  <c r="AH130" i="46"/>
  <c r="AI130" i="46"/>
  <c r="AJ130" i="46"/>
  <c r="AK130" i="46"/>
  <c r="AL130" i="46"/>
  <c r="AM130" i="46"/>
  <c r="AN130" i="46"/>
  <c r="AO130" i="46"/>
  <c r="AP130" i="46"/>
  <c r="AQ130" i="46"/>
  <c r="AR130" i="46"/>
  <c r="AS130" i="46"/>
  <c r="AT130" i="46"/>
  <c r="AU130" i="46"/>
  <c r="AV130" i="46"/>
  <c r="AW130" i="46"/>
  <c r="AX130" i="46"/>
  <c r="AY130" i="46"/>
  <c r="AZ130" i="46"/>
  <c r="C131" i="46"/>
  <c r="D131" i="46"/>
  <c r="E131" i="46"/>
  <c r="F131" i="46"/>
  <c r="G131" i="46"/>
  <c r="H131" i="46"/>
  <c r="I131" i="46"/>
  <c r="J131" i="46"/>
  <c r="K131" i="46"/>
  <c r="L131" i="46"/>
  <c r="M131" i="46"/>
  <c r="N131" i="46"/>
  <c r="O131" i="46"/>
  <c r="P131" i="46"/>
  <c r="Q131" i="46"/>
  <c r="R131" i="46"/>
  <c r="S131" i="46"/>
  <c r="T131" i="46"/>
  <c r="U131" i="46"/>
  <c r="V131" i="46"/>
  <c r="W131" i="46"/>
  <c r="X131" i="46"/>
  <c r="Y131" i="46"/>
  <c r="Z131" i="46"/>
  <c r="AA131" i="46"/>
  <c r="AB131" i="46"/>
  <c r="AC131" i="46"/>
  <c r="AD131" i="46"/>
  <c r="AE131" i="46"/>
  <c r="AF131" i="46"/>
  <c r="AG131" i="46"/>
  <c r="AH131" i="46"/>
  <c r="AI131" i="46"/>
  <c r="AJ131" i="46"/>
  <c r="AK131" i="46"/>
  <c r="AL131" i="46"/>
  <c r="AM131" i="46"/>
  <c r="AN131" i="46"/>
  <c r="AO131" i="46"/>
  <c r="AP131" i="46"/>
  <c r="AQ131" i="46"/>
  <c r="AR131" i="46"/>
  <c r="AS131" i="46"/>
  <c r="AT131" i="46"/>
  <c r="AU131" i="46"/>
  <c r="AV131" i="46"/>
  <c r="AW131" i="46"/>
  <c r="AX131" i="46"/>
  <c r="AY131" i="46"/>
  <c r="AZ131" i="46"/>
  <c r="C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P132" i="46"/>
  <c r="Q132" i="46"/>
  <c r="R132" i="46"/>
  <c r="S132" i="46"/>
  <c r="T132" i="46"/>
  <c r="U132" i="46"/>
  <c r="V132" i="46"/>
  <c r="W132" i="46"/>
  <c r="X132" i="46"/>
  <c r="Y132" i="46"/>
  <c r="Z132" i="46"/>
  <c r="AA132" i="46"/>
  <c r="AB132" i="46"/>
  <c r="AC132" i="46"/>
  <c r="AD132" i="46"/>
  <c r="AE132" i="46"/>
  <c r="AF132" i="46"/>
  <c r="AG132" i="46"/>
  <c r="AH132" i="46"/>
  <c r="AI132" i="46"/>
  <c r="AJ132" i="46"/>
  <c r="AK132" i="46"/>
  <c r="AL132" i="46"/>
  <c r="AM132" i="46"/>
  <c r="AN132" i="46"/>
  <c r="AO132" i="46"/>
  <c r="AP132" i="46"/>
  <c r="AQ132" i="46"/>
  <c r="AR132" i="46"/>
  <c r="AS132" i="46"/>
  <c r="AT132" i="46"/>
  <c r="AU132" i="46"/>
  <c r="AV132" i="46"/>
  <c r="AW132" i="46"/>
  <c r="AX132" i="46"/>
  <c r="AY132" i="46"/>
  <c r="AZ132" i="46"/>
  <c r="C133" i="46"/>
  <c r="D133" i="46"/>
  <c r="E133" i="46"/>
  <c r="F133" i="46"/>
  <c r="G133" i="46"/>
  <c r="H133" i="46"/>
  <c r="I133" i="46"/>
  <c r="J133" i="46"/>
  <c r="K133" i="46"/>
  <c r="L133" i="46"/>
  <c r="M133" i="46"/>
  <c r="N133" i="46"/>
  <c r="O133" i="46"/>
  <c r="P133" i="46"/>
  <c r="Q133" i="46"/>
  <c r="R133" i="46"/>
  <c r="S133" i="46"/>
  <c r="T133" i="46"/>
  <c r="U133" i="46"/>
  <c r="V133" i="46"/>
  <c r="W133" i="46"/>
  <c r="X133" i="46"/>
  <c r="Y133" i="46"/>
  <c r="Z133" i="46"/>
  <c r="AA133" i="46"/>
  <c r="AB133" i="46"/>
  <c r="AC133" i="46"/>
  <c r="AD133" i="46"/>
  <c r="AE133" i="46"/>
  <c r="AF133" i="46"/>
  <c r="AG133" i="46"/>
  <c r="AH133" i="46"/>
  <c r="AI133" i="46"/>
  <c r="AJ133" i="46"/>
  <c r="AK133" i="46"/>
  <c r="AL133" i="46"/>
  <c r="AM133" i="46"/>
  <c r="AN133" i="46"/>
  <c r="AO133" i="46"/>
  <c r="AP133" i="46"/>
  <c r="AQ133" i="46"/>
  <c r="AR133" i="46"/>
  <c r="AS133" i="46"/>
  <c r="AT133" i="46"/>
  <c r="AU133" i="46"/>
  <c r="AV133" i="46"/>
  <c r="AW133" i="46"/>
  <c r="AX133" i="46"/>
  <c r="AY133" i="46"/>
  <c r="AZ133" i="46"/>
  <c r="C134" i="46"/>
  <c r="D134" i="46"/>
  <c r="E134" i="46"/>
  <c r="F134" i="46"/>
  <c r="G134" i="46"/>
  <c r="H134" i="46"/>
  <c r="I134" i="46"/>
  <c r="J134" i="46"/>
  <c r="K134" i="46"/>
  <c r="L134" i="46"/>
  <c r="M134" i="46"/>
  <c r="N134" i="46"/>
  <c r="O134" i="46"/>
  <c r="P134" i="46"/>
  <c r="Q134" i="46"/>
  <c r="R134" i="46"/>
  <c r="S134" i="46"/>
  <c r="T134" i="46"/>
  <c r="U134" i="46"/>
  <c r="V134" i="46"/>
  <c r="W134" i="46"/>
  <c r="X134" i="46"/>
  <c r="Y134" i="46"/>
  <c r="Z134" i="46"/>
  <c r="AA134" i="46"/>
  <c r="AB134" i="46"/>
  <c r="AC134" i="46"/>
  <c r="AD134" i="46"/>
  <c r="AE134" i="46"/>
  <c r="AF134" i="46"/>
  <c r="AG134" i="46"/>
  <c r="AH134" i="46"/>
  <c r="AI134" i="46"/>
  <c r="AJ134" i="46"/>
  <c r="AK134" i="46"/>
  <c r="AL134" i="46"/>
  <c r="AM134" i="46"/>
  <c r="AN134" i="46"/>
  <c r="AO134" i="46"/>
  <c r="AP134" i="46"/>
  <c r="AQ134" i="46"/>
  <c r="AR134" i="46"/>
  <c r="AS134" i="46"/>
  <c r="AT134" i="46"/>
  <c r="AU134" i="46"/>
  <c r="AV134" i="46"/>
  <c r="AW134" i="46"/>
  <c r="AX134" i="46"/>
  <c r="AY134" i="46"/>
  <c r="AZ134" i="46"/>
  <c r="C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P135" i="46"/>
  <c r="Q135" i="46"/>
  <c r="R135" i="46"/>
  <c r="S135" i="46"/>
  <c r="T135" i="46"/>
  <c r="U135" i="46"/>
  <c r="V135" i="46"/>
  <c r="W135" i="46"/>
  <c r="X135" i="46"/>
  <c r="Y135" i="46"/>
  <c r="Z135" i="46"/>
  <c r="AA135" i="46"/>
  <c r="AB135" i="46"/>
  <c r="AC135" i="46"/>
  <c r="AD135" i="46"/>
  <c r="AE135" i="46"/>
  <c r="AF135" i="46"/>
  <c r="AG135" i="46"/>
  <c r="AH135" i="46"/>
  <c r="AI135" i="46"/>
  <c r="AJ135" i="46"/>
  <c r="AK135" i="46"/>
  <c r="AL135" i="46"/>
  <c r="AM135" i="46"/>
  <c r="AN135" i="46"/>
  <c r="AO135" i="46"/>
  <c r="AP135" i="46"/>
  <c r="AQ135" i="46"/>
  <c r="AR135" i="46"/>
  <c r="AS135" i="46"/>
  <c r="AT135" i="46"/>
  <c r="AU135" i="46"/>
  <c r="AV135" i="46"/>
  <c r="AW135" i="46"/>
  <c r="AX135" i="46"/>
  <c r="AY135" i="46"/>
  <c r="AZ135" i="46"/>
  <c r="C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P136" i="46"/>
  <c r="Q136" i="46"/>
  <c r="R136" i="46"/>
  <c r="S136" i="46"/>
  <c r="T136" i="46"/>
  <c r="U136" i="46"/>
  <c r="V136" i="46"/>
  <c r="W136" i="46"/>
  <c r="X136" i="46"/>
  <c r="Y136" i="46"/>
  <c r="Z136" i="46"/>
  <c r="AA136" i="46"/>
  <c r="AB136" i="46"/>
  <c r="AC136" i="46"/>
  <c r="AD136" i="46"/>
  <c r="AE136" i="46"/>
  <c r="AF136" i="46"/>
  <c r="AG136" i="46"/>
  <c r="AH136" i="46"/>
  <c r="AI136" i="46"/>
  <c r="AJ136" i="46"/>
  <c r="AK136" i="46"/>
  <c r="AL136" i="46"/>
  <c r="AM136" i="46"/>
  <c r="AN136" i="46"/>
  <c r="AO136" i="46"/>
  <c r="AP136" i="46"/>
  <c r="AQ136" i="46"/>
  <c r="AR136" i="46"/>
  <c r="AS136" i="46"/>
  <c r="AT136" i="46"/>
  <c r="AU136" i="46"/>
  <c r="AV136" i="46"/>
  <c r="AW136" i="46"/>
  <c r="AX136" i="46"/>
  <c r="AY136" i="46"/>
  <c r="AZ136" i="46"/>
  <c r="C137" i="46"/>
  <c r="D137" i="46"/>
  <c r="E137" i="46"/>
  <c r="F137" i="46"/>
  <c r="G137" i="46"/>
  <c r="H137" i="46"/>
  <c r="I137" i="46"/>
  <c r="J137" i="46"/>
  <c r="K137" i="46"/>
  <c r="L137" i="46"/>
  <c r="M137" i="46"/>
  <c r="N137" i="46"/>
  <c r="O137" i="46"/>
  <c r="P137" i="46"/>
  <c r="Q137" i="46"/>
  <c r="R137" i="46"/>
  <c r="S137" i="46"/>
  <c r="T137" i="46"/>
  <c r="U137" i="46"/>
  <c r="V137" i="46"/>
  <c r="W137" i="46"/>
  <c r="X137" i="46"/>
  <c r="Y137" i="46"/>
  <c r="Z137" i="46"/>
  <c r="AA137" i="46"/>
  <c r="AB137" i="46"/>
  <c r="AC137" i="46"/>
  <c r="AD137" i="46"/>
  <c r="AE137" i="46"/>
  <c r="AF137" i="46"/>
  <c r="AG137" i="46"/>
  <c r="AH137" i="46"/>
  <c r="AI137" i="46"/>
  <c r="AJ137" i="46"/>
  <c r="AK137" i="46"/>
  <c r="AL137" i="46"/>
  <c r="AM137" i="46"/>
  <c r="AN137" i="46"/>
  <c r="AO137" i="46"/>
  <c r="AP137" i="46"/>
  <c r="AQ137" i="46"/>
  <c r="AR137" i="46"/>
  <c r="AS137" i="46"/>
  <c r="AT137" i="46"/>
  <c r="AU137" i="46"/>
  <c r="AV137" i="46"/>
  <c r="AW137" i="46"/>
  <c r="AX137" i="46"/>
  <c r="AY137" i="46"/>
  <c r="AZ137" i="46"/>
  <c r="C138" i="46"/>
  <c r="D138" i="46"/>
  <c r="E138" i="46"/>
  <c r="F138" i="46"/>
  <c r="G138" i="46"/>
  <c r="H138" i="46"/>
  <c r="I138" i="46"/>
  <c r="J138" i="46"/>
  <c r="K138" i="46"/>
  <c r="L138" i="46"/>
  <c r="M138" i="46"/>
  <c r="N138" i="46"/>
  <c r="O138" i="46"/>
  <c r="P138" i="46"/>
  <c r="Q138" i="46"/>
  <c r="R138" i="46"/>
  <c r="S138" i="46"/>
  <c r="T138" i="46"/>
  <c r="U138" i="46"/>
  <c r="V138" i="46"/>
  <c r="W138" i="46"/>
  <c r="X138" i="46"/>
  <c r="Y138" i="46"/>
  <c r="Z138" i="46"/>
  <c r="AA138" i="46"/>
  <c r="AB138" i="46"/>
  <c r="AC138" i="46"/>
  <c r="AD138" i="46"/>
  <c r="AE138" i="46"/>
  <c r="AF138" i="46"/>
  <c r="AG138" i="46"/>
  <c r="AH138" i="46"/>
  <c r="AI138" i="46"/>
  <c r="AJ138" i="46"/>
  <c r="AK138" i="46"/>
  <c r="AL138" i="46"/>
  <c r="AM138" i="46"/>
  <c r="AN138" i="46"/>
  <c r="AO138" i="46"/>
  <c r="AP138" i="46"/>
  <c r="AQ138" i="46"/>
  <c r="AR138" i="46"/>
  <c r="AS138" i="46"/>
  <c r="AT138" i="46"/>
  <c r="AU138" i="46"/>
  <c r="AV138" i="46"/>
  <c r="AW138" i="46"/>
  <c r="AX138" i="46"/>
  <c r="AY138" i="46"/>
  <c r="AZ138" i="46"/>
  <c r="C139" i="46"/>
  <c r="D139" i="46"/>
  <c r="E139" i="46"/>
  <c r="F139" i="46"/>
  <c r="G139" i="46"/>
  <c r="H139" i="46"/>
  <c r="I139" i="46"/>
  <c r="J139" i="46"/>
  <c r="K139" i="46"/>
  <c r="L139" i="46"/>
  <c r="M139" i="46"/>
  <c r="N139" i="46"/>
  <c r="O139" i="46"/>
  <c r="P139" i="46"/>
  <c r="Q139" i="46"/>
  <c r="R139" i="46"/>
  <c r="S139" i="46"/>
  <c r="T139" i="46"/>
  <c r="U139" i="46"/>
  <c r="V139" i="46"/>
  <c r="W139" i="46"/>
  <c r="X139" i="46"/>
  <c r="Y139" i="46"/>
  <c r="Z139" i="46"/>
  <c r="AA139" i="46"/>
  <c r="AB139" i="46"/>
  <c r="AC139" i="46"/>
  <c r="AD139" i="46"/>
  <c r="AE139" i="46"/>
  <c r="AF139" i="46"/>
  <c r="AG139" i="46"/>
  <c r="AH139" i="46"/>
  <c r="AI139" i="46"/>
  <c r="AJ139" i="46"/>
  <c r="AK139" i="46"/>
  <c r="AL139" i="46"/>
  <c r="AM139" i="46"/>
  <c r="AN139" i="46"/>
  <c r="AO139" i="46"/>
  <c r="AP139" i="46"/>
  <c r="AQ139" i="46"/>
  <c r="AR139" i="46"/>
  <c r="AS139" i="46"/>
  <c r="AT139" i="46"/>
  <c r="AU139" i="46"/>
  <c r="AV139" i="46"/>
  <c r="AW139" i="46"/>
  <c r="AX139" i="46"/>
  <c r="AY139" i="46"/>
  <c r="AZ139" i="46"/>
  <c r="C140" i="46"/>
  <c r="D140" i="46"/>
  <c r="E140" i="46"/>
  <c r="F140" i="46"/>
  <c r="G140" i="46"/>
  <c r="H140" i="46"/>
  <c r="I140" i="46"/>
  <c r="J140" i="46"/>
  <c r="K140" i="46"/>
  <c r="L140" i="46"/>
  <c r="M140" i="46"/>
  <c r="N140" i="46"/>
  <c r="O140" i="46"/>
  <c r="P140" i="46"/>
  <c r="Q140" i="46"/>
  <c r="R140" i="46"/>
  <c r="S140" i="46"/>
  <c r="T140" i="46"/>
  <c r="U140" i="46"/>
  <c r="V140" i="46"/>
  <c r="W140" i="46"/>
  <c r="X140" i="46"/>
  <c r="Y140" i="46"/>
  <c r="Z140" i="46"/>
  <c r="AA140" i="46"/>
  <c r="AB140" i="46"/>
  <c r="AC140" i="46"/>
  <c r="AD140" i="46"/>
  <c r="AE140" i="46"/>
  <c r="AF140" i="46"/>
  <c r="AG140" i="46"/>
  <c r="AH140" i="46"/>
  <c r="AI140" i="46"/>
  <c r="AJ140" i="46"/>
  <c r="AK140" i="46"/>
  <c r="AL140" i="46"/>
  <c r="AM140" i="46"/>
  <c r="AN140" i="46"/>
  <c r="AO140" i="46"/>
  <c r="AP140" i="46"/>
  <c r="AQ140" i="46"/>
  <c r="AR140" i="46"/>
  <c r="AS140" i="46"/>
  <c r="AT140" i="46"/>
  <c r="AU140" i="46"/>
  <c r="AV140" i="46"/>
  <c r="AW140" i="46"/>
  <c r="AX140" i="46"/>
  <c r="AY140" i="46"/>
  <c r="AZ140" i="46"/>
  <c r="C141" i="46"/>
  <c r="D141" i="46"/>
  <c r="E141" i="46"/>
  <c r="F141" i="46"/>
  <c r="G141" i="46"/>
  <c r="H141" i="46"/>
  <c r="I141" i="46"/>
  <c r="J141" i="46"/>
  <c r="K141" i="46"/>
  <c r="L141" i="46"/>
  <c r="M141" i="46"/>
  <c r="N141" i="46"/>
  <c r="O141" i="46"/>
  <c r="P141" i="46"/>
  <c r="Q141" i="46"/>
  <c r="R141" i="46"/>
  <c r="S141" i="46"/>
  <c r="T141" i="46"/>
  <c r="U141" i="46"/>
  <c r="V141" i="46"/>
  <c r="W141" i="46"/>
  <c r="X141" i="46"/>
  <c r="Y141" i="46"/>
  <c r="Z141" i="46"/>
  <c r="AA141" i="46"/>
  <c r="AB141" i="46"/>
  <c r="AC141" i="46"/>
  <c r="AD141" i="46"/>
  <c r="AE141" i="46"/>
  <c r="AF141" i="46"/>
  <c r="AG141" i="46"/>
  <c r="AH141" i="46"/>
  <c r="AI141" i="46"/>
  <c r="AJ141" i="46"/>
  <c r="AK141" i="46"/>
  <c r="AL141" i="46"/>
  <c r="AM141" i="46"/>
  <c r="AN141" i="46"/>
  <c r="AO141" i="46"/>
  <c r="AP141" i="46"/>
  <c r="AQ141" i="46"/>
  <c r="AR141" i="46"/>
  <c r="AS141" i="46"/>
  <c r="AT141" i="46"/>
  <c r="AU141" i="46"/>
  <c r="AV141" i="46"/>
  <c r="AW141" i="46"/>
  <c r="AX141" i="46"/>
  <c r="AY141" i="46"/>
  <c r="AZ141" i="46"/>
  <c r="C142" i="46"/>
  <c r="D142" i="46"/>
  <c r="E142" i="46"/>
  <c r="F142" i="46"/>
  <c r="G142" i="46"/>
  <c r="H142" i="46"/>
  <c r="I142" i="46"/>
  <c r="J142" i="46"/>
  <c r="K142" i="46"/>
  <c r="L142" i="46"/>
  <c r="M142" i="46"/>
  <c r="N142" i="46"/>
  <c r="O142" i="46"/>
  <c r="P142" i="46"/>
  <c r="Q142" i="46"/>
  <c r="R142" i="46"/>
  <c r="S142" i="46"/>
  <c r="T142" i="46"/>
  <c r="U142" i="46"/>
  <c r="V142" i="46"/>
  <c r="W142" i="46"/>
  <c r="X142" i="46"/>
  <c r="Y142" i="46"/>
  <c r="Z142" i="46"/>
  <c r="AA142" i="46"/>
  <c r="AB142" i="46"/>
  <c r="AC142" i="46"/>
  <c r="AD142" i="46"/>
  <c r="AE142" i="46"/>
  <c r="AF142" i="46"/>
  <c r="AG142" i="46"/>
  <c r="AH142" i="46"/>
  <c r="AI142" i="46"/>
  <c r="AJ142" i="46"/>
  <c r="AK142" i="46"/>
  <c r="AL142" i="46"/>
  <c r="AM142" i="46"/>
  <c r="AN142" i="46"/>
  <c r="AO142" i="46"/>
  <c r="AP142" i="46"/>
  <c r="AQ142" i="46"/>
  <c r="AR142" i="46"/>
  <c r="AS142" i="46"/>
  <c r="AT142" i="46"/>
  <c r="AU142" i="46"/>
  <c r="AV142" i="46"/>
  <c r="AW142" i="46"/>
  <c r="AX142" i="46"/>
  <c r="AY142" i="46"/>
  <c r="AZ142" i="46"/>
  <c r="C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P143" i="46"/>
  <c r="Q143" i="46"/>
  <c r="R143" i="46"/>
  <c r="S143" i="46"/>
  <c r="T143" i="46"/>
  <c r="U143" i="46"/>
  <c r="V143" i="46"/>
  <c r="W143" i="46"/>
  <c r="X143" i="46"/>
  <c r="Y143" i="46"/>
  <c r="Z143" i="46"/>
  <c r="AA143" i="46"/>
  <c r="AB143" i="46"/>
  <c r="AC143" i="46"/>
  <c r="AD143" i="46"/>
  <c r="AE143" i="46"/>
  <c r="AF143" i="46"/>
  <c r="AG143" i="46"/>
  <c r="AH143" i="46"/>
  <c r="AI143" i="46"/>
  <c r="AJ143" i="46"/>
  <c r="AK143" i="46"/>
  <c r="AL143" i="46"/>
  <c r="AM143" i="46"/>
  <c r="AN143" i="46"/>
  <c r="AO143" i="46"/>
  <c r="AP143" i="46"/>
  <c r="AQ143" i="46"/>
  <c r="AR143" i="46"/>
  <c r="AS143" i="46"/>
  <c r="AT143" i="46"/>
  <c r="AU143" i="46"/>
  <c r="AV143" i="46"/>
  <c r="AW143" i="46"/>
  <c r="AX143" i="46"/>
  <c r="AY143" i="46"/>
  <c r="AZ143" i="46"/>
  <c r="C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P144" i="46"/>
  <c r="Q144" i="46"/>
  <c r="R144" i="46"/>
  <c r="S144" i="46"/>
  <c r="T144" i="46"/>
  <c r="U144" i="46"/>
  <c r="V144" i="46"/>
  <c r="W144" i="46"/>
  <c r="X144" i="46"/>
  <c r="Y144" i="46"/>
  <c r="Z144" i="46"/>
  <c r="AA144" i="46"/>
  <c r="AB144" i="46"/>
  <c r="AC144" i="46"/>
  <c r="AD144" i="46"/>
  <c r="AE144" i="46"/>
  <c r="AF144" i="46"/>
  <c r="AG144" i="46"/>
  <c r="AH144" i="46"/>
  <c r="AI144" i="46"/>
  <c r="AJ144" i="46"/>
  <c r="AK144" i="46"/>
  <c r="AL144" i="46"/>
  <c r="AM144" i="46"/>
  <c r="AN144" i="46"/>
  <c r="AO144" i="46"/>
  <c r="AP144" i="46"/>
  <c r="AQ144" i="46"/>
  <c r="AR144" i="46"/>
  <c r="AS144" i="46"/>
  <c r="AT144" i="46"/>
  <c r="AU144" i="46"/>
  <c r="AV144" i="46"/>
  <c r="AW144" i="46"/>
  <c r="AX144" i="46"/>
  <c r="AY144" i="46"/>
  <c r="AZ144" i="46"/>
  <c r="C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P145" i="46"/>
  <c r="Q145" i="46"/>
  <c r="R145" i="46"/>
  <c r="S145" i="46"/>
  <c r="T145" i="46"/>
  <c r="U145" i="46"/>
  <c r="V145" i="46"/>
  <c r="W145" i="46"/>
  <c r="X145" i="46"/>
  <c r="Y145" i="46"/>
  <c r="Z145" i="46"/>
  <c r="AA145" i="46"/>
  <c r="AB145" i="46"/>
  <c r="AC145" i="46"/>
  <c r="AD145" i="46"/>
  <c r="AE145" i="46"/>
  <c r="AF145" i="46"/>
  <c r="AG145" i="46"/>
  <c r="AH145" i="46"/>
  <c r="AI145" i="46"/>
  <c r="AJ145" i="46"/>
  <c r="AK145" i="46"/>
  <c r="AL145" i="46"/>
  <c r="AM145" i="46"/>
  <c r="AN145" i="46"/>
  <c r="AO145" i="46"/>
  <c r="AP145" i="46"/>
  <c r="AQ145" i="46"/>
  <c r="AR145" i="46"/>
  <c r="AS145" i="46"/>
  <c r="AT145" i="46"/>
  <c r="AU145" i="46"/>
  <c r="AV145" i="46"/>
  <c r="AW145" i="46"/>
  <c r="AX145" i="46"/>
  <c r="AY145" i="46"/>
  <c r="AZ145" i="46"/>
  <c r="C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P146" i="46"/>
  <c r="Q146" i="46"/>
  <c r="R146" i="46"/>
  <c r="S146" i="46"/>
  <c r="T146" i="46"/>
  <c r="U146" i="46"/>
  <c r="V146" i="46"/>
  <c r="W146" i="46"/>
  <c r="X146" i="46"/>
  <c r="Y146" i="46"/>
  <c r="Z146" i="46"/>
  <c r="AA146" i="46"/>
  <c r="AB146" i="46"/>
  <c r="AC146" i="46"/>
  <c r="AD146" i="46"/>
  <c r="AE146" i="46"/>
  <c r="AF146" i="46"/>
  <c r="AG146" i="46"/>
  <c r="AH146" i="46"/>
  <c r="AI146" i="46"/>
  <c r="AJ146" i="46"/>
  <c r="AK146" i="46"/>
  <c r="AL146" i="46"/>
  <c r="AM146" i="46"/>
  <c r="AN146" i="46"/>
  <c r="AO146" i="46"/>
  <c r="AP146" i="46"/>
  <c r="AQ146" i="46"/>
  <c r="AR146" i="46"/>
  <c r="AS146" i="46"/>
  <c r="AT146" i="46"/>
  <c r="AU146" i="46"/>
  <c r="AV146" i="46"/>
  <c r="AW146" i="46"/>
  <c r="AX146" i="46"/>
  <c r="AY146" i="46"/>
  <c r="AZ146" i="46"/>
  <c r="C147" i="46"/>
  <c r="D147" i="46"/>
  <c r="E147" i="46"/>
  <c r="F147" i="46"/>
  <c r="G147" i="46"/>
  <c r="H147" i="46"/>
  <c r="I147" i="46"/>
  <c r="J147" i="46"/>
  <c r="K147" i="46"/>
  <c r="L147" i="46"/>
  <c r="M147" i="46"/>
  <c r="N147" i="46"/>
  <c r="O147" i="46"/>
  <c r="P147" i="46"/>
  <c r="Q147" i="46"/>
  <c r="R147" i="46"/>
  <c r="S147" i="46"/>
  <c r="T147" i="46"/>
  <c r="U147" i="46"/>
  <c r="V147" i="46"/>
  <c r="W147" i="46"/>
  <c r="X147" i="46"/>
  <c r="Y147" i="46"/>
  <c r="Z147" i="46"/>
  <c r="AA147" i="46"/>
  <c r="AB147" i="46"/>
  <c r="AC147" i="46"/>
  <c r="AD147" i="46"/>
  <c r="AE147" i="46"/>
  <c r="AF147" i="46"/>
  <c r="AG147" i="46"/>
  <c r="AH147" i="46"/>
  <c r="AI147" i="46"/>
  <c r="AJ147" i="46"/>
  <c r="AK147" i="46"/>
  <c r="AL147" i="46"/>
  <c r="AM147" i="46"/>
  <c r="AN147" i="46"/>
  <c r="AO147" i="46"/>
  <c r="AP147" i="46"/>
  <c r="AQ147" i="46"/>
  <c r="AR147" i="46"/>
  <c r="AS147" i="46"/>
  <c r="AT147" i="46"/>
  <c r="AU147" i="46"/>
  <c r="AV147" i="46"/>
  <c r="AW147" i="46"/>
  <c r="AX147" i="46"/>
  <c r="AY147" i="46"/>
  <c r="AZ147" i="46"/>
  <c r="B147" i="46"/>
  <c r="B146" i="46"/>
  <c r="B145" i="46"/>
  <c r="B144" i="46"/>
  <c r="B143" i="46"/>
  <c r="B142" i="46"/>
  <c r="B141" i="46"/>
  <c r="B140" i="46"/>
  <c r="B139" i="46"/>
  <c r="B138" i="46"/>
  <c r="B137" i="46"/>
  <c r="B136" i="46"/>
  <c r="B135" i="46"/>
  <c r="B134" i="46"/>
  <c r="B133" i="46"/>
  <c r="B132" i="46"/>
  <c r="B131" i="46"/>
  <c r="B130" i="46"/>
  <c r="B129" i="46"/>
  <c r="B128" i="46"/>
  <c r="B127" i="46"/>
  <c r="B126" i="46"/>
  <c r="AZ30" i="46"/>
  <c r="AY30" i="46"/>
  <c r="AX30" i="46"/>
  <c r="AW30" i="46"/>
  <c r="AV30" i="46"/>
  <c r="AU30" i="46"/>
  <c r="AT30" i="46"/>
  <c r="AS30" i="46"/>
  <c r="AR30" i="46"/>
  <c r="AQ30" i="46"/>
  <c r="AP30" i="46"/>
  <c r="AO30" i="46"/>
  <c r="AN30" i="46"/>
  <c r="AM30" i="46"/>
  <c r="AL30" i="46"/>
  <c r="AK30" i="46"/>
  <c r="AJ30" i="46"/>
  <c r="AI30" i="46"/>
  <c r="AH30" i="46"/>
  <c r="AG30" i="46"/>
  <c r="AF30" i="46"/>
  <c r="AE30" i="46"/>
  <c r="AD30" i="46"/>
  <c r="AC30" i="46"/>
  <c r="AB30" i="46"/>
  <c r="AA30" i="46"/>
  <c r="Z30" i="46"/>
  <c r="Y30" i="46"/>
  <c r="X30" i="46"/>
  <c r="W30" i="46"/>
  <c r="V30" i="46"/>
  <c r="U30" i="46"/>
  <c r="T30" i="46"/>
  <c r="S30" i="46"/>
  <c r="R30" i="46"/>
  <c r="Q30" i="46"/>
  <c r="P30" i="46"/>
  <c r="O30" i="46"/>
  <c r="N30" i="46"/>
  <c r="M30" i="46"/>
  <c r="L30" i="46"/>
  <c r="K30" i="46"/>
  <c r="J30" i="46"/>
  <c r="I30" i="46"/>
  <c r="H30" i="46"/>
  <c r="G30" i="46"/>
  <c r="F30" i="46"/>
  <c r="E30" i="46"/>
  <c r="D30" i="46"/>
  <c r="C30" i="46"/>
  <c r="B30" i="46"/>
  <c r="C93" i="46"/>
  <c r="D93" i="46"/>
  <c r="E93" i="46"/>
  <c r="F93" i="46"/>
  <c r="G93" i="46"/>
  <c r="H93" i="46"/>
  <c r="I93" i="46"/>
  <c r="J93" i="46"/>
  <c r="K93" i="46"/>
  <c r="L93" i="46"/>
  <c r="M93" i="46"/>
  <c r="N93" i="46"/>
  <c r="O93" i="46"/>
  <c r="P93" i="46"/>
  <c r="Q93" i="46"/>
  <c r="R93" i="46"/>
  <c r="S93" i="46"/>
  <c r="T93" i="46"/>
  <c r="U93" i="46"/>
  <c r="V93" i="46"/>
  <c r="W93" i="46"/>
  <c r="X93" i="46"/>
  <c r="Y93" i="46"/>
  <c r="Z93" i="46"/>
  <c r="AA93" i="46"/>
  <c r="AB93" i="46"/>
  <c r="AC93" i="46"/>
  <c r="AD93" i="46"/>
  <c r="AE93" i="46"/>
  <c r="AF93" i="46"/>
  <c r="AG93" i="46"/>
  <c r="AH93" i="46"/>
  <c r="AI93" i="46"/>
  <c r="AJ93" i="46"/>
  <c r="AK93" i="46"/>
  <c r="AL93" i="46"/>
  <c r="AM93" i="46"/>
  <c r="AN93" i="46"/>
  <c r="AO93" i="46"/>
  <c r="AP93" i="46"/>
  <c r="AQ93" i="46"/>
  <c r="AR93" i="46"/>
  <c r="AS93" i="46"/>
  <c r="AT93" i="46"/>
  <c r="AU93" i="46"/>
  <c r="AV93" i="46"/>
  <c r="AW93" i="46"/>
  <c r="AX93" i="46"/>
  <c r="AY93" i="46"/>
  <c r="AZ93" i="46"/>
  <c r="C94" i="46"/>
  <c r="D94" i="46"/>
  <c r="E94" i="46"/>
  <c r="F94" i="46"/>
  <c r="G94" i="46"/>
  <c r="H94" i="46"/>
  <c r="I94" i="46"/>
  <c r="J94" i="46"/>
  <c r="K94" i="46"/>
  <c r="L94" i="46"/>
  <c r="M94" i="46"/>
  <c r="N94" i="46"/>
  <c r="O94" i="46"/>
  <c r="P94" i="46"/>
  <c r="Q94" i="46"/>
  <c r="R94" i="46"/>
  <c r="S94" i="46"/>
  <c r="T94" i="46"/>
  <c r="U94" i="46"/>
  <c r="V94" i="46"/>
  <c r="W94" i="46"/>
  <c r="X94" i="46"/>
  <c r="Y94" i="46"/>
  <c r="Z94" i="46"/>
  <c r="AA94" i="46"/>
  <c r="AB94" i="46"/>
  <c r="AC94" i="46"/>
  <c r="AD94" i="46"/>
  <c r="AE94" i="46"/>
  <c r="AF94" i="46"/>
  <c r="AG94" i="46"/>
  <c r="AH94" i="46"/>
  <c r="AI94" i="46"/>
  <c r="AJ94" i="46"/>
  <c r="AK94" i="46"/>
  <c r="AL94" i="46"/>
  <c r="AM94" i="46"/>
  <c r="AN94" i="46"/>
  <c r="AO94" i="46"/>
  <c r="AP94" i="46"/>
  <c r="AQ94" i="46"/>
  <c r="AR94" i="46"/>
  <c r="AS94" i="46"/>
  <c r="AT94" i="46"/>
  <c r="AU94" i="46"/>
  <c r="AV94" i="46"/>
  <c r="AW94" i="46"/>
  <c r="AX94" i="46"/>
  <c r="AY94" i="46"/>
  <c r="AZ94" i="46"/>
  <c r="C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P95" i="46"/>
  <c r="Q95" i="46"/>
  <c r="R95" i="46"/>
  <c r="S95" i="46"/>
  <c r="T95" i="46"/>
  <c r="U95" i="46"/>
  <c r="V95" i="46"/>
  <c r="W95" i="46"/>
  <c r="X95" i="46"/>
  <c r="Y95" i="46"/>
  <c r="Z95" i="46"/>
  <c r="AA95" i="46"/>
  <c r="AB95" i="46"/>
  <c r="AC95" i="46"/>
  <c r="AD95" i="46"/>
  <c r="AE95" i="46"/>
  <c r="AF95" i="46"/>
  <c r="AG95" i="46"/>
  <c r="AH95" i="46"/>
  <c r="AI95" i="46"/>
  <c r="AJ95" i="46"/>
  <c r="AK95" i="46"/>
  <c r="AL95" i="46"/>
  <c r="AM95" i="46"/>
  <c r="AN95" i="46"/>
  <c r="AO95" i="46"/>
  <c r="AP95" i="46"/>
  <c r="AQ95" i="46"/>
  <c r="AR95" i="46"/>
  <c r="AS95" i="46"/>
  <c r="AT95" i="46"/>
  <c r="AU95" i="46"/>
  <c r="AV95" i="46"/>
  <c r="AW95" i="46"/>
  <c r="AX95" i="46"/>
  <c r="AY95" i="46"/>
  <c r="AZ95" i="46"/>
  <c r="C96" i="46"/>
  <c r="D96" i="46"/>
  <c r="E96" i="46"/>
  <c r="F96" i="46"/>
  <c r="G96" i="46"/>
  <c r="H96" i="46"/>
  <c r="I96" i="46"/>
  <c r="J96" i="46"/>
  <c r="K96" i="46"/>
  <c r="L96" i="46"/>
  <c r="M96" i="46"/>
  <c r="N96" i="46"/>
  <c r="O96" i="46"/>
  <c r="P96" i="46"/>
  <c r="Q96" i="46"/>
  <c r="R96" i="46"/>
  <c r="S96" i="46"/>
  <c r="T96" i="46"/>
  <c r="U96" i="46"/>
  <c r="V96" i="46"/>
  <c r="W96" i="46"/>
  <c r="X96" i="46"/>
  <c r="Y96" i="46"/>
  <c r="Z96" i="46"/>
  <c r="AA96" i="46"/>
  <c r="AB96" i="46"/>
  <c r="AC96" i="46"/>
  <c r="AD96" i="46"/>
  <c r="AE96" i="46"/>
  <c r="AF96" i="46"/>
  <c r="AG96" i="46"/>
  <c r="AH96" i="46"/>
  <c r="AI96" i="46"/>
  <c r="AJ96" i="46"/>
  <c r="AK96" i="46"/>
  <c r="AL96" i="46"/>
  <c r="AM96" i="46"/>
  <c r="AN96" i="46"/>
  <c r="AO96" i="46"/>
  <c r="AP96" i="46"/>
  <c r="AQ96" i="46"/>
  <c r="AR96" i="46"/>
  <c r="AS96" i="46"/>
  <c r="AT96" i="46"/>
  <c r="AU96" i="46"/>
  <c r="AV96" i="46"/>
  <c r="AW96" i="46"/>
  <c r="AX96" i="46"/>
  <c r="AY96" i="46"/>
  <c r="AZ96" i="46"/>
  <c r="C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P97" i="46"/>
  <c r="Q97" i="46"/>
  <c r="R97" i="46"/>
  <c r="S97" i="46"/>
  <c r="T97" i="46"/>
  <c r="U97" i="46"/>
  <c r="V97" i="46"/>
  <c r="W97" i="46"/>
  <c r="X97" i="46"/>
  <c r="Y97" i="46"/>
  <c r="Z97" i="46"/>
  <c r="AA97" i="46"/>
  <c r="AB97" i="46"/>
  <c r="AC97" i="46"/>
  <c r="AD97" i="46"/>
  <c r="AE97" i="46"/>
  <c r="AF97" i="46"/>
  <c r="AG97" i="46"/>
  <c r="AH97" i="46"/>
  <c r="AI97" i="46"/>
  <c r="AJ97" i="46"/>
  <c r="AK97" i="46"/>
  <c r="AL97" i="46"/>
  <c r="AM97" i="46"/>
  <c r="AN97" i="46"/>
  <c r="AO97" i="46"/>
  <c r="AP97" i="46"/>
  <c r="AQ97" i="46"/>
  <c r="AR97" i="46"/>
  <c r="AS97" i="46"/>
  <c r="AT97" i="46"/>
  <c r="AU97" i="46"/>
  <c r="AV97" i="46"/>
  <c r="AW97" i="46"/>
  <c r="AX97" i="46"/>
  <c r="AY97" i="46"/>
  <c r="AZ97" i="46"/>
  <c r="C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P98" i="46"/>
  <c r="Q98" i="46"/>
  <c r="R98" i="46"/>
  <c r="S98" i="46"/>
  <c r="T98" i="46"/>
  <c r="U98" i="46"/>
  <c r="V98" i="46"/>
  <c r="W98" i="46"/>
  <c r="X98" i="46"/>
  <c r="Y98" i="46"/>
  <c r="Z98" i="46"/>
  <c r="AA98" i="46"/>
  <c r="AB98" i="46"/>
  <c r="AC98" i="46"/>
  <c r="AD98" i="46"/>
  <c r="AE98" i="46"/>
  <c r="AF98" i="46"/>
  <c r="AG98" i="46"/>
  <c r="AH98" i="46"/>
  <c r="AI98" i="46"/>
  <c r="AJ98" i="46"/>
  <c r="AK98" i="46"/>
  <c r="AL98" i="46"/>
  <c r="AM98" i="46"/>
  <c r="AN98" i="46"/>
  <c r="AO98" i="46"/>
  <c r="AP98" i="46"/>
  <c r="AQ98" i="46"/>
  <c r="AR98" i="46"/>
  <c r="AS98" i="46"/>
  <c r="AT98" i="46"/>
  <c r="AU98" i="46"/>
  <c r="AV98" i="46"/>
  <c r="AW98" i="46"/>
  <c r="AX98" i="46"/>
  <c r="AY98" i="46"/>
  <c r="AZ98" i="46"/>
  <c r="C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P99" i="46"/>
  <c r="Q99" i="46"/>
  <c r="R99" i="46"/>
  <c r="S99" i="46"/>
  <c r="T99" i="46"/>
  <c r="U99" i="46"/>
  <c r="V99" i="46"/>
  <c r="W99" i="46"/>
  <c r="X99" i="46"/>
  <c r="Y99" i="46"/>
  <c r="Z99" i="46"/>
  <c r="AA99" i="46"/>
  <c r="AB99" i="46"/>
  <c r="AC99" i="46"/>
  <c r="AD99" i="46"/>
  <c r="AE99" i="46"/>
  <c r="AF99" i="46"/>
  <c r="AG99" i="46"/>
  <c r="AH99" i="46"/>
  <c r="AI99" i="46"/>
  <c r="AJ99" i="46"/>
  <c r="AK99" i="46"/>
  <c r="AL99" i="46"/>
  <c r="AM99" i="46"/>
  <c r="AN99" i="46"/>
  <c r="AO99" i="46"/>
  <c r="AP99" i="46"/>
  <c r="AQ99" i="46"/>
  <c r="AR99" i="46"/>
  <c r="AS99" i="46"/>
  <c r="AT99" i="46"/>
  <c r="AU99" i="46"/>
  <c r="AV99" i="46"/>
  <c r="AW99" i="46"/>
  <c r="AX99" i="46"/>
  <c r="AY99" i="46"/>
  <c r="AZ99" i="46"/>
  <c r="C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P100" i="46"/>
  <c r="Q100" i="46"/>
  <c r="R100" i="46"/>
  <c r="S100" i="46"/>
  <c r="T100" i="46"/>
  <c r="U100" i="46"/>
  <c r="V100" i="46"/>
  <c r="W100" i="46"/>
  <c r="X100" i="46"/>
  <c r="Y100" i="46"/>
  <c r="Z100" i="46"/>
  <c r="AA100" i="46"/>
  <c r="AB100" i="46"/>
  <c r="AC100" i="46"/>
  <c r="AD100" i="46"/>
  <c r="AE100" i="46"/>
  <c r="AF100" i="46"/>
  <c r="AG100" i="46"/>
  <c r="AH100" i="46"/>
  <c r="AI100" i="46"/>
  <c r="AJ100" i="46"/>
  <c r="AK100" i="46"/>
  <c r="AL100" i="46"/>
  <c r="AM100" i="46"/>
  <c r="AN100" i="46"/>
  <c r="AO100" i="46"/>
  <c r="AP100" i="46"/>
  <c r="AQ100" i="46"/>
  <c r="AR100" i="46"/>
  <c r="AS100" i="46"/>
  <c r="AT100" i="46"/>
  <c r="AU100" i="46"/>
  <c r="AV100" i="46"/>
  <c r="AW100" i="46"/>
  <c r="AX100" i="46"/>
  <c r="AY100" i="46"/>
  <c r="AZ100" i="46"/>
  <c r="C101" i="46"/>
  <c r="D101" i="46"/>
  <c r="E101" i="46"/>
  <c r="F101" i="46"/>
  <c r="G101" i="46"/>
  <c r="H101" i="46"/>
  <c r="I101" i="46"/>
  <c r="J101" i="46"/>
  <c r="K101" i="46"/>
  <c r="L101" i="46"/>
  <c r="M101" i="46"/>
  <c r="N101" i="46"/>
  <c r="O101" i="46"/>
  <c r="P101" i="46"/>
  <c r="Q101" i="46"/>
  <c r="R101" i="46"/>
  <c r="S101" i="46"/>
  <c r="T101" i="46"/>
  <c r="U101" i="46"/>
  <c r="V101" i="46"/>
  <c r="W101" i="46"/>
  <c r="X101" i="46"/>
  <c r="Y101" i="46"/>
  <c r="Z101" i="46"/>
  <c r="AA101" i="46"/>
  <c r="AB101" i="46"/>
  <c r="AC101" i="46"/>
  <c r="AD101" i="46"/>
  <c r="AE101" i="46"/>
  <c r="AF101" i="46"/>
  <c r="AG101" i="46"/>
  <c r="AH101" i="46"/>
  <c r="AI101" i="46"/>
  <c r="AJ101" i="46"/>
  <c r="AK101" i="46"/>
  <c r="AL101" i="46"/>
  <c r="AM101" i="46"/>
  <c r="AN101" i="46"/>
  <c r="AO101" i="46"/>
  <c r="AP101" i="46"/>
  <c r="AQ101" i="46"/>
  <c r="AR101" i="46"/>
  <c r="AS101" i="46"/>
  <c r="AT101" i="46"/>
  <c r="AU101" i="46"/>
  <c r="AV101" i="46"/>
  <c r="AW101" i="46"/>
  <c r="AX101" i="46"/>
  <c r="AY101" i="46"/>
  <c r="AZ101" i="46"/>
  <c r="C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P102" i="46"/>
  <c r="Q102" i="46"/>
  <c r="R102" i="46"/>
  <c r="S102" i="46"/>
  <c r="T102" i="46"/>
  <c r="U102" i="46"/>
  <c r="V102" i="46"/>
  <c r="W102" i="46"/>
  <c r="X102" i="46"/>
  <c r="Y102" i="46"/>
  <c r="Z102" i="46"/>
  <c r="AA102" i="46"/>
  <c r="AB102" i="46"/>
  <c r="AC102" i="46"/>
  <c r="AD102" i="46"/>
  <c r="AE102" i="46"/>
  <c r="AF102" i="46"/>
  <c r="AG102" i="46"/>
  <c r="AH102" i="46"/>
  <c r="AI102" i="46"/>
  <c r="AJ102" i="46"/>
  <c r="AK102" i="46"/>
  <c r="AL102" i="46"/>
  <c r="AM102" i="46"/>
  <c r="AN102" i="46"/>
  <c r="AO102" i="46"/>
  <c r="AP102" i="46"/>
  <c r="AQ102" i="46"/>
  <c r="AR102" i="46"/>
  <c r="AS102" i="46"/>
  <c r="AT102" i="46"/>
  <c r="AU102" i="46"/>
  <c r="AV102" i="46"/>
  <c r="AW102" i="46"/>
  <c r="AX102" i="46"/>
  <c r="AY102" i="46"/>
  <c r="AZ102" i="46"/>
  <c r="C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P103" i="46"/>
  <c r="Q103" i="46"/>
  <c r="R103" i="46"/>
  <c r="S103" i="46"/>
  <c r="T103" i="46"/>
  <c r="U103" i="46"/>
  <c r="V103" i="46"/>
  <c r="W103" i="46"/>
  <c r="X103" i="46"/>
  <c r="Y103" i="46"/>
  <c r="Z103" i="46"/>
  <c r="AA103" i="46"/>
  <c r="AB103" i="46"/>
  <c r="AC103" i="46"/>
  <c r="AD103" i="46"/>
  <c r="AE103" i="46"/>
  <c r="AF103" i="46"/>
  <c r="AG103" i="46"/>
  <c r="AH103" i="46"/>
  <c r="AI103" i="46"/>
  <c r="AJ103" i="46"/>
  <c r="AK103" i="46"/>
  <c r="AL103" i="46"/>
  <c r="AM103" i="46"/>
  <c r="AN103" i="46"/>
  <c r="AO103" i="46"/>
  <c r="AP103" i="46"/>
  <c r="AQ103" i="46"/>
  <c r="AR103" i="46"/>
  <c r="AS103" i="46"/>
  <c r="AT103" i="46"/>
  <c r="AU103" i="46"/>
  <c r="AV103" i="46"/>
  <c r="AW103" i="46"/>
  <c r="AX103" i="46"/>
  <c r="AY103" i="46"/>
  <c r="AZ103" i="46"/>
  <c r="C104" i="46"/>
  <c r="D104" i="46"/>
  <c r="E104" i="46"/>
  <c r="F104" i="46"/>
  <c r="G104" i="46"/>
  <c r="H104" i="46"/>
  <c r="I104" i="46"/>
  <c r="J104" i="46"/>
  <c r="K104" i="46"/>
  <c r="L104" i="46"/>
  <c r="M104" i="46"/>
  <c r="N104" i="46"/>
  <c r="O104" i="46"/>
  <c r="P104" i="46"/>
  <c r="Q104" i="46"/>
  <c r="R104" i="46"/>
  <c r="S104" i="46"/>
  <c r="T104" i="46"/>
  <c r="U104" i="46"/>
  <c r="V104" i="46"/>
  <c r="W104" i="46"/>
  <c r="X104" i="46"/>
  <c r="Y104" i="46"/>
  <c r="Z104" i="46"/>
  <c r="AA104" i="46"/>
  <c r="AB104" i="46"/>
  <c r="AC104" i="46"/>
  <c r="AD104" i="46"/>
  <c r="AE104" i="46"/>
  <c r="AF104" i="46"/>
  <c r="AG104" i="46"/>
  <c r="AH104" i="46"/>
  <c r="AI104" i="46"/>
  <c r="AJ104" i="46"/>
  <c r="AK104" i="46"/>
  <c r="AL104" i="46"/>
  <c r="AM104" i="46"/>
  <c r="AN104" i="46"/>
  <c r="AO104" i="46"/>
  <c r="AP104" i="46"/>
  <c r="AQ104" i="46"/>
  <c r="AR104" i="46"/>
  <c r="AS104" i="46"/>
  <c r="AT104" i="46"/>
  <c r="AU104" i="46"/>
  <c r="AV104" i="46"/>
  <c r="AW104" i="46"/>
  <c r="AX104" i="46"/>
  <c r="AY104" i="46"/>
  <c r="AZ104" i="46"/>
  <c r="C105" i="46"/>
  <c r="D105" i="46"/>
  <c r="E105" i="46"/>
  <c r="F105" i="46"/>
  <c r="G105" i="46"/>
  <c r="H105" i="46"/>
  <c r="I105" i="46"/>
  <c r="J105" i="46"/>
  <c r="K105" i="46"/>
  <c r="L105" i="46"/>
  <c r="M105" i="46"/>
  <c r="N105" i="46"/>
  <c r="O105" i="46"/>
  <c r="P105" i="46"/>
  <c r="Q105" i="46"/>
  <c r="R105" i="46"/>
  <c r="S105" i="46"/>
  <c r="T105" i="46"/>
  <c r="U105" i="46"/>
  <c r="V105" i="46"/>
  <c r="W105" i="46"/>
  <c r="X105" i="46"/>
  <c r="Y105" i="46"/>
  <c r="Z105" i="46"/>
  <c r="AA105" i="46"/>
  <c r="AB105" i="46"/>
  <c r="AC105" i="46"/>
  <c r="AD105" i="46"/>
  <c r="AE105" i="46"/>
  <c r="AF105" i="46"/>
  <c r="AG105" i="46"/>
  <c r="AH105" i="46"/>
  <c r="AI105" i="46"/>
  <c r="AJ105" i="46"/>
  <c r="AK105" i="46"/>
  <c r="AL105" i="46"/>
  <c r="AM105" i="46"/>
  <c r="AN105" i="46"/>
  <c r="AO105" i="46"/>
  <c r="AP105" i="46"/>
  <c r="AQ105" i="46"/>
  <c r="AR105" i="46"/>
  <c r="AS105" i="46"/>
  <c r="AT105" i="46"/>
  <c r="AU105" i="46"/>
  <c r="AV105" i="46"/>
  <c r="AW105" i="46"/>
  <c r="AX105" i="46"/>
  <c r="AY105" i="46"/>
  <c r="AZ105" i="46"/>
  <c r="C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P106" i="46"/>
  <c r="Q106" i="46"/>
  <c r="R106" i="46"/>
  <c r="S106" i="46"/>
  <c r="T106" i="46"/>
  <c r="U106" i="46"/>
  <c r="V106" i="46"/>
  <c r="W106" i="46"/>
  <c r="X106" i="46"/>
  <c r="Y106" i="46"/>
  <c r="Z106" i="46"/>
  <c r="AA106" i="46"/>
  <c r="AB106" i="46"/>
  <c r="AC106" i="46"/>
  <c r="AD106" i="46"/>
  <c r="AE106" i="46"/>
  <c r="AF106" i="46"/>
  <c r="AG106" i="46"/>
  <c r="AH106" i="46"/>
  <c r="AI106" i="46"/>
  <c r="AJ106" i="46"/>
  <c r="AK106" i="46"/>
  <c r="AL106" i="46"/>
  <c r="AM106" i="46"/>
  <c r="AN106" i="46"/>
  <c r="AO106" i="46"/>
  <c r="AP106" i="46"/>
  <c r="AQ106" i="46"/>
  <c r="AR106" i="46"/>
  <c r="AS106" i="46"/>
  <c r="AT106" i="46"/>
  <c r="AU106" i="46"/>
  <c r="AV106" i="46"/>
  <c r="AW106" i="46"/>
  <c r="AX106" i="46"/>
  <c r="AY106" i="46"/>
  <c r="AZ106" i="46"/>
  <c r="C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P107" i="46"/>
  <c r="Q107" i="46"/>
  <c r="R107" i="46"/>
  <c r="S107" i="46"/>
  <c r="T107" i="46"/>
  <c r="U107" i="46"/>
  <c r="V107" i="46"/>
  <c r="W107" i="46"/>
  <c r="X107" i="46"/>
  <c r="Y107" i="46"/>
  <c r="Z107" i="46"/>
  <c r="AA107" i="46"/>
  <c r="AB107" i="46"/>
  <c r="AC107" i="46"/>
  <c r="AD107" i="46"/>
  <c r="AE107" i="46"/>
  <c r="AF107" i="46"/>
  <c r="AG107" i="46"/>
  <c r="AH107" i="46"/>
  <c r="AI107" i="46"/>
  <c r="AJ107" i="46"/>
  <c r="AK107" i="46"/>
  <c r="AL107" i="46"/>
  <c r="AM107" i="46"/>
  <c r="AN107" i="46"/>
  <c r="AO107" i="46"/>
  <c r="AP107" i="46"/>
  <c r="AQ107" i="46"/>
  <c r="AR107" i="46"/>
  <c r="AS107" i="46"/>
  <c r="AT107" i="46"/>
  <c r="AU107" i="46"/>
  <c r="AV107" i="46"/>
  <c r="AW107" i="46"/>
  <c r="AX107" i="46"/>
  <c r="AY107" i="46"/>
  <c r="AZ107" i="46"/>
  <c r="C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P108" i="46"/>
  <c r="Q108" i="46"/>
  <c r="R108" i="46"/>
  <c r="S108" i="46"/>
  <c r="T108" i="46"/>
  <c r="U108" i="46"/>
  <c r="V108" i="46"/>
  <c r="W108" i="46"/>
  <c r="X108" i="46"/>
  <c r="Y108" i="46"/>
  <c r="Z108" i="46"/>
  <c r="AA108" i="46"/>
  <c r="AB108" i="46"/>
  <c r="AC108" i="46"/>
  <c r="AD108" i="46"/>
  <c r="AE108" i="46"/>
  <c r="AF108" i="46"/>
  <c r="AG108" i="46"/>
  <c r="AH108" i="46"/>
  <c r="AI108" i="46"/>
  <c r="AJ108" i="46"/>
  <c r="AK108" i="46"/>
  <c r="AL108" i="46"/>
  <c r="AM108" i="46"/>
  <c r="AN108" i="46"/>
  <c r="AO108" i="46"/>
  <c r="AP108" i="46"/>
  <c r="AQ108" i="46"/>
  <c r="AR108" i="46"/>
  <c r="AS108" i="46"/>
  <c r="AT108" i="46"/>
  <c r="AU108" i="46"/>
  <c r="AV108" i="46"/>
  <c r="AW108" i="46"/>
  <c r="AX108" i="46"/>
  <c r="AY108" i="46"/>
  <c r="AZ108" i="46"/>
  <c r="C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P109" i="46"/>
  <c r="Q109" i="46"/>
  <c r="R109" i="46"/>
  <c r="S109" i="46"/>
  <c r="T109" i="46"/>
  <c r="U109" i="46"/>
  <c r="V109" i="46"/>
  <c r="W109" i="46"/>
  <c r="X109" i="46"/>
  <c r="Y109" i="46"/>
  <c r="Z109" i="46"/>
  <c r="AA109" i="46"/>
  <c r="AB109" i="46"/>
  <c r="AC109" i="46"/>
  <c r="AD109" i="46"/>
  <c r="AE109" i="46"/>
  <c r="AF109" i="46"/>
  <c r="AG109" i="46"/>
  <c r="AH109" i="46"/>
  <c r="AI109" i="46"/>
  <c r="AJ109" i="46"/>
  <c r="AK109" i="46"/>
  <c r="AL109" i="46"/>
  <c r="AM109" i="46"/>
  <c r="AN109" i="46"/>
  <c r="AO109" i="46"/>
  <c r="AP109" i="46"/>
  <c r="AQ109" i="46"/>
  <c r="AR109" i="46"/>
  <c r="AS109" i="46"/>
  <c r="AT109" i="46"/>
  <c r="AU109" i="46"/>
  <c r="AV109" i="46"/>
  <c r="AW109" i="46"/>
  <c r="AX109" i="46"/>
  <c r="AY109" i="46"/>
  <c r="AZ109" i="46"/>
  <c r="C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P110" i="46"/>
  <c r="Q110" i="46"/>
  <c r="R110" i="46"/>
  <c r="S110" i="46"/>
  <c r="T110" i="46"/>
  <c r="U110" i="46"/>
  <c r="V110" i="46"/>
  <c r="W110" i="46"/>
  <c r="X110" i="46"/>
  <c r="Y110" i="46"/>
  <c r="Z110" i="46"/>
  <c r="AA110" i="46"/>
  <c r="AB110" i="46"/>
  <c r="AC110" i="46"/>
  <c r="AD110" i="46"/>
  <c r="AE110" i="46"/>
  <c r="AF110" i="46"/>
  <c r="AG110" i="46"/>
  <c r="AH110" i="46"/>
  <c r="AI110" i="46"/>
  <c r="AJ110" i="46"/>
  <c r="AK110" i="46"/>
  <c r="AL110" i="46"/>
  <c r="AM110" i="46"/>
  <c r="AN110" i="46"/>
  <c r="AO110" i="46"/>
  <c r="AP110" i="46"/>
  <c r="AQ110" i="46"/>
  <c r="AR110" i="46"/>
  <c r="AS110" i="46"/>
  <c r="AT110" i="46"/>
  <c r="AU110" i="46"/>
  <c r="AV110" i="46"/>
  <c r="AW110" i="46"/>
  <c r="AX110" i="46"/>
  <c r="AY110" i="46"/>
  <c r="AZ110" i="46"/>
  <c r="C111" i="46"/>
  <c r="D111" i="46"/>
  <c r="E111" i="46"/>
  <c r="F111" i="46"/>
  <c r="G111" i="46"/>
  <c r="H111" i="46"/>
  <c r="I111" i="46"/>
  <c r="J111" i="46"/>
  <c r="K111" i="46"/>
  <c r="L111" i="46"/>
  <c r="M111" i="46"/>
  <c r="N111" i="46"/>
  <c r="O111" i="46"/>
  <c r="P111" i="46"/>
  <c r="Q111" i="46"/>
  <c r="R111" i="46"/>
  <c r="S111" i="46"/>
  <c r="T111" i="46"/>
  <c r="U111" i="46"/>
  <c r="V111" i="46"/>
  <c r="W111" i="46"/>
  <c r="X111" i="46"/>
  <c r="Y111" i="46"/>
  <c r="Z111" i="46"/>
  <c r="AA111" i="46"/>
  <c r="AB111" i="46"/>
  <c r="AC111" i="46"/>
  <c r="AD111" i="46"/>
  <c r="AE111" i="46"/>
  <c r="AF111" i="46"/>
  <c r="AG111" i="46"/>
  <c r="AH111" i="46"/>
  <c r="AI111" i="46"/>
  <c r="AJ111" i="46"/>
  <c r="AK111" i="46"/>
  <c r="AL111" i="46"/>
  <c r="AM111" i="46"/>
  <c r="AN111" i="46"/>
  <c r="AO111" i="46"/>
  <c r="AP111" i="46"/>
  <c r="AQ111" i="46"/>
  <c r="AR111" i="46"/>
  <c r="AS111" i="46"/>
  <c r="AT111" i="46"/>
  <c r="AU111" i="46"/>
  <c r="AV111" i="46"/>
  <c r="AW111" i="46"/>
  <c r="AX111" i="46"/>
  <c r="AY111" i="46"/>
  <c r="AZ111" i="46"/>
  <c r="C112" i="46"/>
  <c r="D112" i="46"/>
  <c r="E112" i="46"/>
  <c r="F112" i="46"/>
  <c r="G112" i="46"/>
  <c r="H112" i="46"/>
  <c r="I112" i="46"/>
  <c r="J112" i="46"/>
  <c r="K112" i="46"/>
  <c r="L112" i="46"/>
  <c r="M112" i="46"/>
  <c r="N112" i="46"/>
  <c r="O112" i="46"/>
  <c r="P112" i="46"/>
  <c r="Q112" i="46"/>
  <c r="R112" i="46"/>
  <c r="S112" i="46"/>
  <c r="T112" i="46"/>
  <c r="U112" i="46"/>
  <c r="V112" i="46"/>
  <c r="W112" i="46"/>
  <c r="X112" i="46"/>
  <c r="Y112" i="46"/>
  <c r="Z112" i="46"/>
  <c r="AA112" i="46"/>
  <c r="AB112" i="46"/>
  <c r="AC112" i="46"/>
  <c r="AD112" i="46"/>
  <c r="AE112" i="46"/>
  <c r="AF112" i="46"/>
  <c r="AG112" i="46"/>
  <c r="AH112" i="46"/>
  <c r="AI112" i="46"/>
  <c r="AJ112" i="46"/>
  <c r="AK112" i="46"/>
  <c r="AL112" i="46"/>
  <c r="AM112" i="46"/>
  <c r="AN112" i="46"/>
  <c r="AO112" i="46"/>
  <c r="AP112" i="46"/>
  <c r="AQ112" i="46"/>
  <c r="AR112" i="46"/>
  <c r="AS112" i="46"/>
  <c r="AT112" i="46"/>
  <c r="AU112" i="46"/>
  <c r="AV112" i="46"/>
  <c r="AW112" i="46"/>
  <c r="AX112" i="46"/>
  <c r="AY112" i="46"/>
  <c r="AZ112" i="46"/>
  <c r="C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P113" i="46"/>
  <c r="Q113" i="46"/>
  <c r="R113" i="46"/>
  <c r="S113" i="46"/>
  <c r="T113" i="46"/>
  <c r="U113" i="46"/>
  <c r="V113" i="46"/>
  <c r="W113" i="46"/>
  <c r="X113" i="46"/>
  <c r="Y113" i="46"/>
  <c r="Z113" i="46"/>
  <c r="AA113" i="46"/>
  <c r="AB113" i="46"/>
  <c r="AC113" i="46"/>
  <c r="AD113" i="46"/>
  <c r="AE113" i="46"/>
  <c r="AF113" i="46"/>
  <c r="AG113" i="46"/>
  <c r="AH113" i="46"/>
  <c r="AI113" i="46"/>
  <c r="AJ113" i="46"/>
  <c r="AK113" i="46"/>
  <c r="AL113" i="46"/>
  <c r="AM113" i="46"/>
  <c r="AN113" i="46"/>
  <c r="AO113" i="46"/>
  <c r="AP113" i="46"/>
  <c r="AQ113" i="46"/>
  <c r="AR113" i="46"/>
  <c r="AS113" i="46"/>
  <c r="AT113" i="46"/>
  <c r="AU113" i="46"/>
  <c r="AV113" i="46"/>
  <c r="AW113" i="46"/>
  <c r="AX113" i="46"/>
  <c r="AY113" i="46"/>
  <c r="AZ113" i="46"/>
  <c r="C114" i="46"/>
  <c r="D114" i="46"/>
  <c r="E114" i="46"/>
  <c r="F114" i="46"/>
  <c r="G114" i="46"/>
  <c r="H114" i="46"/>
  <c r="I114" i="46"/>
  <c r="J114" i="46"/>
  <c r="K114" i="46"/>
  <c r="L114" i="46"/>
  <c r="M114" i="46"/>
  <c r="N114" i="46"/>
  <c r="O114" i="46"/>
  <c r="P114" i="46"/>
  <c r="Q114" i="46"/>
  <c r="R114" i="46"/>
  <c r="S114" i="46"/>
  <c r="T114" i="46"/>
  <c r="U114" i="46"/>
  <c r="V114" i="46"/>
  <c r="W114" i="46"/>
  <c r="X114" i="46"/>
  <c r="Y114" i="46"/>
  <c r="Z114" i="46"/>
  <c r="AA114" i="46"/>
  <c r="AB114" i="46"/>
  <c r="AC114" i="46"/>
  <c r="AD114" i="46"/>
  <c r="AE114" i="46"/>
  <c r="AF114" i="46"/>
  <c r="AG114" i="46"/>
  <c r="AH114" i="46"/>
  <c r="AI114" i="46"/>
  <c r="AJ114" i="46"/>
  <c r="AK114" i="46"/>
  <c r="AL114" i="46"/>
  <c r="AM114" i="46"/>
  <c r="AN114" i="46"/>
  <c r="AO114" i="46"/>
  <c r="AP114" i="46"/>
  <c r="AQ114" i="46"/>
  <c r="AR114" i="46"/>
  <c r="AS114" i="46"/>
  <c r="AT114" i="46"/>
  <c r="AU114" i="46"/>
  <c r="AV114" i="46"/>
  <c r="AW114" i="46"/>
  <c r="AX114" i="46"/>
  <c r="AY114" i="46"/>
  <c r="AZ114" i="46"/>
  <c r="C115" i="46"/>
  <c r="D115" i="46"/>
  <c r="E115" i="46"/>
  <c r="F115" i="46"/>
  <c r="G115" i="46"/>
  <c r="H115" i="46"/>
  <c r="I115" i="46"/>
  <c r="J115" i="46"/>
  <c r="K115" i="46"/>
  <c r="L115" i="46"/>
  <c r="M115" i="46"/>
  <c r="N115" i="46"/>
  <c r="O115" i="46"/>
  <c r="P115" i="46"/>
  <c r="Q115" i="46"/>
  <c r="R115" i="46"/>
  <c r="S115" i="46"/>
  <c r="T115" i="46"/>
  <c r="U115" i="46"/>
  <c r="V115" i="46"/>
  <c r="W115" i="46"/>
  <c r="X115" i="46"/>
  <c r="Y115" i="46"/>
  <c r="Z115" i="46"/>
  <c r="AA115" i="46"/>
  <c r="AB115" i="46"/>
  <c r="AC115" i="46"/>
  <c r="AD115" i="46"/>
  <c r="AE115" i="46"/>
  <c r="AF115" i="46"/>
  <c r="AG115" i="46"/>
  <c r="AH115" i="46"/>
  <c r="AI115" i="46"/>
  <c r="AJ115" i="46"/>
  <c r="AK115" i="46"/>
  <c r="AL115" i="46"/>
  <c r="AM115" i="46"/>
  <c r="AN115" i="46"/>
  <c r="AO115" i="46"/>
  <c r="AP115" i="46"/>
  <c r="AQ115" i="46"/>
  <c r="AR115" i="46"/>
  <c r="AS115" i="46"/>
  <c r="AT115" i="46"/>
  <c r="AU115" i="46"/>
  <c r="AV115" i="46"/>
  <c r="AW115" i="46"/>
  <c r="AX115" i="46"/>
  <c r="AY115" i="46"/>
  <c r="AZ115" i="46"/>
  <c r="C116" i="46"/>
  <c r="D116" i="46"/>
  <c r="E116" i="46"/>
  <c r="F116" i="46"/>
  <c r="G116" i="46"/>
  <c r="H116" i="46"/>
  <c r="I116" i="46"/>
  <c r="J116" i="46"/>
  <c r="K116" i="46"/>
  <c r="L116" i="46"/>
  <c r="M116" i="46"/>
  <c r="N116" i="46"/>
  <c r="O116" i="46"/>
  <c r="P116" i="46"/>
  <c r="Q116" i="46"/>
  <c r="R116" i="46"/>
  <c r="S116" i="46"/>
  <c r="T116" i="46"/>
  <c r="U116" i="46"/>
  <c r="V116" i="46"/>
  <c r="W116" i="46"/>
  <c r="X116" i="46"/>
  <c r="Y116" i="46"/>
  <c r="Z116" i="46"/>
  <c r="AA116" i="46"/>
  <c r="AB116" i="46"/>
  <c r="AC116" i="46"/>
  <c r="AD116" i="46"/>
  <c r="AE116" i="46"/>
  <c r="AF116" i="46"/>
  <c r="AG116" i="46"/>
  <c r="AH116" i="46"/>
  <c r="AI116" i="46"/>
  <c r="AJ116" i="46"/>
  <c r="AK116" i="46"/>
  <c r="AL116" i="46"/>
  <c r="AM116" i="46"/>
  <c r="AN116" i="46"/>
  <c r="AO116" i="46"/>
  <c r="AP116" i="46"/>
  <c r="AQ116" i="46"/>
  <c r="AR116" i="46"/>
  <c r="AS116" i="46"/>
  <c r="AT116" i="46"/>
  <c r="AU116" i="46"/>
  <c r="AV116" i="46"/>
  <c r="AW116" i="46"/>
  <c r="AX116" i="46"/>
  <c r="AY116" i="46"/>
  <c r="AZ116" i="46"/>
  <c r="C117" i="46"/>
  <c r="D117" i="46"/>
  <c r="E117" i="46"/>
  <c r="F117" i="46"/>
  <c r="G117" i="46"/>
  <c r="H117" i="46"/>
  <c r="I117" i="46"/>
  <c r="J117" i="46"/>
  <c r="K117" i="46"/>
  <c r="L117" i="46"/>
  <c r="M117" i="46"/>
  <c r="N117" i="46"/>
  <c r="O117" i="46"/>
  <c r="P117" i="46"/>
  <c r="Q117" i="46"/>
  <c r="R117" i="46"/>
  <c r="S117" i="46"/>
  <c r="T117" i="46"/>
  <c r="U117" i="46"/>
  <c r="V117" i="46"/>
  <c r="W117" i="46"/>
  <c r="X117" i="46"/>
  <c r="Y117" i="46"/>
  <c r="Z117" i="46"/>
  <c r="AA117" i="46"/>
  <c r="AB117" i="46"/>
  <c r="AC117" i="46"/>
  <c r="AD117" i="46"/>
  <c r="AE117" i="46"/>
  <c r="AF117" i="46"/>
  <c r="AG117" i="46"/>
  <c r="AH117" i="46"/>
  <c r="AI117" i="46"/>
  <c r="AJ117" i="46"/>
  <c r="AK117" i="46"/>
  <c r="AL117" i="46"/>
  <c r="AM117" i="46"/>
  <c r="AN117" i="46"/>
  <c r="AO117" i="46"/>
  <c r="AP117" i="46"/>
  <c r="AQ117" i="46"/>
  <c r="AR117" i="46"/>
  <c r="AS117" i="46"/>
  <c r="AT117" i="46"/>
  <c r="AU117" i="46"/>
  <c r="AV117" i="46"/>
  <c r="AW117" i="46"/>
  <c r="AX117" i="46"/>
  <c r="AY117" i="46"/>
  <c r="AZ117" i="46"/>
  <c r="B117" i="46"/>
  <c r="B116" i="46"/>
  <c r="B115" i="46"/>
  <c r="B114" i="46"/>
  <c r="B113" i="46"/>
  <c r="B112" i="46"/>
  <c r="B111" i="46"/>
  <c r="B110" i="46"/>
  <c r="B109" i="46"/>
  <c r="B108" i="46"/>
  <c r="B107" i="46"/>
  <c r="B106" i="46"/>
  <c r="B105" i="46"/>
  <c r="B104" i="46"/>
  <c r="B103" i="46"/>
  <c r="B102" i="46"/>
  <c r="B101" i="46"/>
  <c r="B100" i="46"/>
  <c r="B99" i="46"/>
  <c r="B98" i="46"/>
  <c r="B97" i="46"/>
  <c r="B96" i="46"/>
  <c r="B95" i="46"/>
  <c r="B94" i="46"/>
  <c r="B93" i="46"/>
  <c r="C62" i="46"/>
  <c r="D62" i="46"/>
  <c r="E62" i="46"/>
  <c r="F62" i="46"/>
  <c r="G62" i="46"/>
  <c r="H62" i="46"/>
  <c r="I62" i="46"/>
  <c r="J62" i="46"/>
  <c r="K62" i="46"/>
  <c r="L62" i="46"/>
  <c r="M62" i="46"/>
  <c r="N62" i="46"/>
  <c r="O62" i="46"/>
  <c r="P62" i="46"/>
  <c r="Q62" i="46"/>
  <c r="R62" i="46"/>
  <c r="S62" i="46"/>
  <c r="T62" i="46"/>
  <c r="U62" i="46"/>
  <c r="V62" i="46"/>
  <c r="W62" i="46"/>
  <c r="X62" i="46"/>
  <c r="Y62" i="46"/>
  <c r="Z62" i="46"/>
  <c r="AA62" i="46"/>
  <c r="AB62" i="46"/>
  <c r="AC62" i="46"/>
  <c r="AD62" i="46"/>
  <c r="AE62" i="46"/>
  <c r="AF62" i="46"/>
  <c r="AG62" i="46"/>
  <c r="AH62" i="46"/>
  <c r="AI62" i="46"/>
  <c r="AJ62" i="46"/>
  <c r="AK62" i="46"/>
  <c r="AL62" i="46"/>
  <c r="AM62" i="46"/>
  <c r="AN62" i="46"/>
  <c r="AO62" i="46"/>
  <c r="AP62" i="46"/>
  <c r="AQ62" i="46"/>
  <c r="AR62" i="46"/>
  <c r="AS62" i="46"/>
  <c r="AT62" i="46"/>
  <c r="AU62" i="46"/>
  <c r="AV62" i="46"/>
  <c r="AW62" i="46"/>
  <c r="AX62" i="46"/>
  <c r="AY62" i="46"/>
  <c r="AZ62" i="46"/>
  <c r="C63" i="46"/>
  <c r="D63" i="46"/>
  <c r="E63" i="46"/>
  <c r="F63" i="46"/>
  <c r="G63" i="46"/>
  <c r="H63" i="46"/>
  <c r="I63" i="46"/>
  <c r="J63" i="46"/>
  <c r="K63" i="46"/>
  <c r="L63" i="46"/>
  <c r="M63" i="46"/>
  <c r="N63" i="46"/>
  <c r="O63" i="46"/>
  <c r="P63" i="46"/>
  <c r="Q63" i="46"/>
  <c r="R63" i="46"/>
  <c r="S63" i="46"/>
  <c r="T63" i="46"/>
  <c r="U63" i="46"/>
  <c r="V63" i="46"/>
  <c r="W63" i="46"/>
  <c r="X63" i="46"/>
  <c r="Y63" i="46"/>
  <c r="Z63" i="46"/>
  <c r="AA63" i="46"/>
  <c r="AB63" i="46"/>
  <c r="AC63" i="46"/>
  <c r="AD63" i="46"/>
  <c r="AE63" i="46"/>
  <c r="AF63" i="46"/>
  <c r="AG63" i="46"/>
  <c r="AH63" i="46"/>
  <c r="AI63" i="46"/>
  <c r="AJ63" i="46"/>
  <c r="AK63" i="46"/>
  <c r="AL63" i="46"/>
  <c r="AM63" i="46"/>
  <c r="AN63" i="46"/>
  <c r="AO63" i="46"/>
  <c r="AP63" i="46"/>
  <c r="AQ63" i="46"/>
  <c r="AR63" i="46"/>
  <c r="AS63" i="46"/>
  <c r="AT63" i="46"/>
  <c r="AU63" i="46"/>
  <c r="AV63" i="46"/>
  <c r="AW63" i="46"/>
  <c r="AX63" i="46"/>
  <c r="AY63" i="46"/>
  <c r="AZ63" i="46"/>
  <c r="C64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P64" i="46"/>
  <c r="Q64" i="46"/>
  <c r="R64" i="46"/>
  <c r="S64" i="46"/>
  <c r="T64" i="46"/>
  <c r="U64" i="46"/>
  <c r="V64" i="46"/>
  <c r="W64" i="46"/>
  <c r="X64" i="46"/>
  <c r="Y64" i="46"/>
  <c r="Z64" i="46"/>
  <c r="AA64" i="46"/>
  <c r="AB64" i="46"/>
  <c r="AC64" i="46"/>
  <c r="AD64" i="46"/>
  <c r="AE64" i="46"/>
  <c r="AF64" i="46"/>
  <c r="AG64" i="46"/>
  <c r="AH64" i="46"/>
  <c r="AI64" i="46"/>
  <c r="AJ64" i="46"/>
  <c r="AK64" i="46"/>
  <c r="AL64" i="46"/>
  <c r="AM64" i="46"/>
  <c r="AN64" i="46"/>
  <c r="AO64" i="46"/>
  <c r="AP64" i="46"/>
  <c r="AQ64" i="46"/>
  <c r="AR64" i="46"/>
  <c r="AS64" i="46"/>
  <c r="AT64" i="46"/>
  <c r="AU64" i="46"/>
  <c r="AV64" i="46"/>
  <c r="AW64" i="46"/>
  <c r="AX64" i="46"/>
  <c r="AY64" i="46"/>
  <c r="AZ64" i="46"/>
  <c r="C65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P65" i="46"/>
  <c r="Q65" i="46"/>
  <c r="R65" i="46"/>
  <c r="S65" i="46"/>
  <c r="T65" i="46"/>
  <c r="U65" i="46"/>
  <c r="V65" i="46"/>
  <c r="W65" i="46"/>
  <c r="X65" i="46"/>
  <c r="Y65" i="46"/>
  <c r="Z65" i="46"/>
  <c r="AA65" i="46"/>
  <c r="AB65" i="46"/>
  <c r="AC65" i="46"/>
  <c r="AD65" i="46"/>
  <c r="AE65" i="46"/>
  <c r="AF65" i="46"/>
  <c r="AG65" i="46"/>
  <c r="AH65" i="46"/>
  <c r="AI65" i="46"/>
  <c r="AJ65" i="46"/>
  <c r="AK65" i="46"/>
  <c r="AL65" i="46"/>
  <c r="AM65" i="46"/>
  <c r="AN65" i="46"/>
  <c r="AO65" i="46"/>
  <c r="AP65" i="46"/>
  <c r="AQ65" i="46"/>
  <c r="AR65" i="46"/>
  <c r="AS65" i="46"/>
  <c r="AT65" i="46"/>
  <c r="AU65" i="46"/>
  <c r="AV65" i="46"/>
  <c r="AW65" i="46"/>
  <c r="AX65" i="46"/>
  <c r="AY65" i="46"/>
  <c r="AZ65" i="46"/>
  <c r="C66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AP66" i="46"/>
  <c r="AQ66" i="46"/>
  <c r="AR66" i="46"/>
  <c r="AS66" i="46"/>
  <c r="AT66" i="46"/>
  <c r="AU66" i="46"/>
  <c r="AV66" i="46"/>
  <c r="AW66" i="46"/>
  <c r="AX66" i="46"/>
  <c r="AY66" i="46"/>
  <c r="AZ66" i="46"/>
  <c r="C67" i="46"/>
  <c r="D67" i="46"/>
  <c r="E67" i="46"/>
  <c r="F67" i="46"/>
  <c r="G67" i="46"/>
  <c r="H67" i="46"/>
  <c r="I67" i="46"/>
  <c r="J67" i="46"/>
  <c r="K67" i="46"/>
  <c r="L67" i="46"/>
  <c r="M67" i="46"/>
  <c r="N67" i="46"/>
  <c r="O67" i="46"/>
  <c r="P67" i="46"/>
  <c r="Q67" i="46"/>
  <c r="R67" i="46"/>
  <c r="S67" i="46"/>
  <c r="T67" i="46"/>
  <c r="U67" i="46"/>
  <c r="V67" i="46"/>
  <c r="W67" i="46"/>
  <c r="X67" i="46"/>
  <c r="Y67" i="46"/>
  <c r="Z67" i="46"/>
  <c r="AA67" i="46"/>
  <c r="AB67" i="46"/>
  <c r="AC67" i="46"/>
  <c r="AD67" i="46"/>
  <c r="AE67" i="46"/>
  <c r="AF67" i="46"/>
  <c r="AG67" i="46"/>
  <c r="AH67" i="46"/>
  <c r="AI67" i="46"/>
  <c r="AJ67" i="46"/>
  <c r="AK67" i="46"/>
  <c r="AL67" i="46"/>
  <c r="AM67" i="46"/>
  <c r="AN67" i="46"/>
  <c r="AO67" i="46"/>
  <c r="AP67" i="46"/>
  <c r="AQ67" i="46"/>
  <c r="AR67" i="46"/>
  <c r="AS67" i="46"/>
  <c r="AT67" i="46"/>
  <c r="AU67" i="46"/>
  <c r="AV67" i="46"/>
  <c r="AW67" i="46"/>
  <c r="AX67" i="46"/>
  <c r="AY67" i="46"/>
  <c r="AZ67" i="46"/>
  <c r="C68" i="46"/>
  <c r="D68" i="46"/>
  <c r="E68" i="46"/>
  <c r="F68" i="46"/>
  <c r="G68" i="46"/>
  <c r="H68" i="46"/>
  <c r="I68" i="46"/>
  <c r="J68" i="46"/>
  <c r="K68" i="46"/>
  <c r="L68" i="46"/>
  <c r="M68" i="46"/>
  <c r="N68" i="46"/>
  <c r="O68" i="46"/>
  <c r="P68" i="46"/>
  <c r="Q68" i="46"/>
  <c r="R68" i="46"/>
  <c r="S68" i="46"/>
  <c r="T68" i="46"/>
  <c r="U68" i="46"/>
  <c r="V68" i="46"/>
  <c r="W68" i="46"/>
  <c r="X68" i="46"/>
  <c r="Y68" i="46"/>
  <c r="Z68" i="46"/>
  <c r="AA68" i="46"/>
  <c r="AB68" i="46"/>
  <c r="AC68" i="46"/>
  <c r="AD68" i="46"/>
  <c r="AE68" i="46"/>
  <c r="AF68" i="46"/>
  <c r="AG68" i="46"/>
  <c r="AH68" i="46"/>
  <c r="AI68" i="46"/>
  <c r="AJ68" i="46"/>
  <c r="AK68" i="46"/>
  <c r="AL68" i="46"/>
  <c r="AM68" i="46"/>
  <c r="AN68" i="46"/>
  <c r="AO68" i="46"/>
  <c r="AP68" i="46"/>
  <c r="AQ68" i="46"/>
  <c r="AR68" i="46"/>
  <c r="AS68" i="46"/>
  <c r="AT68" i="46"/>
  <c r="AU68" i="46"/>
  <c r="AV68" i="46"/>
  <c r="AW68" i="46"/>
  <c r="AX68" i="46"/>
  <c r="AY68" i="46"/>
  <c r="AZ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P69" i="46"/>
  <c r="Q69" i="46"/>
  <c r="R69" i="46"/>
  <c r="S69" i="46"/>
  <c r="T69" i="46"/>
  <c r="U69" i="46"/>
  <c r="V69" i="46"/>
  <c r="W69" i="46"/>
  <c r="X69" i="46"/>
  <c r="Y69" i="46"/>
  <c r="Z69" i="46"/>
  <c r="AA69" i="46"/>
  <c r="AB69" i="46"/>
  <c r="AC69" i="46"/>
  <c r="AD69" i="46"/>
  <c r="AE69" i="46"/>
  <c r="AF69" i="46"/>
  <c r="AG69" i="46"/>
  <c r="AH69" i="46"/>
  <c r="AI69" i="46"/>
  <c r="AJ69" i="46"/>
  <c r="AK69" i="46"/>
  <c r="AL69" i="46"/>
  <c r="AM69" i="46"/>
  <c r="AN69" i="46"/>
  <c r="AO69" i="46"/>
  <c r="AP69" i="46"/>
  <c r="AQ69" i="46"/>
  <c r="AR69" i="46"/>
  <c r="AS69" i="46"/>
  <c r="AT69" i="46"/>
  <c r="AU69" i="46"/>
  <c r="AV69" i="46"/>
  <c r="AW69" i="46"/>
  <c r="AX69" i="46"/>
  <c r="AY69" i="46"/>
  <c r="AZ69" i="46"/>
  <c r="C70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AF70" i="46"/>
  <c r="AG70" i="46"/>
  <c r="AH70" i="46"/>
  <c r="AI70" i="46"/>
  <c r="AJ70" i="46"/>
  <c r="AK70" i="46"/>
  <c r="AL70" i="46"/>
  <c r="AM70" i="46"/>
  <c r="AN70" i="46"/>
  <c r="AO70" i="46"/>
  <c r="AP70" i="46"/>
  <c r="AQ70" i="46"/>
  <c r="AR70" i="46"/>
  <c r="AS70" i="46"/>
  <c r="AT70" i="46"/>
  <c r="AU70" i="46"/>
  <c r="AV70" i="46"/>
  <c r="AW70" i="46"/>
  <c r="AX70" i="46"/>
  <c r="AY70" i="46"/>
  <c r="AZ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AP71" i="46"/>
  <c r="AQ71" i="46"/>
  <c r="AR71" i="46"/>
  <c r="AS71" i="46"/>
  <c r="AT71" i="46"/>
  <c r="AU71" i="46"/>
  <c r="AV71" i="46"/>
  <c r="AW71" i="46"/>
  <c r="AX71" i="46"/>
  <c r="AY71" i="46"/>
  <c r="AZ71" i="46"/>
  <c r="C72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AL72" i="46"/>
  <c r="AM72" i="46"/>
  <c r="AN72" i="46"/>
  <c r="AO72" i="46"/>
  <c r="AP72" i="46"/>
  <c r="AQ72" i="46"/>
  <c r="AR72" i="46"/>
  <c r="AS72" i="46"/>
  <c r="AT72" i="46"/>
  <c r="AU72" i="46"/>
  <c r="AV72" i="46"/>
  <c r="AW72" i="46"/>
  <c r="AX72" i="46"/>
  <c r="AY72" i="46"/>
  <c r="AZ72" i="46"/>
  <c r="C73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AF73" i="46"/>
  <c r="AG73" i="46"/>
  <c r="AH73" i="46"/>
  <c r="AI73" i="46"/>
  <c r="AJ73" i="46"/>
  <c r="AK73" i="46"/>
  <c r="AL73" i="46"/>
  <c r="AM73" i="46"/>
  <c r="AN73" i="46"/>
  <c r="AO73" i="46"/>
  <c r="AP73" i="46"/>
  <c r="AQ73" i="46"/>
  <c r="AR73" i="46"/>
  <c r="AS73" i="46"/>
  <c r="AT73" i="46"/>
  <c r="AU73" i="46"/>
  <c r="AV73" i="46"/>
  <c r="AW73" i="46"/>
  <c r="AX73" i="46"/>
  <c r="AY73" i="46"/>
  <c r="AZ73" i="46"/>
  <c r="C74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AF74" i="46"/>
  <c r="AG74" i="46"/>
  <c r="AH74" i="46"/>
  <c r="AI74" i="46"/>
  <c r="AJ74" i="46"/>
  <c r="AK74" i="46"/>
  <c r="AL74" i="46"/>
  <c r="AM74" i="46"/>
  <c r="AN74" i="46"/>
  <c r="AO74" i="46"/>
  <c r="AP74" i="46"/>
  <c r="AQ74" i="46"/>
  <c r="AR74" i="46"/>
  <c r="AS74" i="46"/>
  <c r="AT74" i="46"/>
  <c r="AU74" i="46"/>
  <c r="AV74" i="46"/>
  <c r="AW74" i="46"/>
  <c r="AX74" i="46"/>
  <c r="AY74" i="46"/>
  <c r="AZ74" i="46"/>
  <c r="C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AF75" i="46"/>
  <c r="AG75" i="46"/>
  <c r="AH75" i="46"/>
  <c r="AI75" i="46"/>
  <c r="AJ75" i="46"/>
  <c r="AK75" i="46"/>
  <c r="AL75" i="46"/>
  <c r="AM75" i="46"/>
  <c r="AN75" i="46"/>
  <c r="AO75" i="46"/>
  <c r="AP75" i="46"/>
  <c r="AQ75" i="46"/>
  <c r="AR75" i="46"/>
  <c r="AS75" i="46"/>
  <c r="AT75" i="46"/>
  <c r="AU75" i="46"/>
  <c r="AV75" i="46"/>
  <c r="AW75" i="46"/>
  <c r="AX75" i="46"/>
  <c r="AY75" i="46"/>
  <c r="AZ75" i="46"/>
  <c r="C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AF76" i="46"/>
  <c r="AG76" i="46"/>
  <c r="AH76" i="46"/>
  <c r="AI76" i="46"/>
  <c r="AJ76" i="46"/>
  <c r="AK76" i="46"/>
  <c r="AL76" i="46"/>
  <c r="AM76" i="46"/>
  <c r="AN76" i="46"/>
  <c r="AO76" i="46"/>
  <c r="AP76" i="46"/>
  <c r="AQ76" i="46"/>
  <c r="AR76" i="46"/>
  <c r="AS76" i="46"/>
  <c r="AT76" i="46"/>
  <c r="AU76" i="46"/>
  <c r="AV76" i="46"/>
  <c r="AW76" i="46"/>
  <c r="AX76" i="46"/>
  <c r="AY76" i="46"/>
  <c r="AZ76" i="46"/>
  <c r="C77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AF77" i="46"/>
  <c r="AG77" i="46"/>
  <c r="AH77" i="46"/>
  <c r="AI77" i="46"/>
  <c r="AJ77" i="46"/>
  <c r="AK77" i="46"/>
  <c r="AL77" i="46"/>
  <c r="AM77" i="46"/>
  <c r="AN77" i="46"/>
  <c r="AO77" i="46"/>
  <c r="AP77" i="46"/>
  <c r="AQ77" i="46"/>
  <c r="AR77" i="46"/>
  <c r="AS77" i="46"/>
  <c r="AT77" i="46"/>
  <c r="AU77" i="46"/>
  <c r="AV77" i="46"/>
  <c r="AW77" i="46"/>
  <c r="AX77" i="46"/>
  <c r="AY77" i="46"/>
  <c r="AZ77" i="46"/>
  <c r="C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AF78" i="46"/>
  <c r="AG78" i="46"/>
  <c r="AH78" i="46"/>
  <c r="AI78" i="46"/>
  <c r="AJ78" i="46"/>
  <c r="AK78" i="46"/>
  <c r="AL78" i="46"/>
  <c r="AM78" i="46"/>
  <c r="AN78" i="46"/>
  <c r="AO78" i="46"/>
  <c r="AP78" i="46"/>
  <c r="AQ78" i="46"/>
  <c r="AR78" i="46"/>
  <c r="AS78" i="46"/>
  <c r="AT78" i="46"/>
  <c r="AU78" i="46"/>
  <c r="AV78" i="46"/>
  <c r="AW78" i="46"/>
  <c r="AX78" i="46"/>
  <c r="AY78" i="46"/>
  <c r="AZ78" i="46"/>
  <c r="C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AF79" i="46"/>
  <c r="AG79" i="46"/>
  <c r="AH79" i="46"/>
  <c r="AI79" i="46"/>
  <c r="AJ79" i="46"/>
  <c r="AK79" i="46"/>
  <c r="AL79" i="46"/>
  <c r="AM79" i="46"/>
  <c r="AN79" i="46"/>
  <c r="AO79" i="46"/>
  <c r="AP79" i="46"/>
  <c r="AQ79" i="46"/>
  <c r="AR79" i="46"/>
  <c r="AS79" i="46"/>
  <c r="AT79" i="46"/>
  <c r="AU79" i="46"/>
  <c r="AV79" i="46"/>
  <c r="AW79" i="46"/>
  <c r="AX79" i="46"/>
  <c r="AY79" i="46"/>
  <c r="AZ79" i="46"/>
  <c r="C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AL80" i="46"/>
  <c r="AM80" i="46"/>
  <c r="AN80" i="46"/>
  <c r="AO80" i="46"/>
  <c r="AP80" i="46"/>
  <c r="AQ80" i="46"/>
  <c r="AR80" i="46"/>
  <c r="AS80" i="46"/>
  <c r="AT80" i="46"/>
  <c r="AU80" i="46"/>
  <c r="AV80" i="46"/>
  <c r="AW80" i="46"/>
  <c r="AX80" i="46"/>
  <c r="AY80" i="46"/>
  <c r="AZ80" i="46"/>
  <c r="C81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AF81" i="46"/>
  <c r="AG81" i="46"/>
  <c r="AH81" i="46"/>
  <c r="AI81" i="46"/>
  <c r="AJ81" i="46"/>
  <c r="AK81" i="46"/>
  <c r="AL81" i="46"/>
  <c r="AM81" i="46"/>
  <c r="AN81" i="46"/>
  <c r="AO81" i="46"/>
  <c r="AP81" i="46"/>
  <c r="AQ81" i="46"/>
  <c r="AR81" i="46"/>
  <c r="AS81" i="46"/>
  <c r="AT81" i="46"/>
  <c r="AU81" i="46"/>
  <c r="AV81" i="46"/>
  <c r="AW81" i="46"/>
  <c r="AX81" i="46"/>
  <c r="AY81" i="46"/>
  <c r="AZ81" i="46"/>
  <c r="C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AH82" i="46"/>
  <c r="AI82" i="46"/>
  <c r="AJ82" i="46"/>
  <c r="AK82" i="46"/>
  <c r="AL82" i="46"/>
  <c r="AM82" i="46"/>
  <c r="AN82" i="46"/>
  <c r="AO82" i="46"/>
  <c r="AP82" i="46"/>
  <c r="AQ82" i="46"/>
  <c r="AR82" i="46"/>
  <c r="AS82" i="46"/>
  <c r="AT82" i="46"/>
  <c r="AU82" i="46"/>
  <c r="AV82" i="46"/>
  <c r="AW82" i="46"/>
  <c r="AX82" i="46"/>
  <c r="AY82" i="46"/>
  <c r="AZ82" i="46"/>
  <c r="C83" i="46"/>
  <c r="D83" i="46"/>
  <c r="E83" i="46"/>
  <c r="F83" i="46"/>
  <c r="G83" i="46"/>
  <c r="H83" i="46"/>
  <c r="I83" i="46"/>
  <c r="J83" i="46"/>
  <c r="K83" i="46"/>
  <c r="L83" i="46"/>
  <c r="M83" i="46"/>
  <c r="N83" i="46"/>
  <c r="O83" i="46"/>
  <c r="P83" i="46"/>
  <c r="Q83" i="46"/>
  <c r="R83" i="46"/>
  <c r="S83" i="46"/>
  <c r="T83" i="46"/>
  <c r="U83" i="46"/>
  <c r="V83" i="46"/>
  <c r="W83" i="46"/>
  <c r="X83" i="46"/>
  <c r="Y83" i="46"/>
  <c r="Z83" i="46"/>
  <c r="AA83" i="46"/>
  <c r="AB83" i="46"/>
  <c r="AC83" i="46"/>
  <c r="AD83" i="46"/>
  <c r="AE83" i="46"/>
  <c r="AF83" i="46"/>
  <c r="AG83" i="46"/>
  <c r="AH83" i="46"/>
  <c r="AI83" i="46"/>
  <c r="AJ83" i="46"/>
  <c r="AK83" i="46"/>
  <c r="AL83" i="46"/>
  <c r="AM83" i="46"/>
  <c r="AN83" i="46"/>
  <c r="AO83" i="46"/>
  <c r="AP83" i="46"/>
  <c r="AQ83" i="46"/>
  <c r="AR83" i="46"/>
  <c r="AS83" i="46"/>
  <c r="AT83" i="46"/>
  <c r="AU83" i="46"/>
  <c r="AV83" i="46"/>
  <c r="AW83" i="46"/>
  <c r="AX83" i="46"/>
  <c r="AY83" i="46"/>
  <c r="AZ83" i="46"/>
  <c r="C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P84" i="46"/>
  <c r="Q84" i="46"/>
  <c r="R84" i="46"/>
  <c r="S84" i="46"/>
  <c r="T84" i="46"/>
  <c r="U84" i="46"/>
  <c r="V84" i="46"/>
  <c r="W84" i="46"/>
  <c r="X84" i="46"/>
  <c r="Y84" i="46"/>
  <c r="Z84" i="46"/>
  <c r="AA84" i="46"/>
  <c r="AB84" i="46"/>
  <c r="AC84" i="46"/>
  <c r="AD84" i="46"/>
  <c r="AE84" i="46"/>
  <c r="AF84" i="46"/>
  <c r="AG84" i="46"/>
  <c r="AH84" i="46"/>
  <c r="AI84" i="46"/>
  <c r="AJ84" i="46"/>
  <c r="AK84" i="46"/>
  <c r="AL84" i="46"/>
  <c r="AM84" i="46"/>
  <c r="AN84" i="46"/>
  <c r="AO84" i="46"/>
  <c r="AP84" i="46"/>
  <c r="AQ84" i="46"/>
  <c r="AR84" i="46"/>
  <c r="AS84" i="46"/>
  <c r="AT84" i="46"/>
  <c r="AU84" i="46"/>
  <c r="AV84" i="46"/>
  <c r="AW84" i="46"/>
  <c r="AX84" i="46"/>
  <c r="AY84" i="46"/>
  <c r="AZ84" i="46"/>
  <c r="C85" i="46"/>
  <c r="D85" i="46"/>
  <c r="E85" i="46"/>
  <c r="F85" i="46"/>
  <c r="G85" i="46"/>
  <c r="H85" i="46"/>
  <c r="I85" i="46"/>
  <c r="J85" i="46"/>
  <c r="K85" i="46"/>
  <c r="L85" i="46"/>
  <c r="M85" i="46"/>
  <c r="N85" i="46"/>
  <c r="O85" i="46"/>
  <c r="P85" i="46"/>
  <c r="Q85" i="46"/>
  <c r="R85" i="46"/>
  <c r="S85" i="46"/>
  <c r="T85" i="46"/>
  <c r="U85" i="46"/>
  <c r="V85" i="46"/>
  <c r="W85" i="46"/>
  <c r="X85" i="46"/>
  <c r="Y85" i="46"/>
  <c r="Z85" i="46"/>
  <c r="AA85" i="46"/>
  <c r="AB85" i="46"/>
  <c r="AC85" i="46"/>
  <c r="AD85" i="46"/>
  <c r="AE85" i="46"/>
  <c r="AF85" i="46"/>
  <c r="AG85" i="46"/>
  <c r="AH85" i="46"/>
  <c r="AI85" i="46"/>
  <c r="AJ85" i="46"/>
  <c r="AK85" i="46"/>
  <c r="AL85" i="46"/>
  <c r="AM85" i="46"/>
  <c r="AN85" i="46"/>
  <c r="AO85" i="46"/>
  <c r="AP85" i="46"/>
  <c r="AQ85" i="46"/>
  <c r="AR85" i="46"/>
  <c r="AS85" i="46"/>
  <c r="AT85" i="46"/>
  <c r="AU85" i="46"/>
  <c r="AV85" i="46"/>
  <c r="AW85" i="46"/>
  <c r="AX85" i="46"/>
  <c r="AY85" i="46"/>
  <c r="AZ85" i="46"/>
  <c r="B85" i="46"/>
  <c r="B84" i="46"/>
  <c r="B83" i="46"/>
  <c r="B82" i="46"/>
  <c r="B81" i="46"/>
  <c r="B80" i="46"/>
  <c r="B79" i="46"/>
  <c r="B78" i="46"/>
  <c r="B77" i="46"/>
  <c r="B76" i="46"/>
  <c r="B75" i="46"/>
  <c r="B74" i="46"/>
  <c r="B73" i="46"/>
  <c r="B72" i="46"/>
  <c r="B71" i="46"/>
  <c r="B70" i="46"/>
  <c r="B69" i="46"/>
  <c r="B68" i="46"/>
  <c r="B67" i="46"/>
  <c r="B66" i="46"/>
  <c r="B65" i="46"/>
  <c r="B64" i="46"/>
  <c r="B63" i="46"/>
  <c r="B62" i="46"/>
  <c r="C31" i="46"/>
  <c r="D31" i="46"/>
  <c r="E31" i="46"/>
  <c r="F31" i="46"/>
  <c r="G31" i="46"/>
  <c r="H31" i="46"/>
  <c r="I31" i="46"/>
  <c r="J31" i="46"/>
  <c r="K31" i="46"/>
  <c r="L31" i="46"/>
  <c r="M31" i="46"/>
  <c r="N31" i="46"/>
  <c r="O31" i="46"/>
  <c r="P31" i="46"/>
  <c r="Q31" i="46"/>
  <c r="R31" i="46"/>
  <c r="S31" i="46"/>
  <c r="T31" i="46"/>
  <c r="U31" i="46"/>
  <c r="V31" i="46"/>
  <c r="W31" i="46"/>
  <c r="X31" i="46"/>
  <c r="Y31" i="46"/>
  <c r="Z31" i="46"/>
  <c r="AA31" i="46"/>
  <c r="AB31" i="46"/>
  <c r="AC31" i="46"/>
  <c r="AD31" i="46"/>
  <c r="AE31" i="46"/>
  <c r="AF31" i="46"/>
  <c r="AG31" i="46"/>
  <c r="AH31" i="46"/>
  <c r="AI31" i="46"/>
  <c r="AJ31" i="46"/>
  <c r="AK31" i="46"/>
  <c r="AL31" i="46"/>
  <c r="AM31" i="46"/>
  <c r="AN31" i="46"/>
  <c r="AO31" i="46"/>
  <c r="AP31" i="46"/>
  <c r="AQ31" i="46"/>
  <c r="AR31" i="46"/>
  <c r="AS31" i="46"/>
  <c r="AT31" i="46"/>
  <c r="AU31" i="46"/>
  <c r="AV31" i="46"/>
  <c r="AW31" i="46"/>
  <c r="AX31" i="46"/>
  <c r="AY31" i="46"/>
  <c r="AZ31" i="46"/>
  <c r="C32" i="46"/>
  <c r="D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2" i="46"/>
  <c r="AA32" i="46"/>
  <c r="AB32" i="46"/>
  <c r="AC32" i="46"/>
  <c r="AD32" i="46"/>
  <c r="AE32" i="46"/>
  <c r="AF32" i="46"/>
  <c r="AG32" i="46"/>
  <c r="AH32" i="46"/>
  <c r="AI32" i="46"/>
  <c r="AJ32" i="46"/>
  <c r="AK32" i="46"/>
  <c r="AL32" i="46"/>
  <c r="AM32" i="46"/>
  <c r="AN32" i="46"/>
  <c r="AO32" i="46"/>
  <c r="AP32" i="46"/>
  <c r="AQ32" i="46"/>
  <c r="AR32" i="46"/>
  <c r="AS32" i="46"/>
  <c r="AT32" i="46"/>
  <c r="AU32" i="46"/>
  <c r="AV32" i="46"/>
  <c r="AW32" i="46"/>
  <c r="AX32" i="46"/>
  <c r="AY32" i="46"/>
  <c r="AZ32" i="46"/>
  <c r="C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3" i="46"/>
  <c r="AA33" i="46"/>
  <c r="AB33" i="46"/>
  <c r="AC33" i="46"/>
  <c r="AD33" i="46"/>
  <c r="AE33" i="46"/>
  <c r="AF33" i="46"/>
  <c r="AG33" i="46"/>
  <c r="AH33" i="46"/>
  <c r="AI33" i="46"/>
  <c r="AJ33" i="46"/>
  <c r="AK33" i="46"/>
  <c r="AL33" i="46"/>
  <c r="AM33" i="46"/>
  <c r="AN33" i="46"/>
  <c r="AO33" i="46"/>
  <c r="AP33" i="46"/>
  <c r="AQ33" i="46"/>
  <c r="AR33" i="46"/>
  <c r="AS33" i="46"/>
  <c r="AT33" i="46"/>
  <c r="AU33" i="46"/>
  <c r="AV33" i="46"/>
  <c r="AW33" i="46"/>
  <c r="AX33" i="46"/>
  <c r="AY33" i="46"/>
  <c r="AZ33" i="46"/>
  <c r="C34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AF34" i="46"/>
  <c r="AG34" i="46"/>
  <c r="AH34" i="46"/>
  <c r="AI34" i="46"/>
  <c r="AJ34" i="46"/>
  <c r="AK34" i="46"/>
  <c r="AL34" i="46"/>
  <c r="AM34" i="46"/>
  <c r="AN34" i="46"/>
  <c r="AO34" i="46"/>
  <c r="AP34" i="46"/>
  <c r="AQ34" i="46"/>
  <c r="AR34" i="46"/>
  <c r="AS34" i="46"/>
  <c r="AT34" i="46"/>
  <c r="AU34" i="46"/>
  <c r="AV34" i="46"/>
  <c r="AW34" i="46"/>
  <c r="AX34" i="46"/>
  <c r="AY34" i="46"/>
  <c r="AZ34" i="46"/>
  <c r="C35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AF35" i="46"/>
  <c r="AG35" i="46"/>
  <c r="AH35" i="46"/>
  <c r="AI35" i="46"/>
  <c r="AJ35" i="46"/>
  <c r="AK35" i="46"/>
  <c r="AL35" i="46"/>
  <c r="AM35" i="46"/>
  <c r="AN35" i="46"/>
  <c r="AO35" i="46"/>
  <c r="AP35" i="46"/>
  <c r="AQ35" i="46"/>
  <c r="AR35" i="46"/>
  <c r="AS35" i="46"/>
  <c r="AT35" i="46"/>
  <c r="AU35" i="46"/>
  <c r="AV35" i="46"/>
  <c r="AW35" i="46"/>
  <c r="AX35" i="46"/>
  <c r="AY35" i="46"/>
  <c r="AZ35" i="46"/>
  <c r="C36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AP36" i="46"/>
  <c r="AQ36" i="46"/>
  <c r="AR36" i="46"/>
  <c r="AS36" i="46"/>
  <c r="AT36" i="46"/>
  <c r="AU36" i="46"/>
  <c r="AV36" i="46"/>
  <c r="AW36" i="46"/>
  <c r="AX36" i="46"/>
  <c r="AY36" i="46"/>
  <c r="AZ36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Q37" i="46"/>
  <c r="R37" i="46"/>
  <c r="S37" i="46"/>
  <c r="T37" i="46"/>
  <c r="U37" i="46"/>
  <c r="V37" i="46"/>
  <c r="W37" i="46"/>
  <c r="X37" i="46"/>
  <c r="Y37" i="46"/>
  <c r="Z37" i="46"/>
  <c r="AA37" i="46"/>
  <c r="AB37" i="46"/>
  <c r="AC37" i="46"/>
  <c r="AD37" i="46"/>
  <c r="AE37" i="46"/>
  <c r="AF37" i="46"/>
  <c r="AG37" i="46"/>
  <c r="AH37" i="46"/>
  <c r="AI37" i="46"/>
  <c r="AJ37" i="46"/>
  <c r="AK37" i="46"/>
  <c r="AL37" i="46"/>
  <c r="AM37" i="46"/>
  <c r="AN37" i="46"/>
  <c r="AO37" i="46"/>
  <c r="AP37" i="46"/>
  <c r="AQ37" i="46"/>
  <c r="AR37" i="46"/>
  <c r="AS37" i="46"/>
  <c r="AT37" i="46"/>
  <c r="AU37" i="46"/>
  <c r="AV37" i="46"/>
  <c r="AW37" i="46"/>
  <c r="AX37" i="46"/>
  <c r="AY37" i="46"/>
  <c r="AZ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Q38" i="46"/>
  <c r="R38" i="46"/>
  <c r="S38" i="46"/>
  <c r="T38" i="46"/>
  <c r="U38" i="46"/>
  <c r="V38" i="46"/>
  <c r="W38" i="46"/>
  <c r="X38" i="46"/>
  <c r="Y38" i="46"/>
  <c r="Z38" i="46"/>
  <c r="AA38" i="46"/>
  <c r="AB38" i="46"/>
  <c r="AC38" i="46"/>
  <c r="AD38" i="46"/>
  <c r="AE38" i="46"/>
  <c r="AF38" i="46"/>
  <c r="AG38" i="46"/>
  <c r="AH38" i="46"/>
  <c r="AI38" i="46"/>
  <c r="AJ38" i="46"/>
  <c r="AK38" i="46"/>
  <c r="AL38" i="46"/>
  <c r="AM38" i="46"/>
  <c r="AN38" i="46"/>
  <c r="AO38" i="46"/>
  <c r="AP38" i="46"/>
  <c r="AQ38" i="46"/>
  <c r="AR38" i="46"/>
  <c r="AS38" i="46"/>
  <c r="AT38" i="46"/>
  <c r="AU38" i="46"/>
  <c r="AV38" i="46"/>
  <c r="AW38" i="46"/>
  <c r="AX38" i="46"/>
  <c r="AY38" i="46"/>
  <c r="AZ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Q39" i="46"/>
  <c r="R39" i="46"/>
  <c r="S39" i="46"/>
  <c r="T39" i="46"/>
  <c r="U39" i="46"/>
  <c r="V39" i="46"/>
  <c r="W39" i="46"/>
  <c r="X39" i="46"/>
  <c r="Y39" i="46"/>
  <c r="Z39" i="46"/>
  <c r="AA39" i="46"/>
  <c r="AB39" i="46"/>
  <c r="AC39" i="46"/>
  <c r="AD39" i="46"/>
  <c r="AE39" i="46"/>
  <c r="AF39" i="46"/>
  <c r="AG39" i="46"/>
  <c r="AH39" i="46"/>
  <c r="AI39" i="46"/>
  <c r="AJ39" i="46"/>
  <c r="AK39" i="46"/>
  <c r="AL39" i="46"/>
  <c r="AM39" i="46"/>
  <c r="AN39" i="46"/>
  <c r="AO39" i="46"/>
  <c r="AP39" i="46"/>
  <c r="AQ39" i="46"/>
  <c r="AR39" i="46"/>
  <c r="AS39" i="46"/>
  <c r="AT39" i="46"/>
  <c r="AU39" i="46"/>
  <c r="AV39" i="46"/>
  <c r="AW39" i="46"/>
  <c r="AX39" i="46"/>
  <c r="AY39" i="46"/>
  <c r="AZ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40" i="46"/>
  <c r="AA40" i="46"/>
  <c r="AB40" i="46"/>
  <c r="AC40" i="46"/>
  <c r="AD40" i="46"/>
  <c r="AE40" i="46"/>
  <c r="AF40" i="46"/>
  <c r="AG40" i="46"/>
  <c r="AH40" i="46"/>
  <c r="AI40" i="46"/>
  <c r="AJ40" i="46"/>
  <c r="AK40" i="46"/>
  <c r="AL40" i="46"/>
  <c r="AM40" i="46"/>
  <c r="AN40" i="46"/>
  <c r="AO40" i="46"/>
  <c r="AP40" i="46"/>
  <c r="AQ40" i="46"/>
  <c r="AR40" i="46"/>
  <c r="AS40" i="46"/>
  <c r="AT40" i="46"/>
  <c r="AU40" i="46"/>
  <c r="AV40" i="46"/>
  <c r="AW40" i="46"/>
  <c r="AX40" i="46"/>
  <c r="AY40" i="46"/>
  <c r="AZ40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1" i="46"/>
  <c r="AA41" i="46"/>
  <c r="AB41" i="46"/>
  <c r="AC41" i="46"/>
  <c r="AD41" i="46"/>
  <c r="AE41" i="46"/>
  <c r="AF41" i="46"/>
  <c r="AG41" i="46"/>
  <c r="AH41" i="46"/>
  <c r="AI41" i="46"/>
  <c r="AJ41" i="46"/>
  <c r="AK41" i="46"/>
  <c r="AL41" i="46"/>
  <c r="AM41" i="46"/>
  <c r="AN41" i="46"/>
  <c r="AO41" i="46"/>
  <c r="AP41" i="46"/>
  <c r="AQ41" i="46"/>
  <c r="AR41" i="46"/>
  <c r="AS41" i="46"/>
  <c r="AT41" i="46"/>
  <c r="AU41" i="46"/>
  <c r="AV41" i="46"/>
  <c r="AW41" i="46"/>
  <c r="AX41" i="46"/>
  <c r="AY41" i="46"/>
  <c r="AZ41" i="46"/>
  <c r="C42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AP42" i="46"/>
  <c r="AQ42" i="46"/>
  <c r="AR42" i="46"/>
  <c r="AS42" i="46"/>
  <c r="AT42" i="46"/>
  <c r="AU42" i="46"/>
  <c r="AV42" i="46"/>
  <c r="AW42" i="46"/>
  <c r="AX42" i="46"/>
  <c r="AY42" i="46"/>
  <c r="AZ42" i="46"/>
  <c r="C43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AP43" i="46"/>
  <c r="AQ43" i="46"/>
  <c r="AR43" i="46"/>
  <c r="AS43" i="46"/>
  <c r="AT43" i="46"/>
  <c r="AU43" i="46"/>
  <c r="AV43" i="46"/>
  <c r="AW43" i="46"/>
  <c r="AX43" i="46"/>
  <c r="AY43" i="46"/>
  <c r="AZ43" i="46"/>
  <c r="C44" i="46"/>
  <c r="D44" i="46"/>
  <c r="E44" i="46"/>
  <c r="F44" i="46"/>
  <c r="G44" i="46"/>
  <c r="H44" i="46"/>
  <c r="I44" i="46"/>
  <c r="J44" i="46"/>
  <c r="K44" i="46"/>
  <c r="L44" i="46"/>
  <c r="M44" i="46"/>
  <c r="N44" i="46"/>
  <c r="O44" i="46"/>
  <c r="P44" i="46"/>
  <c r="Q44" i="46"/>
  <c r="R44" i="46"/>
  <c r="S44" i="46"/>
  <c r="T44" i="46"/>
  <c r="U44" i="46"/>
  <c r="V44" i="46"/>
  <c r="W44" i="46"/>
  <c r="X44" i="46"/>
  <c r="Y44" i="46"/>
  <c r="Z44" i="46"/>
  <c r="AA44" i="46"/>
  <c r="AB44" i="46"/>
  <c r="AC44" i="46"/>
  <c r="AD44" i="46"/>
  <c r="AE44" i="46"/>
  <c r="AF44" i="46"/>
  <c r="AG44" i="46"/>
  <c r="AH44" i="46"/>
  <c r="AI44" i="46"/>
  <c r="AJ44" i="46"/>
  <c r="AK44" i="46"/>
  <c r="AL44" i="46"/>
  <c r="AM44" i="46"/>
  <c r="AN44" i="46"/>
  <c r="AO44" i="46"/>
  <c r="AP44" i="46"/>
  <c r="AQ44" i="46"/>
  <c r="AR44" i="46"/>
  <c r="AS44" i="46"/>
  <c r="AT44" i="46"/>
  <c r="AU44" i="46"/>
  <c r="AV44" i="46"/>
  <c r="AW44" i="46"/>
  <c r="AX44" i="46"/>
  <c r="AY44" i="46"/>
  <c r="AZ44" i="46"/>
  <c r="C45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AF45" i="46"/>
  <c r="AG45" i="46"/>
  <c r="AH45" i="46"/>
  <c r="AI45" i="46"/>
  <c r="AJ45" i="46"/>
  <c r="AK45" i="46"/>
  <c r="AL45" i="46"/>
  <c r="AM45" i="46"/>
  <c r="AN45" i="46"/>
  <c r="AO45" i="46"/>
  <c r="AP45" i="46"/>
  <c r="AQ45" i="46"/>
  <c r="AR45" i="46"/>
  <c r="AS45" i="46"/>
  <c r="AT45" i="46"/>
  <c r="AU45" i="46"/>
  <c r="AV45" i="46"/>
  <c r="AW45" i="46"/>
  <c r="AX45" i="46"/>
  <c r="AY45" i="46"/>
  <c r="AZ45" i="46"/>
  <c r="C46" i="46"/>
  <c r="D46" i="46"/>
  <c r="E46" i="46"/>
  <c r="F46" i="46"/>
  <c r="G46" i="46"/>
  <c r="H46" i="46"/>
  <c r="I46" i="46"/>
  <c r="J46" i="46"/>
  <c r="K46" i="46"/>
  <c r="L46" i="46"/>
  <c r="M46" i="46"/>
  <c r="N46" i="46"/>
  <c r="O46" i="46"/>
  <c r="P46" i="46"/>
  <c r="Q46" i="46"/>
  <c r="R46" i="46"/>
  <c r="S46" i="46"/>
  <c r="T46" i="46"/>
  <c r="U46" i="46"/>
  <c r="V46" i="46"/>
  <c r="W46" i="46"/>
  <c r="X46" i="46"/>
  <c r="Y46" i="46"/>
  <c r="Z46" i="46"/>
  <c r="AA46" i="46"/>
  <c r="AB46" i="46"/>
  <c r="AC46" i="46"/>
  <c r="AD46" i="46"/>
  <c r="AE46" i="46"/>
  <c r="AF46" i="46"/>
  <c r="AG46" i="46"/>
  <c r="AH46" i="46"/>
  <c r="AI46" i="46"/>
  <c r="AJ46" i="46"/>
  <c r="AK46" i="46"/>
  <c r="AL46" i="46"/>
  <c r="AM46" i="46"/>
  <c r="AN46" i="46"/>
  <c r="AO46" i="46"/>
  <c r="AP46" i="46"/>
  <c r="AQ46" i="46"/>
  <c r="AR46" i="46"/>
  <c r="AS46" i="46"/>
  <c r="AT46" i="46"/>
  <c r="AU46" i="46"/>
  <c r="AV46" i="46"/>
  <c r="AW46" i="46"/>
  <c r="AX46" i="46"/>
  <c r="AY46" i="46"/>
  <c r="AZ46" i="46"/>
  <c r="C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Q47" i="46"/>
  <c r="R47" i="46"/>
  <c r="S47" i="46"/>
  <c r="T47" i="46"/>
  <c r="U47" i="46"/>
  <c r="V47" i="46"/>
  <c r="W47" i="46"/>
  <c r="X47" i="46"/>
  <c r="Y47" i="46"/>
  <c r="Z47" i="46"/>
  <c r="AA47" i="46"/>
  <c r="AB47" i="46"/>
  <c r="AC47" i="46"/>
  <c r="AD47" i="46"/>
  <c r="AE47" i="46"/>
  <c r="AF47" i="46"/>
  <c r="AG47" i="46"/>
  <c r="AH47" i="46"/>
  <c r="AI47" i="46"/>
  <c r="AJ47" i="46"/>
  <c r="AK47" i="46"/>
  <c r="AL47" i="46"/>
  <c r="AM47" i="46"/>
  <c r="AN47" i="46"/>
  <c r="AO47" i="46"/>
  <c r="AP47" i="46"/>
  <c r="AQ47" i="46"/>
  <c r="AR47" i="46"/>
  <c r="AS47" i="46"/>
  <c r="AT47" i="46"/>
  <c r="AU47" i="46"/>
  <c r="AV47" i="46"/>
  <c r="AW47" i="46"/>
  <c r="AX47" i="46"/>
  <c r="AY47" i="46"/>
  <c r="AZ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P48" i="46"/>
  <c r="Q48" i="46"/>
  <c r="R48" i="46"/>
  <c r="S48" i="46"/>
  <c r="T48" i="46"/>
  <c r="U48" i="46"/>
  <c r="V48" i="46"/>
  <c r="W48" i="46"/>
  <c r="X48" i="46"/>
  <c r="Y48" i="46"/>
  <c r="Z48" i="46"/>
  <c r="AA48" i="46"/>
  <c r="AB48" i="46"/>
  <c r="AC48" i="46"/>
  <c r="AD48" i="46"/>
  <c r="AE48" i="46"/>
  <c r="AF48" i="46"/>
  <c r="AG48" i="46"/>
  <c r="AH48" i="46"/>
  <c r="AI48" i="46"/>
  <c r="AJ48" i="46"/>
  <c r="AK48" i="46"/>
  <c r="AL48" i="46"/>
  <c r="AM48" i="46"/>
  <c r="AN48" i="46"/>
  <c r="AO48" i="46"/>
  <c r="AP48" i="46"/>
  <c r="AQ48" i="46"/>
  <c r="AR48" i="46"/>
  <c r="AS48" i="46"/>
  <c r="AT48" i="46"/>
  <c r="AU48" i="46"/>
  <c r="AV48" i="46"/>
  <c r="AW48" i="46"/>
  <c r="AX48" i="46"/>
  <c r="AY48" i="46"/>
  <c r="AZ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R49" i="46"/>
  <c r="S49" i="46"/>
  <c r="T49" i="46"/>
  <c r="U49" i="46"/>
  <c r="V49" i="46"/>
  <c r="W49" i="46"/>
  <c r="X49" i="46"/>
  <c r="Y49" i="46"/>
  <c r="Z49" i="46"/>
  <c r="AA49" i="46"/>
  <c r="AB49" i="46"/>
  <c r="AC49" i="46"/>
  <c r="AD49" i="46"/>
  <c r="AE49" i="46"/>
  <c r="AF49" i="46"/>
  <c r="AG49" i="46"/>
  <c r="AH49" i="46"/>
  <c r="AI49" i="46"/>
  <c r="AJ49" i="46"/>
  <c r="AK49" i="46"/>
  <c r="AL49" i="46"/>
  <c r="AM49" i="46"/>
  <c r="AN49" i="46"/>
  <c r="AO49" i="46"/>
  <c r="AP49" i="46"/>
  <c r="AQ49" i="46"/>
  <c r="AR49" i="46"/>
  <c r="AS49" i="46"/>
  <c r="AT49" i="46"/>
  <c r="AU49" i="46"/>
  <c r="AV49" i="46"/>
  <c r="AW49" i="46"/>
  <c r="AX49" i="46"/>
  <c r="AY49" i="46"/>
  <c r="AZ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Q50" i="46"/>
  <c r="R50" i="46"/>
  <c r="S50" i="46"/>
  <c r="T50" i="46"/>
  <c r="U50" i="46"/>
  <c r="V50" i="46"/>
  <c r="W50" i="46"/>
  <c r="X50" i="46"/>
  <c r="Y50" i="46"/>
  <c r="Z50" i="46"/>
  <c r="AA50" i="46"/>
  <c r="AB50" i="46"/>
  <c r="AC50" i="46"/>
  <c r="AD50" i="46"/>
  <c r="AE50" i="46"/>
  <c r="AF50" i="46"/>
  <c r="AG50" i="46"/>
  <c r="AH50" i="46"/>
  <c r="AI50" i="46"/>
  <c r="AJ50" i="46"/>
  <c r="AK50" i="46"/>
  <c r="AL50" i="46"/>
  <c r="AM50" i="46"/>
  <c r="AN50" i="46"/>
  <c r="AO50" i="46"/>
  <c r="AP50" i="46"/>
  <c r="AQ50" i="46"/>
  <c r="AR50" i="46"/>
  <c r="AS50" i="46"/>
  <c r="AT50" i="46"/>
  <c r="AU50" i="46"/>
  <c r="AV50" i="46"/>
  <c r="AW50" i="46"/>
  <c r="AX50" i="46"/>
  <c r="AY50" i="46"/>
  <c r="AZ50" i="46"/>
  <c r="C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AF51" i="46"/>
  <c r="AG51" i="46"/>
  <c r="AH51" i="46"/>
  <c r="AI51" i="46"/>
  <c r="AJ51" i="46"/>
  <c r="AK51" i="46"/>
  <c r="AL51" i="46"/>
  <c r="AM51" i="46"/>
  <c r="AN51" i="46"/>
  <c r="AO51" i="46"/>
  <c r="AP51" i="46"/>
  <c r="AQ51" i="46"/>
  <c r="AR51" i="46"/>
  <c r="AS51" i="46"/>
  <c r="AT51" i="46"/>
  <c r="AU51" i="46"/>
  <c r="AV51" i="46"/>
  <c r="AW51" i="46"/>
  <c r="AX51" i="46"/>
  <c r="AY51" i="46"/>
  <c r="AZ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P52" i="46"/>
  <c r="Q52" i="46"/>
  <c r="R52" i="46"/>
  <c r="S52" i="46"/>
  <c r="T52" i="46"/>
  <c r="U52" i="46"/>
  <c r="V52" i="46"/>
  <c r="W52" i="46"/>
  <c r="X52" i="46"/>
  <c r="Y52" i="46"/>
  <c r="Z52" i="46"/>
  <c r="AA52" i="46"/>
  <c r="AB52" i="46"/>
  <c r="AC52" i="46"/>
  <c r="AD52" i="46"/>
  <c r="AE52" i="46"/>
  <c r="AF52" i="46"/>
  <c r="AG52" i="46"/>
  <c r="AH52" i="46"/>
  <c r="AI52" i="46"/>
  <c r="AJ52" i="46"/>
  <c r="AK52" i="46"/>
  <c r="AL52" i="46"/>
  <c r="AM52" i="46"/>
  <c r="AN52" i="46"/>
  <c r="AO52" i="46"/>
  <c r="AP52" i="46"/>
  <c r="AQ52" i="46"/>
  <c r="AR52" i="46"/>
  <c r="AS52" i="46"/>
  <c r="AT52" i="46"/>
  <c r="AU52" i="46"/>
  <c r="AV52" i="46"/>
  <c r="AW52" i="46"/>
  <c r="AX52" i="46"/>
  <c r="AY52" i="46"/>
  <c r="AZ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Q53" i="46"/>
  <c r="R53" i="46"/>
  <c r="S53" i="46"/>
  <c r="T53" i="46"/>
  <c r="U53" i="46"/>
  <c r="V53" i="46"/>
  <c r="W53" i="46"/>
  <c r="X53" i="46"/>
  <c r="Y53" i="46"/>
  <c r="Z53" i="46"/>
  <c r="AA53" i="46"/>
  <c r="AB53" i="46"/>
  <c r="AC53" i="46"/>
  <c r="AD53" i="46"/>
  <c r="AE53" i="46"/>
  <c r="AF53" i="46"/>
  <c r="AG53" i="46"/>
  <c r="AH53" i="46"/>
  <c r="AI53" i="46"/>
  <c r="AJ53" i="46"/>
  <c r="AK53" i="46"/>
  <c r="AL53" i="46"/>
  <c r="AM53" i="46"/>
  <c r="AN53" i="46"/>
  <c r="AO53" i="46"/>
  <c r="AP53" i="46"/>
  <c r="AQ53" i="46"/>
  <c r="AR53" i="46"/>
  <c r="AS53" i="46"/>
  <c r="AT53" i="46"/>
  <c r="AU53" i="46"/>
  <c r="AV53" i="46"/>
  <c r="AW53" i="46"/>
  <c r="AX53" i="46"/>
  <c r="AY53" i="46"/>
  <c r="AZ53" i="46"/>
  <c r="B53" i="46"/>
  <c r="B52" i="46"/>
  <c r="B51" i="46"/>
  <c r="B50" i="46"/>
  <c r="B49" i="46"/>
  <c r="B48" i="46"/>
  <c r="B47" i="46"/>
  <c r="B46" i="46"/>
  <c r="B45" i="46"/>
  <c r="B44" i="46"/>
  <c r="B43" i="46"/>
  <c r="B42" i="46"/>
  <c r="B41" i="46"/>
  <c r="B40" i="46"/>
  <c r="B39" i="46"/>
  <c r="B38" i="46"/>
  <c r="B37" i="46"/>
  <c r="B36" i="46"/>
  <c r="B35" i="46"/>
  <c r="B34" i="46"/>
  <c r="B33" i="46"/>
  <c r="B32" i="46"/>
  <c r="B31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R18" i="46"/>
  <c r="S18" i="46"/>
  <c r="T18" i="46"/>
  <c r="U18" i="46"/>
  <c r="V18" i="46"/>
  <c r="W18" i="46"/>
  <c r="X18" i="46"/>
  <c r="Y18" i="46"/>
  <c r="Z18" i="46"/>
  <c r="AA18" i="46"/>
  <c r="AB18" i="46"/>
  <c r="AC18" i="46"/>
  <c r="AD18" i="46"/>
  <c r="AE18" i="46"/>
  <c r="AF18" i="46"/>
  <c r="AG18" i="46"/>
  <c r="AH18" i="46"/>
  <c r="AI18" i="46"/>
  <c r="AJ18" i="46"/>
  <c r="AK18" i="46"/>
  <c r="AL18" i="46"/>
  <c r="AM18" i="46"/>
  <c r="AN18" i="46"/>
  <c r="AO18" i="46"/>
  <c r="AP18" i="46"/>
  <c r="AQ18" i="46"/>
  <c r="AR18" i="46"/>
  <c r="AS18" i="46"/>
  <c r="AT18" i="46"/>
  <c r="AU18" i="46"/>
  <c r="AV18" i="46"/>
  <c r="AW18" i="46"/>
  <c r="AX18" i="46"/>
  <c r="AY18" i="46"/>
  <c r="AZ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Z19" i="46"/>
  <c r="AA19" i="46"/>
  <c r="AB19" i="46"/>
  <c r="AC19" i="46"/>
  <c r="AD19" i="46"/>
  <c r="AE19" i="46"/>
  <c r="AF19" i="46"/>
  <c r="AG19" i="46"/>
  <c r="AH19" i="46"/>
  <c r="AI19" i="46"/>
  <c r="AJ19" i="46"/>
  <c r="AK19" i="46"/>
  <c r="AL19" i="46"/>
  <c r="AM19" i="46"/>
  <c r="AN19" i="46"/>
  <c r="AO19" i="46"/>
  <c r="AP19" i="46"/>
  <c r="AQ19" i="46"/>
  <c r="AR19" i="46"/>
  <c r="AS19" i="46"/>
  <c r="AT19" i="46"/>
  <c r="AU19" i="46"/>
  <c r="AV19" i="46"/>
  <c r="AW19" i="46"/>
  <c r="AX19" i="46"/>
  <c r="AY19" i="46"/>
  <c r="AZ19" i="46"/>
  <c r="C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AF20" i="46"/>
  <c r="AG20" i="46"/>
  <c r="AH20" i="46"/>
  <c r="AI20" i="46"/>
  <c r="AJ20" i="46"/>
  <c r="AK20" i="46"/>
  <c r="AL20" i="46"/>
  <c r="AM20" i="46"/>
  <c r="AN20" i="46"/>
  <c r="AO20" i="46"/>
  <c r="AP20" i="46"/>
  <c r="AQ20" i="46"/>
  <c r="AR20" i="46"/>
  <c r="AS20" i="46"/>
  <c r="AT20" i="46"/>
  <c r="AU20" i="46"/>
  <c r="AV20" i="46"/>
  <c r="AW20" i="46"/>
  <c r="AX20" i="46"/>
  <c r="AY20" i="46"/>
  <c r="AZ20" i="46"/>
  <c r="C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AH21" i="46"/>
  <c r="AI21" i="46"/>
  <c r="AJ21" i="46"/>
  <c r="AK21" i="46"/>
  <c r="AL21" i="46"/>
  <c r="AM21" i="46"/>
  <c r="AN21" i="46"/>
  <c r="AO21" i="46"/>
  <c r="AP21" i="46"/>
  <c r="AQ21" i="46"/>
  <c r="AR21" i="46"/>
  <c r="AS21" i="46"/>
  <c r="AT21" i="46"/>
  <c r="AU21" i="46"/>
  <c r="AV21" i="46"/>
  <c r="AW21" i="46"/>
  <c r="AX21" i="46"/>
  <c r="AY21" i="46"/>
  <c r="AZ21" i="46"/>
  <c r="C22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AH22" i="46"/>
  <c r="AI22" i="46"/>
  <c r="AJ22" i="46"/>
  <c r="AK22" i="46"/>
  <c r="AL22" i="46"/>
  <c r="AM22" i="46"/>
  <c r="AN22" i="46"/>
  <c r="AO22" i="46"/>
  <c r="AP22" i="46"/>
  <c r="AQ22" i="46"/>
  <c r="AR22" i="46"/>
  <c r="AS22" i="46"/>
  <c r="AT22" i="46"/>
  <c r="AU22" i="46"/>
  <c r="AV22" i="46"/>
  <c r="AW22" i="46"/>
  <c r="AX22" i="46"/>
  <c r="AY22" i="46"/>
  <c r="AZ22" i="46"/>
  <c r="C23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AF23" i="46"/>
  <c r="AG23" i="46"/>
  <c r="AH23" i="46"/>
  <c r="AI23" i="46"/>
  <c r="AJ23" i="46"/>
  <c r="AK23" i="46"/>
  <c r="AL23" i="46"/>
  <c r="AM23" i="46"/>
  <c r="AN23" i="46"/>
  <c r="AO23" i="46"/>
  <c r="AP23" i="46"/>
  <c r="AQ23" i="46"/>
  <c r="AR23" i="46"/>
  <c r="AS23" i="46"/>
  <c r="AT23" i="46"/>
  <c r="AU23" i="46"/>
  <c r="AV23" i="46"/>
  <c r="AW23" i="46"/>
  <c r="AX23" i="46"/>
  <c r="AY23" i="46"/>
  <c r="AZ23" i="46"/>
  <c r="C24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AP24" i="46"/>
  <c r="AQ24" i="46"/>
  <c r="AR24" i="46"/>
  <c r="AS24" i="46"/>
  <c r="AT24" i="46"/>
  <c r="AU24" i="46"/>
  <c r="AV24" i="46"/>
  <c r="AW24" i="46"/>
  <c r="AX24" i="46"/>
  <c r="AY24" i="46"/>
  <c r="AZ24" i="46"/>
  <c r="C25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P25" i="46"/>
  <c r="Q25" i="46"/>
  <c r="R25" i="46"/>
  <c r="S25" i="46"/>
  <c r="T25" i="46"/>
  <c r="U25" i="46"/>
  <c r="V25" i="46"/>
  <c r="W25" i="46"/>
  <c r="X25" i="46"/>
  <c r="Y25" i="46"/>
  <c r="Z25" i="46"/>
  <c r="AA25" i="46"/>
  <c r="AB25" i="46"/>
  <c r="AC25" i="46"/>
  <c r="AD25" i="46"/>
  <c r="AE25" i="46"/>
  <c r="AF25" i="46"/>
  <c r="AG25" i="46"/>
  <c r="AH25" i="46"/>
  <c r="AI25" i="46"/>
  <c r="AJ25" i="46"/>
  <c r="AK25" i="46"/>
  <c r="AL25" i="46"/>
  <c r="AM25" i="46"/>
  <c r="AN25" i="46"/>
  <c r="AO25" i="46"/>
  <c r="AP25" i="46"/>
  <c r="AQ25" i="46"/>
  <c r="AR25" i="46"/>
  <c r="AS25" i="46"/>
  <c r="AT25" i="46"/>
  <c r="AU25" i="46"/>
  <c r="AV25" i="46"/>
  <c r="AW25" i="46"/>
  <c r="AX25" i="46"/>
  <c r="AY25" i="46"/>
  <c r="AZ25" i="46"/>
  <c r="C26" i="46"/>
  <c r="D26" i="46"/>
  <c r="E26" i="46"/>
  <c r="F26" i="46"/>
  <c r="G26" i="46"/>
  <c r="H26" i="46"/>
  <c r="I26" i="46"/>
  <c r="J26" i="46"/>
  <c r="K26" i="46"/>
  <c r="L26" i="46"/>
  <c r="M26" i="46"/>
  <c r="N26" i="46"/>
  <c r="O26" i="46"/>
  <c r="P26" i="46"/>
  <c r="Q26" i="46"/>
  <c r="R26" i="46"/>
  <c r="S26" i="46"/>
  <c r="T26" i="46"/>
  <c r="U26" i="46"/>
  <c r="V26" i="46"/>
  <c r="W26" i="46"/>
  <c r="X26" i="46"/>
  <c r="Y26" i="46"/>
  <c r="Z26" i="46"/>
  <c r="AA26" i="46"/>
  <c r="AB26" i="46"/>
  <c r="AC26" i="46"/>
  <c r="AD26" i="46"/>
  <c r="AE26" i="46"/>
  <c r="AF26" i="46"/>
  <c r="AG26" i="46"/>
  <c r="AH26" i="46"/>
  <c r="AI26" i="46"/>
  <c r="AJ26" i="46"/>
  <c r="AK26" i="46"/>
  <c r="AL26" i="46"/>
  <c r="AM26" i="46"/>
  <c r="AN26" i="46"/>
  <c r="AO26" i="46"/>
  <c r="AP26" i="46"/>
  <c r="AQ26" i="46"/>
  <c r="AR26" i="46"/>
  <c r="AS26" i="46"/>
  <c r="AT26" i="46"/>
  <c r="AU26" i="46"/>
  <c r="AV26" i="46"/>
  <c r="AW26" i="46"/>
  <c r="AX26" i="46"/>
  <c r="AY26" i="46"/>
  <c r="AZ26" i="46"/>
  <c r="C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T27" i="46"/>
  <c r="U27" i="46"/>
  <c r="V27" i="46"/>
  <c r="W27" i="46"/>
  <c r="X27" i="46"/>
  <c r="Y27" i="46"/>
  <c r="Z27" i="46"/>
  <c r="AA27" i="46"/>
  <c r="AB27" i="46"/>
  <c r="AC27" i="46"/>
  <c r="AD27" i="46"/>
  <c r="AE27" i="46"/>
  <c r="AF27" i="46"/>
  <c r="AG27" i="46"/>
  <c r="AH27" i="46"/>
  <c r="AI27" i="46"/>
  <c r="AJ27" i="46"/>
  <c r="AK27" i="46"/>
  <c r="AL27" i="46"/>
  <c r="AM27" i="46"/>
  <c r="AN27" i="46"/>
  <c r="AO27" i="46"/>
  <c r="AP27" i="46"/>
  <c r="AQ27" i="46"/>
  <c r="AR27" i="46"/>
  <c r="AS27" i="46"/>
  <c r="AT27" i="46"/>
  <c r="AU27" i="46"/>
  <c r="AV27" i="46"/>
  <c r="AW27" i="46"/>
  <c r="AX27" i="46"/>
  <c r="AY27" i="46"/>
  <c r="AZ27" i="46"/>
  <c r="B27" i="46"/>
  <c r="B26" i="46"/>
  <c r="B25" i="46"/>
  <c r="B24" i="46"/>
  <c r="B23" i="46"/>
  <c r="B22" i="46"/>
  <c r="B21" i="46"/>
  <c r="B20" i="46"/>
  <c r="B19" i="46"/>
  <c r="B18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Z5" i="46"/>
  <c r="AA5" i="46"/>
  <c r="AB5" i="46"/>
  <c r="AC5" i="46"/>
  <c r="AD5" i="46"/>
  <c r="AE5" i="46"/>
  <c r="AF5" i="46"/>
  <c r="AG5" i="46"/>
  <c r="AH5" i="46"/>
  <c r="AI5" i="46"/>
  <c r="AJ5" i="46"/>
  <c r="AK5" i="46"/>
  <c r="AL5" i="46"/>
  <c r="AM5" i="46"/>
  <c r="AN5" i="46"/>
  <c r="AO5" i="46"/>
  <c r="AP5" i="46"/>
  <c r="AQ5" i="46"/>
  <c r="AR5" i="46"/>
  <c r="AS5" i="46"/>
  <c r="AT5" i="46"/>
  <c r="AU5" i="46"/>
  <c r="AV5" i="46"/>
  <c r="AW5" i="46"/>
  <c r="AX5" i="46"/>
  <c r="AY5" i="46"/>
  <c r="AZ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Z6" i="46"/>
  <c r="AA6" i="46"/>
  <c r="AB6" i="46"/>
  <c r="AC6" i="46"/>
  <c r="AD6" i="46"/>
  <c r="AE6" i="46"/>
  <c r="AF6" i="46"/>
  <c r="AG6" i="46"/>
  <c r="AH6" i="46"/>
  <c r="AI6" i="46"/>
  <c r="AJ6" i="46"/>
  <c r="AK6" i="46"/>
  <c r="AL6" i="46"/>
  <c r="AM6" i="46"/>
  <c r="AN6" i="46"/>
  <c r="AO6" i="46"/>
  <c r="AP6" i="46"/>
  <c r="AQ6" i="46"/>
  <c r="AR6" i="46"/>
  <c r="AS6" i="46"/>
  <c r="AT6" i="46"/>
  <c r="AU6" i="46"/>
  <c r="AV6" i="46"/>
  <c r="AW6" i="46"/>
  <c r="AX6" i="46"/>
  <c r="AY6" i="46"/>
  <c r="AZ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Z7" i="46"/>
  <c r="AA7" i="46"/>
  <c r="AB7" i="46"/>
  <c r="AC7" i="46"/>
  <c r="AD7" i="46"/>
  <c r="AE7" i="46"/>
  <c r="AF7" i="46"/>
  <c r="AG7" i="46"/>
  <c r="AH7" i="46"/>
  <c r="AI7" i="46"/>
  <c r="AJ7" i="46"/>
  <c r="AK7" i="46"/>
  <c r="AL7" i="46"/>
  <c r="AM7" i="46"/>
  <c r="AN7" i="46"/>
  <c r="AO7" i="46"/>
  <c r="AP7" i="46"/>
  <c r="AQ7" i="46"/>
  <c r="AR7" i="46"/>
  <c r="AS7" i="46"/>
  <c r="AT7" i="46"/>
  <c r="AU7" i="46"/>
  <c r="AV7" i="46"/>
  <c r="AW7" i="46"/>
  <c r="AX7" i="46"/>
  <c r="AY7" i="46"/>
  <c r="AZ7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Z8" i="46"/>
  <c r="AA8" i="46"/>
  <c r="AB8" i="46"/>
  <c r="AC8" i="46"/>
  <c r="AD8" i="46"/>
  <c r="AE8" i="46"/>
  <c r="AF8" i="46"/>
  <c r="AG8" i="46"/>
  <c r="AH8" i="46"/>
  <c r="AI8" i="46"/>
  <c r="AJ8" i="46"/>
  <c r="AK8" i="46"/>
  <c r="AL8" i="46"/>
  <c r="AM8" i="46"/>
  <c r="AN8" i="46"/>
  <c r="AO8" i="46"/>
  <c r="AP8" i="46"/>
  <c r="AQ8" i="46"/>
  <c r="AR8" i="46"/>
  <c r="AS8" i="46"/>
  <c r="AT8" i="46"/>
  <c r="AU8" i="46"/>
  <c r="AV8" i="46"/>
  <c r="AW8" i="46"/>
  <c r="AX8" i="46"/>
  <c r="AY8" i="46"/>
  <c r="AZ8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Z9" i="46"/>
  <c r="AA9" i="46"/>
  <c r="AB9" i="46"/>
  <c r="AC9" i="46"/>
  <c r="AD9" i="46"/>
  <c r="AE9" i="46"/>
  <c r="AF9" i="46"/>
  <c r="AG9" i="46"/>
  <c r="AH9" i="46"/>
  <c r="AI9" i="46"/>
  <c r="AJ9" i="46"/>
  <c r="AK9" i="46"/>
  <c r="AL9" i="46"/>
  <c r="AM9" i="46"/>
  <c r="AN9" i="46"/>
  <c r="AO9" i="46"/>
  <c r="AP9" i="46"/>
  <c r="AQ9" i="46"/>
  <c r="AR9" i="46"/>
  <c r="AS9" i="46"/>
  <c r="AT9" i="46"/>
  <c r="AU9" i="46"/>
  <c r="AV9" i="46"/>
  <c r="AW9" i="46"/>
  <c r="AX9" i="46"/>
  <c r="AY9" i="46"/>
  <c r="AZ9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Z10" i="46"/>
  <c r="AA10" i="46"/>
  <c r="AB10" i="46"/>
  <c r="AC10" i="46"/>
  <c r="AD10" i="46"/>
  <c r="AE10" i="46"/>
  <c r="AF10" i="46"/>
  <c r="AG10" i="46"/>
  <c r="AH10" i="46"/>
  <c r="AI10" i="46"/>
  <c r="AJ10" i="46"/>
  <c r="AK10" i="46"/>
  <c r="AL10" i="46"/>
  <c r="AM10" i="46"/>
  <c r="AN10" i="46"/>
  <c r="AO10" i="46"/>
  <c r="AP10" i="46"/>
  <c r="AQ10" i="46"/>
  <c r="AR10" i="46"/>
  <c r="AS10" i="46"/>
  <c r="AT10" i="46"/>
  <c r="AU10" i="46"/>
  <c r="AV10" i="46"/>
  <c r="AW10" i="46"/>
  <c r="AX10" i="46"/>
  <c r="AY10" i="46"/>
  <c r="AZ10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Z11" i="46"/>
  <c r="AA11" i="46"/>
  <c r="AB11" i="46"/>
  <c r="AC11" i="46"/>
  <c r="AD11" i="46"/>
  <c r="AE11" i="46"/>
  <c r="AF11" i="46"/>
  <c r="AG11" i="46"/>
  <c r="AH11" i="46"/>
  <c r="AI11" i="46"/>
  <c r="AJ11" i="46"/>
  <c r="AK11" i="46"/>
  <c r="AL11" i="46"/>
  <c r="AM11" i="46"/>
  <c r="AN11" i="46"/>
  <c r="AO11" i="46"/>
  <c r="AP11" i="46"/>
  <c r="AQ11" i="46"/>
  <c r="AR11" i="46"/>
  <c r="AS11" i="46"/>
  <c r="AT11" i="46"/>
  <c r="AU11" i="46"/>
  <c r="AV11" i="46"/>
  <c r="AW11" i="46"/>
  <c r="AX11" i="46"/>
  <c r="AY11" i="46"/>
  <c r="AZ11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AF12" i="46"/>
  <c r="AG12" i="46"/>
  <c r="AH12" i="46"/>
  <c r="AI12" i="46"/>
  <c r="AJ12" i="46"/>
  <c r="AK12" i="46"/>
  <c r="AL12" i="46"/>
  <c r="AM12" i="46"/>
  <c r="AN12" i="46"/>
  <c r="AO12" i="46"/>
  <c r="AP12" i="46"/>
  <c r="AQ12" i="46"/>
  <c r="AR12" i="46"/>
  <c r="AS12" i="46"/>
  <c r="AT12" i="46"/>
  <c r="AU12" i="46"/>
  <c r="AV12" i="46"/>
  <c r="AW12" i="46"/>
  <c r="AX12" i="46"/>
  <c r="AY12" i="46"/>
  <c r="AZ12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AF13" i="46"/>
  <c r="AG13" i="46"/>
  <c r="AH13" i="46"/>
  <c r="AI13" i="46"/>
  <c r="AJ13" i="46"/>
  <c r="AK13" i="46"/>
  <c r="AL13" i="46"/>
  <c r="AM13" i="46"/>
  <c r="AN13" i="46"/>
  <c r="AO13" i="46"/>
  <c r="AP13" i="46"/>
  <c r="AQ13" i="46"/>
  <c r="AR13" i="46"/>
  <c r="AS13" i="46"/>
  <c r="AT13" i="46"/>
  <c r="AU13" i="46"/>
  <c r="AV13" i="46"/>
  <c r="AW13" i="46"/>
  <c r="AX13" i="46"/>
  <c r="AY13" i="46"/>
  <c r="AZ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AF14" i="46"/>
  <c r="AG14" i="46"/>
  <c r="AH14" i="46"/>
  <c r="AI14" i="46"/>
  <c r="AJ14" i="46"/>
  <c r="AK14" i="46"/>
  <c r="AL14" i="46"/>
  <c r="AM14" i="46"/>
  <c r="AN14" i="46"/>
  <c r="AO14" i="46"/>
  <c r="AP14" i="46"/>
  <c r="AQ14" i="46"/>
  <c r="AR14" i="46"/>
  <c r="AS14" i="46"/>
  <c r="AT14" i="46"/>
  <c r="AU14" i="46"/>
  <c r="AV14" i="46"/>
  <c r="AW14" i="46"/>
  <c r="AX14" i="46"/>
  <c r="AY14" i="46"/>
  <c r="AZ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AF15" i="46"/>
  <c r="AG15" i="46"/>
  <c r="AH15" i="46"/>
  <c r="AI15" i="46"/>
  <c r="AJ15" i="46"/>
  <c r="AK15" i="46"/>
  <c r="AL15" i="46"/>
  <c r="AM15" i="46"/>
  <c r="AN15" i="46"/>
  <c r="AO15" i="46"/>
  <c r="AP15" i="46"/>
  <c r="AQ15" i="46"/>
  <c r="AR15" i="46"/>
  <c r="AS15" i="46"/>
  <c r="AT15" i="46"/>
  <c r="AU15" i="46"/>
  <c r="AV15" i="46"/>
  <c r="AW15" i="46"/>
  <c r="AX15" i="46"/>
  <c r="AY15" i="46"/>
  <c r="AZ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AP16" i="46"/>
  <c r="AQ16" i="46"/>
  <c r="AR16" i="46"/>
  <c r="AS16" i="46"/>
  <c r="AT16" i="46"/>
  <c r="AU16" i="46"/>
  <c r="AV16" i="46"/>
  <c r="AW16" i="46"/>
  <c r="AX16" i="46"/>
  <c r="AY16" i="46"/>
  <c r="AZ16" i="46"/>
  <c r="B16" i="46"/>
  <c r="B15" i="46"/>
  <c r="B14" i="46"/>
  <c r="B13" i="46"/>
  <c r="B12" i="46"/>
  <c r="B11" i="46"/>
  <c r="B10" i="46"/>
  <c r="B9" i="46"/>
  <c r="B8" i="46"/>
  <c r="B7" i="46"/>
  <c r="B6" i="46"/>
  <c r="B5" i="46"/>
  <c r="B47" i="44"/>
  <c r="B46" i="44"/>
  <c r="B43" i="44"/>
  <c r="B42" i="44"/>
  <c r="B35" i="44"/>
  <c r="B34" i="44"/>
  <c r="B30" i="44"/>
  <c r="B29" i="44"/>
  <c r="B26" i="44"/>
  <c r="C30" i="44" s="1"/>
  <c r="B25" i="44"/>
  <c r="B22" i="44"/>
  <c r="B21" i="44"/>
  <c r="B18" i="44"/>
  <c r="B17" i="44"/>
  <c r="C21" i="44" s="1"/>
  <c r="B13" i="44"/>
  <c r="B12" i="44"/>
  <c r="B9" i="44"/>
  <c r="H39" i="44" s="1"/>
  <c r="B8" i="44"/>
  <c r="F38" i="44" s="1"/>
  <c r="C39" i="44"/>
  <c r="H38" i="44"/>
  <c r="G38" i="44"/>
  <c r="E38" i="44"/>
  <c r="D38" i="44"/>
  <c r="C38" i="44"/>
  <c r="H30" i="44"/>
  <c r="G30" i="44"/>
  <c r="F30" i="44"/>
  <c r="E30" i="44"/>
  <c r="D30" i="44"/>
  <c r="H29" i="44"/>
  <c r="G29" i="44"/>
  <c r="F29" i="44"/>
  <c r="E29" i="44"/>
  <c r="D29" i="44"/>
  <c r="C29" i="44"/>
  <c r="F22" i="44"/>
  <c r="C22" i="44"/>
  <c r="H21" i="44"/>
  <c r="G21" i="44"/>
  <c r="E21" i="44"/>
  <c r="D21" i="44"/>
  <c r="H13" i="44"/>
  <c r="C13" i="44"/>
  <c r="H12" i="44"/>
  <c r="E12" i="44"/>
  <c r="D12" i="44"/>
  <c r="C12" i="44"/>
  <c r="H36" i="43"/>
  <c r="H35" i="43"/>
  <c r="H28" i="43"/>
  <c r="H27" i="43"/>
  <c r="H20" i="43"/>
  <c r="H19" i="43"/>
  <c r="H12" i="43"/>
  <c r="H11" i="43"/>
  <c r="D63" i="42"/>
  <c r="E63" i="42"/>
  <c r="F63" i="42"/>
  <c r="G63" i="42"/>
  <c r="G62" i="42" s="1"/>
  <c r="H63" i="42"/>
  <c r="H62" i="42" s="1"/>
  <c r="H57" i="42" s="1"/>
  <c r="I63" i="42"/>
  <c r="J63" i="42"/>
  <c r="K63" i="42"/>
  <c r="K62" i="42" s="1"/>
  <c r="L63" i="42"/>
  <c r="M63" i="42"/>
  <c r="N63" i="42"/>
  <c r="O63" i="42"/>
  <c r="O62" i="42" s="1"/>
  <c r="P63" i="42"/>
  <c r="P62" i="42" s="1"/>
  <c r="P57" i="42" s="1"/>
  <c r="Q63" i="42"/>
  <c r="D64" i="42"/>
  <c r="D62" i="42" s="1"/>
  <c r="E64" i="42"/>
  <c r="E62" i="42" s="1"/>
  <c r="F64" i="42"/>
  <c r="G64" i="42"/>
  <c r="H64" i="42"/>
  <c r="I64" i="42"/>
  <c r="J64" i="42"/>
  <c r="K64" i="42"/>
  <c r="L64" i="42"/>
  <c r="L62" i="42" s="1"/>
  <c r="M64" i="42"/>
  <c r="M62" i="42" s="1"/>
  <c r="N64" i="42"/>
  <c r="O64" i="42"/>
  <c r="P64" i="42"/>
  <c r="Q64" i="42"/>
  <c r="C64" i="42"/>
  <c r="C63" i="42"/>
  <c r="D59" i="42"/>
  <c r="E59" i="42"/>
  <c r="F59" i="42"/>
  <c r="G59" i="42"/>
  <c r="H59" i="42"/>
  <c r="I59" i="42"/>
  <c r="I58" i="42" s="1"/>
  <c r="J59" i="42"/>
  <c r="K59" i="42"/>
  <c r="K58" i="42" s="1"/>
  <c r="L59" i="42"/>
  <c r="M59" i="42"/>
  <c r="N59" i="42"/>
  <c r="O59" i="42"/>
  <c r="P59" i="42"/>
  <c r="Q59" i="42"/>
  <c r="Q58" i="42" s="1"/>
  <c r="D60" i="42"/>
  <c r="D58" i="42" s="1"/>
  <c r="E60" i="42"/>
  <c r="E58" i="42" s="1"/>
  <c r="F60" i="42"/>
  <c r="G60" i="42"/>
  <c r="H60" i="42"/>
  <c r="I60" i="42"/>
  <c r="J60" i="42"/>
  <c r="K60" i="42"/>
  <c r="L60" i="42"/>
  <c r="L58" i="42" s="1"/>
  <c r="M60" i="42"/>
  <c r="M58" i="42" s="1"/>
  <c r="N60" i="42"/>
  <c r="O60" i="42"/>
  <c r="P60" i="42"/>
  <c r="Q60" i="42"/>
  <c r="D61" i="42"/>
  <c r="E61" i="42"/>
  <c r="F61" i="42"/>
  <c r="F58" i="42" s="1"/>
  <c r="F57" i="42" s="1"/>
  <c r="G61" i="42"/>
  <c r="G58" i="42" s="1"/>
  <c r="H61" i="42"/>
  <c r="I61" i="42"/>
  <c r="J61" i="42"/>
  <c r="K61" i="42"/>
  <c r="L61" i="42"/>
  <c r="M61" i="42"/>
  <c r="N61" i="42"/>
  <c r="N58" i="42" s="1"/>
  <c r="N57" i="42" s="1"/>
  <c r="O61" i="42"/>
  <c r="O58" i="42" s="1"/>
  <c r="P61" i="42"/>
  <c r="Q61" i="42"/>
  <c r="C61" i="42"/>
  <c r="C60" i="42"/>
  <c r="C59" i="42"/>
  <c r="C54" i="42"/>
  <c r="D54" i="42"/>
  <c r="E54" i="42"/>
  <c r="F54" i="42"/>
  <c r="G54" i="42"/>
  <c r="H54" i="42"/>
  <c r="H53" i="42" s="1"/>
  <c r="I54" i="42"/>
  <c r="I53" i="42" s="1"/>
  <c r="J54" i="42"/>
  <c r="J53" i="42" s="1"/>
  <c r="K54" i="42"/>
  <c r="L54" i="42"/>
  <c r="M54" i="42"/>
  <c r="N54" i="42"/>
  <c r="O54" i="42"/>
  <c r="O53" i="42" s="1"/>
  <c r="P54" i="42"/>
  <c r="P53" i="42" s="1"/>
  <c r="Q54" i="42"/>
  <c r="Q53" i="42" s="1"/>
  <c r="C55" i="42"/>
  <c r="D55" i="42"/>
  <c r="E55" i="42"/>
  <c r="F55" i="42"/>
  <c r="G55" i="42"/>
  <c r="H55" i="42"/>
  <c r="I55" i="42"/>
  <c r="J55" i="42"/>
  <c r="K55" i="42"/>
  <c r="L55" i="42"/>
  <c r="M55" i="42"/>
  <c r="N55" i="42"/>
  <c r="O55" i="42"/>
  <c r="P55" i="42"/>
  <c r="Q55" i="42"/>
  <c r="B55" i="42"/>
  <c r="B54" i="42"/>
  <c r="C50" i="42"/>
  <c r="D50" i="42"/>
  <c r="E50" i="42"/>
  <c r="F50" i="42"/>
  <c r="G50" i="42"/>
  <c r="G49" i="42" s="1"/>
  <c r="H50" i="42"/>
  <c r="H49" i="42" s="1"/>
  <c r="I50" i="42"/>
  <c r="I49" i="42" s="1"/>
  <c r="J50" i="42"/>
  <c r="J49" i="42" s="1"/>
  <c r="K50" i="42"/>
  <c r="L50" i="42"/>
  <c r="M50" i="42"/>
  <c r="N50" i="42"/>
  <c r="O50" i="42"/>
  <c r="P50" i="42"/>
  <c r="P49" i="42" s="1"/>
  <c r="Q50" i="42"/>
  <c r="Q49" i="42" s="1"/>
  <c r="C51" i="42"/>
  <c r="D51" i="42"/>
  <c r="E51" i="42"/>
  <c r="F51" i="42"/>
  <c r="G51" i="42"/>
  <c r="H51" i="42"/>
  <c r="I51" i="42"/>
  <c r="J51" i="42"/>
  <c r="K51" i="42"/>
  <c r="L51" i="42"/>
  <c r="M51" i="42"/>
  <c r="N51" i="42"/>
  <c r="O51" i="42"/>
  <c r="P51" i="42"/>
  <c r="Q51" i="42"/>
  <c r="C52" i="42"/>
  <c r="D52" i="42"/>
  <c r="D49" i="42" s="1"/>
  <c r="D48" i="42" s="1"/>
  <c r="E52" i="42"/>
  <c r="F52" i="42"/>
  <c r="G52" i="42"/>
  <c r="H52" i="42"/>
  <c r="I52" i="42"/>
  <c r="J52" i="42"/>
  <c r="K52" i="42"/>
  <c r="L52" i="42"/>
  <c r="L49" i="42" s="1"/>
  <c r="L48" i="42" s="1"/>
  <c r="M52" i="42"/>
  <c r="N52" i="42"/>
  <c r="O52" i="42"/>
  <c r="P52" i="42"/>
  <c r="Q52" i="42"/>
  <c r="B52" i="42"/>
  <c r="B51" i="42"/>
  <c r="B50" i="42"/>
  <c r="C45" i="42"/>
  <c r="D45" i="42"/>
  <c r="E45" i="42"/>
  <c r="F45" i="42"/>
  <c r="G45" i="42"/>
  <c r="H45" i="42"/>
  <c r="I45" i="42"/>
  <c r="J45" i="42"/>
  <c r="J44" i="42" s="1"/>
  <c r="K45" i="42"/>
  <c r="L45" i="42"/>
  <c r="M45" i="42"/>
  <c r="N45" i="42"/>
  <c r="O45" i="42"/>
  <c r="P45" i="42"/>
  <c r="Q45" i="42"/>
  <c r="Q44" i="42" s="1"/>
  <c r="C46" i="42"/>
  <c r="D46" i="42"/>
  <c r="E46" i="42"/>
  <c r="F46" i="42"/>
  <c r="G46" i="42"/>
  <c r="H46" i="42"/>
  <c r="I46" i="42"/>
  <c r="J46" i="42"/>
  <c r="K46" i="42"/>
  <c r="L46" i="42"/>
  <c r="M46" i="42"/>
  <c r="N46" i="42"/>
  <c r="O46" i="42"/>
  <c r="P46" i="42"/>
  <c r="Q46" i="42"/>
  <c r="B46" i="42"/>
  <c r="B45" i="42"/>
  <c r="C41" i="42"/>
  <c r="D41" i="42"/>
  <c r="E41" i="42"/>
  <c r="F41" i="42"/>
  <c r="G41" i="42"/>
  <c r="H41" i="42"/>
  <c r="I41" i="42"/>
  <c r="J41" i="42"/>
  <c r="J40" i="42" s="1"/>
  <c r="K41" i="42"/>
  <c r="L41" i="42"/>
  <c r="M41" i="42"/>
  <c r="N41" i="42"/>
  <c r="O41" i="42"/>
  <c r="P41" i="42"/>
  <c r="Q41" i="42"/>
  <c r="C42" i="42"/>
  <c r="D42" i="42"/>
  <c r="E42" i="42"/>
  <c r="F42" i="42"/>
  <c r="G42" i="42"/>
  <c r="H42" i="42"/>
  <c r="I42" i="42"/>
  <c r="J42" i="42"/>
  <c r="K42" i="42"/>
  <c r="L42" i="42"/>
  <c r="M42" i="42"/>
  <c r="N42" i="42"/>
  <c r="N40" i="42" s="1"/>
  <c r="O42" i="42"/>
  <c r="P42" i="42"/>
  <c r="Q42" i="42"/>
  <c r="C43" i="42"/>
  <c r="D43" i="42"/>
  <c r="D40" i="42" s="1"/>
  <c r="D39" i="42" s="1"/>
  <c r="E43" i="42"/>
  <c r="F43" i="42"/>
  <c r="G43" i="42"/>
  <c r="H43" i="42"/>
  <c r="I43" i="42"/>
  <c r="J43" i="42"/>
  <c r="K43" i="42"/>
  <c r="L43" i="42"/>
  <c r="L40" i="42" s="1"/>
  <c r="M43" i="42"/>
  <c r="N43" i="42"/>
  <c r="O43" i="42"/>
  <c r="O40" i="42" s="1"/>
  <c r="P43" i="42"/>
  <c r="Q43" i="42"/>
  <c r="B43" i="42"/>
  <c r="B42" i="42"/>
  <c r="B41" i="42"/>
  <c r="B40" i="42" s="1"/>
  <c r="C36" i="42"/>
  <c r="D36" i="42"/>
  <c r="E36" i="42"/>
  <c r="F36" i="42"/>
  <c r="F35" i="42" s="1"/>
  <c r="G36" i="42"/>
  <c r="H36" i="42"/>
  <c r="I36" i="42"/>
  <c r="J36" i="42"/>
  <c r="J35" i="42" s="1"/>
  <c r="K36" i="42"/>
  <c r="L36" i="42"/>
  <c r="M36" i="42"/>
  <c r="N36" i="42"/>
  <c r="N35" i="42" s="1"/>
  <c r="O36" i="42"/>
  <c r="P36" i="42"/>
  <c r="Q36" i="42"/>
  <c r="C37" i="42"/>
  <c r="C35" i="42" s="1"/>
  <c r="D37" i="42"/>
  <c r="E37" i="42"/>
  <c r="F37" i="42"/>
  <c r="G37" i="42"/>
  <c r="G35" i="42" s="1"/>
  <c r="H37" i="42"/>
  <c r="I37" i="42"/>
  <c r="J37" i="42"/>
  <c r="K37" i="42"/>
  <c r="K35" i="42" s="1"/>
  <c r="L37" i="42"/>
  <c r="M37" i="42"/>
  <c r="N37" i="42"/>
  <c r="O37" i="42"/>
  <c r="O35" i="42" s="1"/>
  <c r="P37" i="42"/>
  <c r="Q37" i="42"/>
  <c r="B37" i="42"/>
  <c r="B36" i="42"/>
  <c r="M35" i="42"/>
  <c r="I35" i="42"/>
  <c r="Q35" i="42"/>
  <c r="B35" i="42"/>
  <c r="C32" i="42"/>
  <c r="D32" i="42"/>
  <c r="E32" i="42"/>
  <c r="F32" i="42"/>
  <c r="G32" i="42"/>
  <c r="H32" i="42"/>
  <c r="I32" i="42"/>
  <c r="I31" i="42" s="1"/>
  <c r="J32" i="42"/>
  <c r="J31" i="42" s="1"/>
  <c r="K32" i="42"/>
  <c r="L32" i="42"/>
  <c r="M32" i="42"/>
  <c r="N32" i="42"/>
  <c r="O32" i="42"/>
  <c r="P32" i="42"/>
  <c r="P31" i="42" s="1"/>
  <c r="Q32" i="42"/>
  <c r="Q31" i="42" s="1"/>
  <c r="C33" i="42"/>
  <c r="C31" i="42" s="1"/>
  <c r="D33" i="42"/>
  <c r="E33" i="42"/>
  <c r="F33" i="42"/>
  <c r="G33" i="42"/>
  <c r="H33" i="42"/>
  <c r="I33" i="42"/>
  <c r="J33" i="42"/>
  <c r="K33" i="42"/>
  <c r="K31" i="42" s="1"/>
  <c r="L33" i="42"/>
  <c r="M33" i="42"/>
  <c r="N33" i="42"/>
  <c r="O33" i="42"/>
  <c r="P33" i="42"/>
  <c r="Q33" i="42"/>
  <c r="C34" i="42"/>
  <c r="D34" i="42"/>
  <c r="D31" i="42" s="1"/>
  <c r="E34" i="42"/>
  <c r="F34" i="42"/>
  <c r="G34" i="42"/>
  <c r="H34" i="42"/>
  <c r="I34" i="42"/>
  <c r="J34" i="42"/>
  <c r="K34" i="42"/>
  <c r="L34" i="42"/>
  <c r="L31" i="42" s="1"/>
  <c r="M34" i="42"/>
  <c r="N34" i="42"/>
  <c r="O34" i="42"/>
  <c r="P34" i="42"/>
  <c r="Q34" i="42"/>
  <c r="B34" i="42"/>
  <c r="B33" i="42"/>
  <c r="B31" i="42" s="1"/>
  <c r="B32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Q9" i="42"/>
  <c r="Q8" i="42" s="1"/>
  <c r="P9" i="42"/>
  <c r="O9" i="42"/>
  <c r="N9" i="42"/>
  <c r="M9" i="42"/>
  <c r="L9" i="42"/>
  <c r="K9" i="42"/>
  <c r="K8" i="42" s="1"/>
  <c r="K111" i="42" s="1"/>
  <c r="J9" i="42"/>
  <c r="I9" i="42"/>
  <c r="I8" i="42" s="1"/>
  <c r="H9" i="42"/>
  <c r="G9" i="42"/>
  <c r="F9" i="42"/>
  <c r="E9" i="42"/>
  <c r="D9" i="42"/>
  <c r="C9" i="42"/>
  <c r="H8" i="42"/>
  <c r="P8" i="42"/>
  <c r="C5" i="42"/>
  <c r="D5" i="42"/>
  <c r="E5" i="42"/>
  <c r="F5" i="42"/>
  <c r="F4" i="42" s="1"/>
  <c r="G5" i="42"/>
  <c r="H5" i="42"/>
  <c r="I5" i="42"/>
  <c r="J5" i="42"/>
  <c r="J4" i="42" s="1"/>
  <c r="K5" i="42"/>
  <c r="L5" i="42"/>
  <c r="M5" i="42"/>
  <c r="N5" i="42"/>
  <c r="N4" i="42" s="1"/>
  <c r="O5" i="42"/>
  <c r="P5" i="42"/>
  <c r="Q5" i="42"/>
  <c r="C6" i="42"/>
  <c r="C4" i="42" s="1"/>
  <c r="C108" i="42" s="1"/>
  <c r="D6" i="42"/>
  <c r="E6" i="42"/>
  <c r="F6" i="42"/>
  <c r="G6" i="42"/>
  <c r="G4" i="42" s="1"/>
  <c r="H6" i="42"/>
  <c r="I6" i="42"/>
  <c r="J6" i="42"/>
  <c r="K6" i="42"/>
  <c r="K4" i="42" s="1"/>
  <c r="K108" i="42" s="1"/>
  <c r="L6" i="42"/>
  <c r="M6" i="42"/>
  <c r="N6" i="42"/>
  <c r="O6" i="42"/>
  <c r="O4" i="42" s="1"/>
  <c r="P6" i="42"/>
  <c r="Q6" i="42"/>
  <c r="C7" i="42"/>
  <c r="D7" i="42"/>
  <c r="D4" i="42" s="1"/>
  <c r="D108" i="42" s="1"/>
  <c r="E7" i="42"/>
  <c r="F7" i="42"/>
  <c r="G7" i="42"/>
  <c r="H7" i="42"/>
  <c r="I7" i="42"/>
  <c r="J7" i="42"/>
  <c r="K7" i="42"/>
  <c r="L7" i="42"/>
  <c r="L4" i="42" s="1"/>
  <c r="L108" i="42" s="1"/>
  <c r="M7" i="42"/>
  <c r="N7" i="42"/>
  <c r="O7" i="42"/>
  <c r="P7" i="42"/>
  <c r="Q7" i="42"/>
  <c r="B10" i="42"/>
  <c r="B9" i="42"/>
  <c r="B7" i="42"/>
  <c r="B6" i="42"/>
  <c r="B5" i="42"/>
  <c r="B4" i="42" s="1"/>
  <c r="B108" i="42" s="1"/>
  <c r="H111" i="41"/>
  <c r="P108" i="41"/>
  <c r="M108" i="41"/>
  <c r="H107" i="41"/>
  <c r="Q62" i="41"/>
  <c r="P62" i="41"/>
  <c r="P57" i="41" s="1"/>
  <c r="O62" i="41"/>
  <c r="N62" i="41"/>
  <c r="M62" i="41"/>
  <c r="M57" i="41" s="1"/>
  <c r="L62" i="41"/>
  <c r="K62" i="41"/>
  <c r="J62" i="41"/>
  <c r="I62" i="41"/>
  <c r="H62" i="41"/>
  <c r="H57" i="41" s="1"/>
  <c r="G62" i="41"/>
  <c r="F62" i="41"/>
  <c r="E62" i="41"/>
  <c r="E57" i="41" s="1"/>
  <c r="D62" i="41"/>
  <c r="C62" i="41"/>
  <c r="Q58" i="41"/>
  <c r="P58" i="41"/>
  <c r="O58" i="41"/>
  <c r="O57" i="41" s="1"/>
  <c r="N58" i="41"/>
  <c r="M58" i="41"/>
  <c r="L58" i="41"/>
  <c r="K58" i="41"/>
  <c r="K57" i="41" s="1"/>
  <c r="J58" i="41"/>
  <c r="I58" i="41"/>
  <c r="H58" i="41"/>
  <c r="G58" i="41"/>
  <c r="G57" i="41" s="1"/>
  <c r="F58" i="41"/>
  <c r="E58" i="41"/>
  <c r="D58" i="41"/>
  <c r="C58" i="41"/>
  <c r="C57" i="41" s="1"/>
  <c r="Q57" i="41"/>
  <c r="N57" i="41"/>
  <c r="J57" i="41"/>
  <c r="I57" i="41"/>
  <c r="F57" i="41"/>
  <c r="Q53" i="41"/>
  <c r="P53" i="41"/>
  <c r="O53" i="41"/>
  <c r="N53" i="41"/>
  <c r="M53" i="41"/>
  <c r="L53" i="41"/>
  <c r="K53" i="41"/>
  <c r="J53" i="41"/>
  <c r="I53" i="41"/>
  <c r="H53" i="41"/>
  <c r="G53" i="41"/>
  <c r="F53" i="41"/>
  <c r="E53" i="41"/>
  <c r="D53" i="41"/>
  <c r="C53" i="41"/>
  <c r="B53" i="41"/>
  <c r="Q49" i="41"/>
  <c r="P49" i="41"/>
  <c r="O49" i="41"/>
  <c r="N49" i="41"/>
  <c r="M49" i="41"/>
  <c r="L49" i="41"/>
  <c r="K49" i="41"/>
  <c r="J49" i="41"/>
  <c r="I49" i="41"/>
  <c r="H49" i="41"/>
  <c r="G49" i="41"/>
  <c r="F49" i="41"/>
  <c r="E49" i="41"/>
  <c r="D49" i="41"/>
  <c r="C49" i="41"/>
  <c r="B49" i="41"/>
  <c r="Q48" i="41"/>
  <c r="P48" i="41"/>
  <c r="O48" i="41"/>
  <c r="N48" i="41"/>
  <c r="M48" i="41"/>
  <c r="L48" i="41"/>
  <c r="K48" i="41"/>
  <c r="J48" i="41"/>
  <c r="I48" i="41"/>
  <c r="H48" i="41"/>
  <c r="G48" i="41"/>
  <c r="F48" i="41"/>
  <c r="E48" i="41"/>
  <c r="D48" i="41"/>
  <c r="C48" i="41"/>
  <c r="B48" i="41"/>
  <c r="Q44" i="41"/>
  <c r="P44" i="41"/>
  <c r="O44" i="41"/>
  <c r="N44" i="41"/>
  <c r="M44" i="41"/>
  <c r="L44" i="41"/>
  <c r="K44" i="41"/>
  <c r="J44" i="41"/>
  <c r="I44" i="41"/>
  <c r="H44" i="41"/>
  <c r="G44" i="41"/>
  <c r="F44" i="41"/>
  <c r="E44" i="41"/>
  <c r="D44" i="41"/>
  <c r="C44" i="41"/>
  <c r="B44" i="41"/>
  <c r="Q40" i="41"/>
  <c r="P40" i="41"/>
  <c r="O40" i="41"/>
  <c r="N40" i="41"/>
  <c r="M40" i="41"/>
  <c r="L40" i="41"/>
  <c r="K40" i="41"/>
  <c r="J40" i="41"/>
  <c r="J39" i="41" s="1"/>
  <c r="I40" i="41"/>
  <c r="I39" i="41" s="1"/>
  <c r="H40" i="41"/>
  <c r="G40" i="41"/>
  <c r="F40" i="41"/>
  <c r="E40" i="41"/>
  <c r="D40" i="41"/>
  <c r="C40" i="41"/>
  <c r="B40" i="41"/>
  <c r="Q39" i="41"/>
  <c r="P39" i="41"/>
  <c r="O39" i="41"/>
  <c r="N39" i="41"/>
  <c r="M39" i="41"/>
  <c r="L39" i="41"/>
  <c r="K39" i="41"/>
  <c r="H39" i="41"/>
  <c r="G39" i="41"/>
  <c r="F39" i="41"/>
  <c r="E39" i="41"/>
  <c r="D39" i="41"/>
  <c r="C39" i="41"/>
  <c r="B39" i="41"/>
  <c r="Q35" i="41"/>
  <c r="P35" i="41"/>
  <c r="O35" i="41"/>
  <c r="N35" i="41"/>
  <c r="M35" i="41"/>
  <c r="L35" i="41"/>
  <c r="K35" i="41"/>
  <c r="J35" i="41"/>
  <c r="I35" i="41"/>
  <c r="H35" i="41"/>
  <c r="G35" i="41"/>
  <c r="F35" i="41"/>
  <c r="E35" i="41"/>
  <c r="D35" i="41"/>
  <c r="C35" i="41"/>
  <c r="B35" i="41"/>
  <c r="Q31" i="41"/>
  <c r="P31" i="41"/>
  <c r="O31" i="41"/>
  <c r="N31" i="41"/>
  <c r="M31" i="41"/>
  <c r="L31" i="41"/>
  <c r="K31" i="41"/>
  <c r="J31" i="41"/>
  <c r="I31" i="41"/>
  <c r="H31" i="41"/>
  <c r="G31" i="41"/>
  <c r="F31" i="41"/>
  <c r="E31" i="41"/>
  <c r="D31" i="41"/>
  <c r="C31" i="41"/>
  <c r="B31" i="41"/>
  <c r="Q8" i="41"/>
  <c r="P8" i="41"/>
  <c r="P110" i="41" s="1"/>
  <c r="O8" i="41"/>
  <c r="N8" i="41"/>
  <c r="M8" i="41"/>
  <c r="M110" i="41" s="1"/>
  <c r="L8" i="41"/>
  <c r="L109" i="41" s="1"/>
  <c r="K8" i="41"/>
  <c r="J8" i="41"/>
  <c r="I8" i="41"/>
  <c r="H8" i="41"/>
  <c r="H109" i="41" s="1"/>
  <c r="G8" i="41"/>
  <c r="F8" i="41"/>
  <c r="E8" i="41"/>
  <c r="E109" i="41" s="1"/>
  <c r="D8" i="41"/>
  <c r="D110" i="41" s="1"/>
  <c r="C8" i="41"/>
  <c r="B8" i="41"/>
  <c r="Q4" i="41"/>
  <c r="P4" i="41"/>
  <c r="P106" i="41" s="1"/>
  <c r="O4" i="41"/>
  <c r="N4" i="41"/>
  <c r="M4" i="41"/>
  <c r="M106" i="41" s="1"/>
  <c r="L4" i="41"/>
  <c r="L105" i="41" s="1"/>
  <c r="K4" i="41"/>
  <c r="J4" i="41"/>
  <c r="I4" i="41"/>
  <c r="H4" i="41"/>
  <c r="H105" i="41" s="1"/>
  <c r="G4" i="41"/>
  <c r="F4" i="41"/>
  <c r="E4" i="41"/>
  <c r="E108" i="41" s="1"/>
  <c r="D4" i="41"/>
  <c r="D108" i="41" s="1"/>
  <c r="C4" i="41"/>
  <c r="B4" i="41"/>
  <c r="Q62" i="42"/>
  <c r="N62" i="42"/>
  <c r="J62" i="42"/>
  <c r="I62" i="42"/>
  <c r="F62" i="42"/>
  <c r="C62" i="42"/>
  <c r="C57" i="42" s="1"/>
  <c r="P58" i="42"/>
  <c r="J58" i="42"/>
  <c r="H58" i="42"/>
  <c r="C58" i="42"/>
  <c r="N53" i="42"/>
  <c r="N48" i="42" s="1"/>
  <c r="M53" i="42"/>
  <c r="M48" i="42" s="1"/>
  <c r="L53" i="42"/>
  <c r="K53" i="42"/>
  <c r="K48" i="42" s="1"/>
  <c r="F53" i="42"/>
  <c r="F48" i="42" s="1"/>
  <c r="E53" i="42"/>
  <c r="E48" i="42" s="1"/>
  <c r="D53" i="42"/>
  <c r="C53" i="42"/>
  <c r="C48" i="42" s="1"/>
  <c r="B53" i="42"/>
  <c r="N49" i="42"/>
  <c r="M49" i="42"/>
  <c r="K49" i="42"/>
  <c r="F49" i="42"/>
  <c r="E49" i="42"/>
  <c r="C49" i="42"/>
  <c r="B49" i="42"/>
  <c r="P44" i="42"/>
  <c r="O44" i="42"/>
  <c r="N44" i="42"/>
  <c r="M44" i="42"/>
  <c r="L44" i="42"/>
  <c r="K44" i="42"/>
  <c r="I44" i="42"/>
  <c r="H44" i="42"/>
  <c r="G44" i="42"/>
  <c r="F44" i="42"/>
  <c r="E44" i="42"/>
  <c r="D44" i="42"/>
  <c r="C44" i="42"/>
  <c r="B44" i="42"/>
  <c r="Q40" i="42"/>
  <c r="P40" i="42"/>
  <c r="M40" i="42"/>
  <c r="K40" i="42"/>
  <c r="I40" i="42"/>
  <c r="H40" i="42"/>
  <c r="G40" i="42"/>
  <c r="F40" i="42"/>
  <c r="E40" i="42"/>
  <c r="C40" i="42"/>
  <c r="G39" i="42"/>
  <c r="F39" i="42"/>
  <c r="P35" i="42"/>
  <c r="L35" i="42"/>
  <c r="H35" i="42"/>
  <c r="E35" i="42"/>
  <c r="D35" i="42"/>
  <c r="O31" i="42"/>
  <c r="N31" i="42"/>
  <c r="M31" i="42"/>
  <c r="H31" i="42"/>
  <c r="G31" i="42"/>
  <c r="F31" i="42"/>
  <c r="E31" i="42"/>
  <c r="O8" i="42"/>
  <c r="N8" i="42"/>
  <c r="M8" i="42"/>
  <c r="M111" i="42" s="1"/>
  <c r="L8" i="42"/>
  <c r="L111" i="42" s="1"/>
  <c r="G8" i="42"/>
  <c r="F8" i="42"/>
  <c r="E8" i="42"/>
  <c r="E111" i="42" s="1"/>
  <c r="D8" i="42"/>
  <c r="D111" i="42" s="1"/>
  <c r="B8" i="42"/>
  <c r="Q4" i="42"/>
  <c r="P4" i="42"/>
  <c r="M4" i="42"/>
  <c r="M108" i="42" s="1"/>
  <c r="I4" i="42"/>
  <c r="H4" i="42"/>
  <c r="E4" i="42"/>
  <c r="E108" i="42" s="1"/>
  <c r="C8" i="40"/>
  <c r="D8" i="40"/>
  <c r="E8" i="40"/>
  <c r="F8" i="40"/>
  <c r="G8" i="40"/>
  <c r="H8" i="40"/>
  <c r="H7" i="40" s="1"/>
  <c r="H23" i="40" s="1"/>
  <c r="I8" i="40"/>
  <c r="J8" i="40"/>
  <c r="J7" i="40" s="1"/>
  <c r="J23" i="40" s="1"/>
  <c r="K8" i="40"/>
  <c r="L8" i="40"/>
  <c r="M8" i="40"/>
  <c r="N8" i="40"/>
  <c r="O8" i="40"/>
  <c r="P8" i="40"/>
  <c r="P7" i="40" s="1"/>
  <c r="P23" i="40" s="1"/>
  <c r="Q8" i="40"/>
  <c r="C9" i="40"/>
  <c r="C7" i="40" s="1"/>
  <c r="C23" i="40" s="1"/>
  <c r="D9" i="40"/>
  <c r="E9" i="40"/>
  <c r="E7" i="40" s="1"/>
  <c r="E23" i="40" s="1"/>
  <c r="F9" i="40"/>
  <c r="G9" i="40"/>
  <c r="H9" i="40"/>
  <c r="I9" i="40"/>
  <c r="I7" i="40" s="1"/>
  <c r="I23" i="40" s="1"/>
  <c r="J9" i="40"/>
  <c r="J15" i="40" s="1"/>
  <c r="K9" i="40"/>
  <c r="K7" i="40" s="1"/>
  <c r="K23" i="40" s="1"/>
  <c r="L9" i="40"/>
  <c r="M9" i="40"/>
  <c r="M7" i="40" s="1"/>
  <c r="M23" i="40" s="1"/>
  <c r="N9" i="40"/>
  <c r="O9" i="40"/>
  <c r="P9" i="40"/>
  <c r="Q9" i="40"/>
  <c r="B9" i="40"/>
  <c r="B8" i="40"/>
  <c r="B14" i="40" s="1"/>
  <c r="O7" i="40"/>
  <c r="O23" i="40" s="1"/>
  <c r="N7" i="40"/>
  <c r="N23" i="40" s="1"/>
  <c r="L15" i="40"/>
  <c r="D15" i="40"/>
  <c r="Q14" i="40"/>
  <c r="N14" i="40"/>
  <c r="M14" i="40"/>
  <c r="I14" i="40"/>
  <c r="F14" i="40"/>
  <c r="O15" i="40"/>
  <c r="P15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C5" i="40"/>
  <c r="D5" i="40"/>
  <c r="E5" i="40"/>
  <c r="E3" i="40" s="1"/>
  <c r="E19" i="40" s="1"/>
  <c r="F5" i="40"/>
  <c r="G5" i="40"/>
  <c r="H5" i="40"/>
  <c r="I5" i="40"/>
  <c r="J5" i="40"/>
  <c r="K5" i="40"/>
  <c r="L5" i="40"/>
  <c r="M5" i="40"/>
  <c r="M3" i="40" s="1"/>
  <c r="M19" i="40" s="1"/>
  <c r="N5" i="40"/>
  <c r="O5" i="40"/>
  <c r="P5" i="40"/>
  <c r="Q5" i="40"/>
  <c r="B5" i="40"/>
  <c r="B4" i="40"/>
  <c r="N15" i="40"/>
  <c r="H15" i="40"/>
  <c r="G15" i="40"/>
  <c r="F15" i="40"/>
  <c r="O14" i="40"/>
  <c r="K14" i="40"/>
  <c r="G14" i="40"/>
  <c r="E14" i="40"/>
  <c r="C14" i="40"/>
  <c r="G7" i="40"/>
  <c r="G23" i="40" s="1"/>
  <c r="F7" i="40"/>
  <c r="F23" i="40" s="1"/>
  <c r="Q3" i="40"/>
  <c r="Q19" i="40" s="1"/>
  <c r="O3" i="40"/>
  <c r="O19" i="40" s="1"/>
  <c r="N3" i="40"/>
  <c r="N19" i="40" s="1"/>
  <c r="K3" i="40"/>
  <c r="K19" i="40" s="1"/>
  <c r="I3" i="40"/>
  <c r="I19" i="40" s="1"/>
  <c r="G3" i="40"/>
  <c r="G19" i="40" s="1"/>
  <c r="F3" i="40"/>
  <c r="F19" i="40" s="1"/>
  <c r="C3" i="40"/>
  <c r="C19" i="40" s="1"/>
  <c r="Q15" i="39"/>
  <c r="P15" i="39"/>
  <c r="O15" i="39"/>
  <c r="N15" i="39"/>
  <c r="M15" i="39"/>
  <c r="L15" i="39"/>
  <c r="K15" i="39"/>
  <c r="J15" i="39"/>
  <c r="I15" i="39"/>
  <c r="H15" i="39"/>
  <c r="G15" i="39"/>
  <c r="F15" i="39"/>
  <c r="E15" i="39"/>
  <c r="D15" i="39"/>
  <c r="C15" i="39"/>
  <c r="B15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M13" i="39"/>
  <c r="Q7" i="39"/>
  <c r="Q23" i="39" s="1"/>
  <c r="P7" i="39"/>
  <c r="P23" i="39" s="1"/>
  <c r="O7" i="39"/>
  <c r="O23" i="39" s="1"/>
  <c r="N7" i="39"/>
  <c r="N23" i="39" s="1"/>
  <c r="M7" i="39"/>
  <c r="M23" i="39" s="1"/>
  <c r="L7" i="39"/>
  <c r="L21" i="39" s="1"/>
  <c r="K7" i="39"/>
  <c r="K23" i="39" s="1"/>
  <c r="J7" i="39"/>
  <c r="J23" i="39" s="1"/>
  <c r="I7" i="39"/>
  <c r="I23" i="39" s="1"/>
  <c r="H7" i="39"/>
  <c r="H23" i="39" s="1"/>
  <c r="G7" i="39"/>
  <c r="G22" i="39" s="1"/>
  <c r="F7" i="39"/>
  <c r="F23" i="39" s="1"/>
  <c r="E7" i="39"/>
  <c r="E23" i="39" s="1"/>
  <c r="D7" i="39"/>
  <c r="D23" i="39" s="1"/>
  <c r="C7" i="39"/>
  <c r="C23" i="39" s="1"/>
  <c r="B7" i="39"/>
  <c r="B23" i="39" s="1"/>
  <c r="Q3" i="39"/>
  <c r="Q19" i="39" s="1"/>
  <c r="P3" i="39"/>
  <c r="P19" i="39" s="1"/>
  <c r="O3" i="39"/>
  <c r="O13" i="39" s="1"/>
  <c r="N3" i="39"/>
  <c r="N19" i="39" s="1"/>
  <c r="M3" i="39"/>
  <c r="M19" i="39" s="1"/>
  <c r="L3" i="39"/>
  <c r="L17" i="39" s="1"/>
  <c r="K3" i="39"/>
  <c r="K19" i="39" s="1"/>
  <c r="J3" i="39"/>
  <c r="J19" i="39" s="1"/>
  <c r="I3" i="39"/>
  <c r="I19" i="39" s="1"/>
  <c r="H3" i="39"/>
  <c r="H19" i="39" s="1"/>
  <c r="G3" i="39"/>
  <c r="G19" i="39" s="1"/>
  <c r="F3" i="39"/>
  <c r="F19" i="39" s="1"/>
  <c r="E3" i="39"/>
  <c r="E19" i="39" s="1"/>
  <c r="D3" i="39"/>
  <c r="D19" i="39" s="1"/>
  <c r="C3" i="39"/>
  <c r="C19" i="39" s="1"/>
  <c r="B3" i="39"/>
  <c r="B19" i="39" s="1"/>
  <c r="C133" i="38"/>
  <c r="D133" i="38"/>
  <c r="E133" i="38"/>
  <c r="F133" i="38"/>
  <c r="G133" i="38"/>
  <c r="H133" i="38"/>
  <c r="I133" i="38"/>
  <c r="J133" i="38"/>
  <c r="K133" i="38"/>
  <c r="L133" i="38"/>
  <c r="M133" i="38"/>
  <c r="N133" i="38"/>
  <c r="O133" i="38"/>
  <c r="P133" i="38"/>
  <c r="Q133" i="38"/>
  <c r="C134" i="38"/>
  <c r="D134" i="38"/>
  <c r="E134" i="38"/>
  <c r="F134" i="38"/>
  <c r="G134" i="38"/>
  <c r="H134" i="38"/>
  <c r="I134" i="38"/>
  <c r="J134" i="38"/>
  <c r="K134" i="38"/>
  <c r="L134" i="38"/>
  <c r="M134" i="38"/>
  <c r="N134" i="38"/>
  <c r="O134" i="38"/>
  <c r="P134" i="38"/>
  <c r="Q134" i="38"/>
  <c r="C135" i="38"/>
  <c r="D135" i="38"/>
  <c r="E135" i="38"/>
  <c r="F135" i="38"/>
  <c r="G135" i="38"/>
  <c r="H135" i="38"/>
  <c r="I135" i="38"/>
  <c r="J135" i="38"/>
  <c r="K135" i="38"/>
  <c r="L135" i="38"/>
  <c r="M135" i="38"/>
  <c r="N135" i="38"/>
  <c r="O135" i="38"/>
  <c r="P135" i="38"/>
  <c r="Q135" i="38"/>
  <c r="B135" i="38"/>
  <c r="B134" i="38"/>
  <c r="B133" i="38"/>
  <c r="C127" i="38"/>
  <c r="D127" i="38"/>
  <c r="E127" i="38"/>
  <c r="F127" i="38"/>
  <c r="G127" i="38"/>
  <c r="H127" i="38"/>
  <c r="I127" i="38"/>
  <c r="J127" i="38"/>
  <c r="K127" i="38"/>
  <c r="L127" i="38"/>
  <c r="M127" i="38"/>
  <c r="N127" i="38"/>
  <c r="O127" i="38"/>
  <c r="P127" i="38"/>
  <c r="Q127" i="38"/>
  <c r="C128" i="38"/>
  <c r="D128" i="38"/>
  <c r="E128" i="38"/>
  <c r="F128" i="38"/>
  <c r="G128" i="38"/>
  <c r="H128" i="38"/>
  <c r="I128" i="38"/>
  <c r="J128" i="38"/>
  <c r="K128" i="38"/>
  <c r="L128" i="38"/>
  <c r="M128" i="38"/>
  <c r="N128" i="38"/>
  <c r="O128" i="38"/>
  <c r="P128" i="38"/>
  <c r="Q128" i="38"/>
  <c r="C129" i="38"/>
  <c r="D129" i="38"/>
  <c r="E129" i="38"/>
  <c r="F129" i="38"/>
  <c r="G129" i="38"/>
  <c r="H129" i="38"/>
  <c r="I129" i="38"/>
  <c r="J129" i="38"/>
  <c r="K129" i="38"/>
  <c r="L129" i="38"/>
  <c r="M129" i="38"/>
  <c r="N129" i="38"/>
  <c r="O129" i="38"/>
  <c r="P129" i="38"/>
  <c r="Q129" i="38"/>
  <c r="C130" i="38"/>
  <c r="D130" i="38"/>
  <c r="E130" i="38"/>
  <c r="F130" i="38"/>
  <c r="G130" i="38"/>
  <c r="H130" i="38"/>
  <c r="I130" i="38"/>
  <c r="J130" i="38"/>
  <c r="K130" i="38"/>
  <c r="L130" i="38"/>
  <c r="M130" i="38"/>
  <c r="N130" i="38"/>
  <c r="O130" i="38"/>
  <c r="P130" i="38"/>
  <c r="Q130" i="38"/>
  <c r="C131" i="38"/>
  <c r="D131" i="38"/>
  <c r="E131" i="38"/>
  <c r="F131" i="38"/>
  <c r="G131" i="38"/>
  <c r="H131" i="38"/>
  <c r="I131" i="38"/>
  <c r="J131" i="38"/>
  <c r="K131" i="38"/>
  <c r="L131" i="38"/>
  <c r="M131" i="38"/>
  <c r="N131" i="38"/>
  <c r="O131" i="38"/>
  <c r="P131" i="38"/>
  <c r="Q131" i="38"/>
  <c r="C132" i="38"/>
  <c r="D132" i="38"/>
  <c r="E132" i="38"/>
  <c r="F132" i="38"/>
  <c r="G132" i="38"/>
  <c r="H132" i="38"/>
  <c r="I132" i="38"/>
  <c r="J132" i="38"/>
  <c r="K132" i="38"/>
  <c r="L132" i="38"/>
  <c r="M132" i="38"/>
  <c r="N132" i="38"/>
  <c r="O132" i="38"/>
  <c r="P132" i="38"/>
  <c r="Q132" i="38"/>
  <c r="B132" i="38"/>
  <c r="B131" i="38"/>
  <c r="B130" i="38"/>
  <c r="B129" i="38"/>
  <c r="B128" i="38"/>
  <c r="B127" i="38"/>
  <c r="C122" i="38"/>
  <c r="D122" i="38"/>
  <c r="E122" i="38"/>
  <c r="F122" i="38"/>
  <c r="G122" i="38"/>
  <c r="H122" i="38"/>
  <c r="I122" i="38"/>
  <c r="J122" i="38"/>
  <c r="K122" i="38"/>
  <c r="L122" i="38"/>
  <c r="M122" i="38"/>
  <c r="N122" i="38"/>
  <c r="O122" i="38"/>
  <c r="P122" i="38"/>
  <c r="Q122" i="38"/>
  <c r="C123" i="38"/>
  <c r="D123" i="38"/>
  <c r="E123" i="38"/>
  <c r="F123" i="38"/>
  <c r="G123" i="38"/>
  <c r="H123" i="38"/>
  <c r="I123" i="38"/>
  <c r="J123" i="38"/>
  <c r="K123" i="38"/>
  <c r="L123" i="38"/>
  <c r="M123" i="38"/>
  <c r="N123" i="38"/>
  <c r="O123" i="38"/>
  <c r="P123" i="38"/>
  <c r="Q123" i="38"/>
  <c r="C124" i="38"/>
  <c r="D124" i="38"/>
  <c r="E124" i="38"/>
  <c r="F124" i="38"/>
  <c r="G124" i="38"/>
  <c r="H124" i="38"/>
  <c r="I124" i="38"/>
  <c r="J124" i="38"/>
  <c r="K124" i="38"/>
  <c r="L124" i="38"/>
  <c r="M124" i="38"/>
  <c r="N124" i="38"/>
  <c r="O124" i="38"/>
  <c r="P124" i="38"/>
  <c r="Q124" i="38"/>
  <c r="B124" i="38"/>
  <c r="B123" i="38"/>
  <c r="B122" i="38"/>
  <c r="C116" i="38"/>
  <c r="D116" i="38"/>
  <c r="E116" i="38"/>
  <c r="F116" i="38"/>
  <c r="G116" i="38"/>
  <c r="H116" i="38"/>
  <c r="I116" i="38"/>
  <c r="J116" i="38"/>
  <c r="K116" i="38"/>
  <c r="L116" i="38"/>
  <c r="M116" i="38"/>
  <c r="N116" i="38"/>
  <c r="O116" i="38"/>
  <c r="P116" i="38"/>
  <c r="Q116" i="38"/>
  <c r="C117" i="38"/>
  <c r="D117" i="38"/>
  <c r="E117" i="38"/>
  <c r="F117" i="38"/>
  <c r="G117" i="38"/>
  <c r="H117" i="38"/>
  <c r="I117" i="38"/>
  <c r="J117" i="38"/>
  <c r="K117" i="38"/>
  <c r="L117" i="38"/>
  <c r="M117" i="38"/>
  <c r="N117" i="38"/>
  <c r="O117" i="38"/>
  <c r="P117" i="38"/>
  <c r="Q117" i="38"/>
  <c r="C118" i="38"/>
  <c r="D118" i="38"/>
  <c r="E118" i="38"/>
  <c r="F118" i="38"/>
  <c r="G118" i="38"/>
  <c r="H118" i="38"/>
  <c r="I118" i="38"/>
  <c r="J118" i="38"/>
  <c r="K118" i="38"/>
  <c r="L118" i="38"/>
  <c r="M118" i="38"/>
  <c r="N118" i="38"/>
  <c r="O118" i="38"/>
  <c r="P118" i="38"/>
  <c r="Q118" i="38"/>
  <c r="C119" i="38"/>
  <c r="D119" i="38"/>
  <c r="E119" i="38"/>
  <c r="F119" i="38"/>
  <c r="G119" i="38"/>
  <c r="H119" i="38"/>
  <c r="I119" i="38"/>
  <c r="J119" i="38"/>
  <c r="K119" i="38"/>
  <c r="L119" i="38"/>
  <c r="M119" i="38"/>
  <c r="N119" i="38"/>
  <c r="O119" i="38"/>
  <c r="P119" i="38"/>
  <c r="Q119" i="38"/>
  <c r="C120" i="38"/>
  <c r="D120" i="38"/>
  <c r="E120" i="38"/>
  <c r="F120" i="38"/>
  <c r="G120" i="38"/>
  <c r="H120" i="38"/>
  <c r="I120" i="38"/>
  <c r="J120" i="38"/>
  <c r="K120" i="38"/>
  <c r="L120" i="38"/>
  <c r="M120" i="38"/>
  <c r="N120" i="38"/>
  <c r="O120" i="38"/>
  <c r="P120" i="38"/>
  <c r="Q120" i="38"/>
  <c r="C121" i="38"/>
  <c r="D121" i="38"/>
  <c r="E121" i="38"/>
  <c r="F121" i="38"/>
  <c r="G121" i="38"/>
  <c r="H121" i="38"/>
  <c r="I121" i="38"/>
  <c r="J121" i="38"/>
  <c r="K121" i="38"/>
  <c r="L121" i="38"/>
  <c r="M121" i="38"/>
  <c r="N121" i="38"/>
  <c r="O121" i="38"/>
  <c r="P121" i="38"/>
  <c r="Q121" i="38"/>
  <c r="B121" i="38"/>
  <c r="B120" i="38"/>
  <c r="B119" i="38"/>
  <c r="B118" i="38"/>
  <c r="B117" i="38"/>
  <c r="B116" i="38"/>
  <c r="C105" i="38"/>
  <c r="D105" i="38"/>
  <c r="E105" i="38"/>
  <c r="F105" i="38"/>
  <c r="G105" i="38"/>
  <c r="H105" i="38"/>
  <c r="I105" i="38"/>
  <c r="J105" i="38"/>
  <c r="K105" i="38"/>
  <c r="L105" i="38"/>
  <c r="M105" i="38"/>
  <c r="N105" i="38"/>
  <c r="O105" i="38"/>
  <c r="P105" i="38"/>
  <c r="Q105" i="38"/>
  <c r="C106" i="38"/>
  <c r="D106" i="38"/>
  <c r="E106" i="38"/>
  <c r="F106" i="38"/>
  <c r="G106" i="38"/>
  <c r="H106" i="38"/>
  <c r="I106" i="38"/>
  <c r="J106" i="38"/>
  <c r="K106" i="38"/>
  <c r="L106" i="38"/>
  <c r="M106" i="38"/>
  <c r="N106" i="38"/>
  <c r="O106" i="38"/>
  <c r="P106" i="38"/>
  <c r="Q106" i="38"/>
  <c r="C107" i="38"/>
  <c r="D107" i="38"/>
  <c r="E107" i="38"/>
  <c r="F107" i="38"/>
  <c r="G107" i="38"/>
  <c r="H107" i="38"/>
  <c r="I107" i="38"/>
  <c r="J107" i="38"/>
  <c r="K107" i="38"/>
  <c r="L107" i="38"/>
  <c r="M107" i="38"/>
  <c r="N107" i="38"/>
  <c r="O107" i="38"/>
  <c r="P107" i="38"/>
  <c r="Q107" i="38"/>
  <c r="C108" i="38"/>
  <c r="D108" i="38"/>
  <c r="E108" i="38"/>
  <c r="F108" i="38"/>
  <c r="G108" i="38"/>
  <c r="H108" i="38"/>
  <c r="I108" i="38"/>
  <c r="J108" i="38"/>
  <c r="K108" i="38"/>
  <c r="L108" i="38"/>
  <c r="M108" i="38"/>
  <c r="N108" i="38"/>
  <c r="O108" i="38"/>
  <c r="P108" i="38"/>
  <c r="Q108" i="38"/>
  <c r="C109" i="38"/>
  <c r="D109" i="38"/>
  <c r="E109" i="38"/>
  <c r="F109" i="38"/>
  <c r="G109" i="38"/>
  <c r="H109" i="38"/>
  <c r="I109" i="38"/>
  <c r="J109" i="38"/>
  <c r="K109" i="38"/>
  <c r="L109" i="38"/>
  <c r="M109" i="38"/>
  <c r="N109" i="38"/>
  <c r="O109" i="38"/>
  <c r="P109" i="38"/>
  <c r="Q109" i="38"/>
  <c r="C110" i="38"/>
  <c r="D110" i="38"/>
  <c r="E110" i="38"/>
  <c r="F110" i="38"/>
  <c r="G110" i="38"/>
  <c r="H110" i="38"/>
  <c r="I110" i="38"/>
  <c r="J110" i="38"/>
  <c r="K110" i="38"/>
  <c r="L110" i="38"/>
  <c r="M110" i="38"/>
  <c r="N110" i="38"/>
  <c r="O110" i="38"/>
  <c r="P110" i="38"/>
  <c r="Q110" i="38"/>
  <c r="C111" i="38"/>
  <c r="D111" i="38"/>
  <c r="E111" i="38"/>
  <c r="F111" i="38"/>
  <c r="G111" i="38"/>
  <c r="H111" i="38"/>
  <c r="I111" i="38"/>
  <c r="J111" i="38"/>
  <c r="K111" i="38"/>
  <c r="L111" i="38"/>
  <c r="M111" i="38"/>
  <c r="N111" i="38"/>
  <c r="O111" i="38"/>
  <c r="P111" i="38"/>
  <c r="Q111" i="38"/>
  <c r="C112" i="38"/>
  <c r="D112" i="38"/>
  <c r="E112" i="38"/>
  <c r="F112" i="38"/>
  <c r="G112" i="38"/>
  <c r="H112" i="38"/>
  <c r="I112" i="38"/>
  <c r="J112" i="38"/>
  <c r="K112" i="38"/>
  <c r="L112" i="38"/>
  <c r="M112" i="38"/>
  <c r="N112" i="38"/>
  <c r="O112" i="38"/>
  <c r="P112" i="38"/>
  <c r="Q112" i="38"/>
  <c r="C113" i="38"/>
  <c r="D113" i="38"/>
  <c r="E113" i="38"/>
  <c r="F113" i="38"/>
  <c r="G113" i="38"/>
  <c r="H113" i="38"/>
  <c r="I113" i="38"/>
  <c r="J113" i="38"/>
  <c r="K113" i="38"/>
  <c r="L113" i="38"/>
  <c r="M113" i="38"/>
  <c r="N113" i="38"/>
  <c r="O113" i="38"/>
  <c r="P113" i="38"/>
  <c r="Q113" i="38"/>
  <c r="B113" i="38"/>
  <c r="B112" i="38"/>
  <c r="B111" i="38"/>
  <c r="B110" i="38"/>
  <c r="B109" i="38"/>
  <c r="B108" i="38"/>
  <c r="B107" i="38"/>
  <c r="B106" i="38"/>
  <c r="B105" i="38"/>
  <c r="C94" i="38"/>
  <c r="D94" i="38"/>
  <c r="E94" i="38"/>
  <c r="F94" i="38"/>
  <c r="G94" i="38"/>
  <c r="H94" i="38"/>
  <c r="I94" i="38"/>
  <c r="J94" i="38"/>
  <c r="K94" i="38"/>
  <c r="L94" i="38"/>
  <c r="M94" i="38"/>
  <c r="N94" i="38"/>
  <c r="O94" i="38"/>
  <c r="P94" i="38"/>
  <c r="Q94" i="38"/>
  <c r="C95" i="38"/>
  <c r="D95" i="38"/>
  <c r="E95" i="38"/>
  <c r="F95" i="38"/>
  <c r="G95" i="38"/>
  <c r="H95" i="38"/>
  <c r="I95" i="38"/>
  <c r="J95" i="38"/>
  <c r="K95" i="38"/>
  <c r="L95" i="38"/>
  <c r="M95" i="38"/>
  <c r="N95" i="38"/>
  <c r="O95" i="38"/>
  <c r="P95" i="38"/>
  <c r="Q95" i="38"/>
  <c r="C96" i="38"/>
  <c r="D96" i="38"/>
  <c r="E96" i="38"/>
  <c r="F96" i="38"/>
  <c r="G96" i="38"/>
  <c r="H96" i="38"/>
  <c r="I96" i="38"/>
  <c r="J96" i="38"/>
  <c r="K96" i="38"/>
  <c r="L96" i="38"/>
  <c r="M96" i="38"/>
  <c r="N96" i="38"/>
  <c r="O96" i="38"/>
  <c r="P96" i="38"/>
  <c r="Q96" i="38"/>
  <c r="C97" i="38"/>
  <c r="D97" i="38"/>
  <c r="E97" i="38"/>
  <c r="F97" i="38"/>
  <c r="G97" i="38"/>
  <c r="H97" i="38"/>
  <c r="I97" i="38"/>
  <c r="J97" i="38"/>
  <c r="K97" i="38"/>
  <c r="L97" i="38"/>
  <c r="M97" i="38"/>
  <c r="N97" i="38"/>
  <c r="O97" i="38"/>
  <c r="P97" i="38"/>
  <c r="Q97" i="38"/>
  <c r="C98" i="38"/>
  <c r="D98" i="38"/>
  <c r="E98" i="38"/>
  <c r="F98" i="38"/>
  <c r="G98" i="38"/>
  <c r="H98" i="38"/>
  <c r="I98" i="38"/>
  <c r="J98" i="38"/>
  <c r="K98" i="38"/>
  <c r="L98" i="38"/>
  <c r="M98" i="38"/>
  <c r="N98" i="38"/>
  <c r="O98" i="38"/>
  <c r="P98" i="38"/>
  <c r="Q98" i="38"/>
  <c r="C99" i="38"/>
  <c r="D99" i="38"/>
  <c r="E99" i="38"/>
  <c r="F99" i="38"/>
  <c r="G99" i="38"/>
  <c r="H99" i="38"/>
  <c r="I99" i="38"/>
  <c r="J99" i="38"/>
  <c r="K99" i="38"/>
  <c r="L99" i="38"/>
  <c r="M99" i="38"/>
  <c r="N99" i="38"/>
  <c r="O99" i="38"/>
  <c r="P99" i="38"/>
  <c r="Q99" i="38"/>
  <c r="C100" i="38"/>
  <c r="D100" i="38"/>
  <c r="E100" i="38"/>
  <c r="F100" i="38"/>
  <c r="G100" i="38"/>
  <c r="H100" i="38"/>
  <c r="I100" i="38"/>
  <c r="J100" i="38"/>
  <c r="K100" i="38"/>
  <c r="L100" i="38"/>
  <c r="M100" i="38"/>
  <c r="N100" i="38"/>
  <c r="O100" i="38"/>
  <c r="P100" i="38"/>
  <c r="Q100" i="38"/>
  <c r="C101" i="38"/>
  <c r="D101" i="38"/>
  <c r="E101" i="38"/>
  <c r="F101" i="38"/>
  <c r="G101" i="38"/>
  <c r="H101" i="38"/>
  <c r="I101" i="38"/>
  <c r="J101" i="38"/>
  <c r="K101" i="38"/>
  <c r="L101" i="38"/>
  <c r="M101" i="38"/>
  <c r="N101" i="38"/>
  <c r="O101" i="38"/>
  <c r="P101" i="38"/>
  <c r="Q101" i="38"/>
  <c r="C102" i="38"/>
  <c r="D102" i="38"/>
  <c r="E102" i="38"/>
  <c r="F102" i="38"/>
  <c r="G102" i="38"/>
  <c r="H102" i="38"/>
  <c r="I102" i="38"/>
  <c r="J102" i="38"/>
  <c r="K102" i="38"/>
  <c r="L102" i="38"/>
  <c r="M102" i="38"/>
  <c r="N102" i="38"/>
  <c r="O102" i="38"/>
  <c r="P102" i="38"/>
  <c r="Q102" i="38"/>
  <c r="B102" i="38"/>
  <c r="B101" i="38"/>
  <c r="B100" i="38"/>
  <c r="B99" i="38"/>
  <c r="B98" i="38"/>
  <c r="B97" i="38"/>
  <c r="B96" i="38"/>
  <c r="B95" i="38"/>
  <c r="B94" i="38"/>
  <c r="C8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C84" i="38"/>
  <c r="D84" i="38"/>
  <c r="E84" i="38"/>
  <c r="F84" i="38"/>
  <c r="G84" i="38"/>
  <c r="H84" i="38"/>
  <c r="I84" i="38"/>
  <c r="J84" i="38"/>
  <c r="K84" i="38"/>
  <c r="L84" i="38"/>
  <c r="M84" i="38"/>
  <c r="N84" i="38"/>
  <c r="O84" i="38"/>
  <c r="P84" i="38"/>
  <c r="Q84" i="38"/>
  <c r="C85" i="38"/>
  <c r="D85" i="38"/>
  <c r="E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C86" i="38"/>
  <c r="D86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C87" i="38"/>
  <c r="D87" i="38"/>
  <c r="E87" i="38"/>
  <c r="F87" i="38"/>
  <c r="G87" i="38"/>
  <c r="H87" i="38"/>
  <c r="I87" i="38"/>
  <c r="J87" i="38"/>
  <c r="K87" i="38"/>
  <c r="L87" i="38"/>
  <c r="M87" i="38"/>
  <c r="N87" i="38"/>
  <c r="O87" i="38"/>
  <c r="P87" i="38"/>
  <c r="Q87" i="38"/>
  <c r="C88" i="38"/>
  <c r="D88" i="38"/>
  <c r="E88" i="38"/>
  <c r="F88" i="38"/>
  <c r="G88" i="38"/>
  <c r="H88" i="38"/>
  <c r="I88" i="38"/>
  <c r="J88" i="38"/>
  <c r="K88" i="38"/>
  <c r="L88" i="38"/>
  <c r="M88" i="38"/>
  <c r="N88" i="38"/>
  <c r="O88" i="38"/>
  <c r="P88" i="38"/>
  <c r="Q88" i="38"/>
  <c r="C89" i="38"/>
  <c r="D89" i="38"/>
  <c r="E89" i="38"/>
  <c r="F89" i="38"/>
  <c r="G89" i="38"/>
  <c r="H89" i="38"/>
  <c r="I89" i="38"/>
  <c r="J89" i="38"/>
  <c r="K89" i="38"/>
  <c r="L89" i="38"/>
  <c r="M89" i="38"/>
  <c r="N89" i="38"/>
  <c r="O89" i="38"/>
  <c r="P89" i="38"/>
  <c r="Q89" i="38"/>
  <c r="C90" i="38"/>
  <c r="D90" i="38"/>
  <c r="E90" i="38"/>
  <c r="F90" i="38"/>
  <c r="G90" i="38"/>
  <c r="H90" i="38"/>
  <c r="I90" i="38"/>
  <c r="J90" i="38"/>
  <c r="K90" i="38"/>
  <c r="L90" i="38"/>
  <c r="M90" i="38"/>
  <c r="N90" i="38"/>
  <c r="O90" i="38"/>
  <c r="P90" i="38"/>
  <c r="Q90" i="38"/>
  <c r="C91" i="38"/>
  <c r="D91" i="38"/>
  <c r="E91" i="38"/>
  <c r="F91" i="38"/>
  <c r="G91" i="38"/>
  <c r="H91" i="38"/>
  <c r="I91" i="38"/>
  <c r="J91" i="38"/>
  <c r="K91" i="38"/>
  <c r="L91" i="38"/>
  <c r="M91" i="38"/>
  <c r="N91" i="38"/>
  <c r="O91" i="38"/>
  <c r="P91" i="38"/>
  <c r="Q91" i="38"/>
  <c r="B91" i="38"/>
  <c r="B90" i="38"/>
  <c r="B89" i="38"/>
  <c r="B88" i="38"/>
  <c r="B87" i="38"/>
  <c r="B86" i="38"/>
  <c r="B85" i="38"/>
  <c r="B84" i="38"/>
  <c r="B83" i="38"/>
  <c r="C78" i="38"/>
  <c r="D78" i="38"/>
  <c r="E78" i="38"/>
  <c r="F78" i="38"/>
  <c r="G78" i="38"/>
  <c r="H78" i="38"/>
  <c r="I78" i="38"/>
  <c r="J78" i="38"/>
  <c r="K78" i="38"/>
  <c r="L78" i="38"/>
  <c r="M78" i="38"/>
  <c r="N78" i="38"/>
  <c r="O78" i="38"/>
  <c r="P78" i="38"/>
  <c r="Q78" i="38"/>
  <c r="B78" i="38"/>
  <c r="C74" i="38"/>
  <c r="D74" i="38"/>
  <c r="D72" i="38" s="1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B74" i="38"/>
  <c r="B72" i="38" s="1"/>
  <c r="C72" i="38"/>
  <c r="E72" i="38"/>
  <c r="F72" i="38"/>
  <c r="G72" i="38"/>
  <c r="H72" i="38"/>
  <c r="I72" i="38"/>
  <c r="J72" i="38"/>
  <c r="K72" i="38"/>
  <c r="L72" i="38"/>
  <c r="M72" i="38"/>
  <c r="N72" i="38"/>
  <c r="O72" i="38"/>
  <c r="P72" i="38"/>
  <c r="Q72" i="38"/>
  <c r="G22" i="44" l="1"/>
  <c r="H22" i="44"/>
  <c r="D39" i="44"/>
  <c r="D13" i="44"/>
  <c r="F13" i="44"/>
  <c r="E22" i="44"/>
  <c r="E13" i="44"/>
  <c r="G13" i="44"/>
  <c r="D22" i="44"/>
  <c r="E39" i="44"/>
  <c r="F39" i="44"/>
  <c r="G39" i="44"/>
  <c r="F12" i="44"/>
  <c r="G12" i="44"/>
  <c r="F21" i="44"/>
  <c r="O57" i="42"/>
  <c r="G57" i="42"/>
  <c r="K57" i="42"/>
  <c r="L57" i="42"/>
  <c r="D57" i="42"/>
  <c r="Q57" i="42"/>
  <c r="I57" i="42"/>
  <c r="M57" i="42"/>
  <c r="E57" i="42"/>
  <c r="Q48" i="42"/>
  <c r="I48" i="42"/>
  <c r="P48" i="42"/>
  <c r="H48" i="42"/>
  <c r="G48" i="42"/>
  <c r="G53" i="42"/>
  <c r="J48" i="42"/>
  <c r="B48" i="42"/>
  <c r="O49" i="42"/>
  <c r="O48" i="42" s="1"/>
  <c r="J39" i="42"/>
  <c r="I39" i="42"/>
  <c r="O39" i="42"/>
  <c r="N39" i="42"/>
  <c r="Q39" i="42"/>
  <c r="B39" i="42"/>
  <c r="K39" i="42"/>
  <c r="E39" i="42"/>
  <c r="M39" i="42"/>
  <c r="C39" i="42"/>
  <c r="H39" i="42"/>
  <c r="P39" i="42"/>
  <c r="C8" i="42"/>
  <c r="C111" i="42" s="1"/>
  <c r="J8" i="42"/>
  <c r="D106" i="41"/>
  <c r="L57" i="41"/>
  <c r="B108" i="41"/>
  <c r="B107" i="41"/>
  <c r="B106" i="41"/>
  <c r="B105" i="41"/>
  <c r="J108" i="41"/>
  <c r="J107" i="41"/>
  <c r="J106" i="41"/>
  <c r="J105" i="41"/>
  <c r="B111" i="41"/>
  <c r="B110" i="41"/>
  <c r="B109" i="41"/>
  <c r="J111" i="41"/>
  <c r="J110" i="41"/>
  <c r="J109" i="41"/>
  <c r="M105" i="41"/>
  <c r="D107" i="41"/>
  <c r="H108" i="41"/>
  <c r="M109" i="41"/>
  <c r="D111" i="41"/>
  <c r="D57" i="41"/>
  <c r="C108" i="41"/>
  <c r="C107" i="41"/>
  <c r="C106" i="41"/>
  <c r="C105" i="41"/>
  <c r="K108" i="41"/>
  <c r="K107" i="41"/>
  <c r="K106" i="41"/>
  <c r="K105" i="41"/>
  <c r="C111" i="41"/>
  <c r="C110" i="41"/>
  <c r="C109" i="41"/>
  <c r="K111" i="41"/>
  <c r="K110" i="41"/>
  <c r="K109" i="41"/>
  <c r="P105" i="41"/>
  <c r="E107" i="41"/>
  <c r="L108" i="41"/>
  <c r="P109" i="41"/>
  <c r="E111" i="41"/>
  <c r="E106" i="41"/>
  <c r="E110" i="41"/>
  <c r="F108" i="41"/>
  <c r="F107" i="41"/>
  <c r="F106" i="41"/>
  <c r="F105" i="41"/>
  <c r="N108" i="41"/>
  <c r="N107" i="41"/>
  <c r="N106" i="41"/>
  <c r="N105" i="41"/>
  <c r="F111" i="41"/>
  <c r="F110" i="41"/>
  <c r="F109" i="41"/>
  <c r="N111" i="41"/>
  <c r="N110" i="41"/>
  <c r="N109" i="41"/>
  <c r="D105" i="41"/>
  <c r="H106" i="41"/>
  <c r="M107" i="41"/>
  <c r="D109" i="41"/>
  <c r="H110" i="41"/>
  <c r="M111" i="41"/>
  <c r="L107" i="41"/>
  <c r="G108" i="41"/>
  <c r="G107" i="41"/>
  <c r="G106" i="41"/>
  <c r="G105" i="41"/>
  <c r="O108" i="41"/>
  <c r="O107" i="41"/>
  <c r="O106" i="41"/>
  <c r="O105" i="41"/>
  <c r="G111" i="41"/>
  <c r="G110" i="41"/>
  <c r="G109" i="41"/>
  <c r="O111" i="41"/>
  <c r="O110" i="41"/>
  <c r="O109" i="41"/>
  <c r="E105" i="41"/>
  <c r="L106" i="41"/>
  <c r="P107" i="41"/>
  <c r="L110" i="41"/>
  <c r="P111" i="41"/>
  <c r="L111" i="41"/>
  <c r="I108" i="41"/>
  <c r="I107" i="41"/>
  <c r="I106" i="41"/>
  <c r="I105" i="41"/>
  <c r="Q108" i="41"/>
  <c r="Q107" i="41"/>
  <c r="Q106" i="41"/>
  <c r="Q105" i="41"/>
  <c r="I111" i="41"/>
  <c r="I110" i="41"/>
  <c r="I109" i="41"/>
  <c r="Q111" i="41"/>
  <c r="Q110" i="41"/>
  <c r="Q109" i="41"/>
  <c r="B110" i="42"/>
  <c r="J57" i="42"/>
  <c r="B111" i="42"/>
  <c r="B109" i="42"/>
  <c r="B105" i="42"/>
  <c r="J111" i="42"/>
  <c r="J109" i="42"/>
  <c r="J110" i="42"/>
  <c r="G111" i="42"/>
  <c r="G110" i="42"/>
  <c r="G109" i="42"/>
  <c r="J106" i="42"/>
  <c r="J107" i="42"/>
  <c r="J108" i="42"/>
  <c r="J105" i="42"/>
  <c r="G108" i="42"/>
  <c r="G107" i="42"/>
  <c r="G106" i="42"/>
  <c r="G105" i="42"/>
  <c r="O108" i="42"/>
  <c r="O107" i="42"/>
  <c r="O106" i="42"/>
  <c r="O105" i="42"/>
  <c r="O111" i="42"/>
  <c r="O110" i="42"/>
  <c r="O109" i="42"/>
  <c r="B106" i="42"/>
  <c r="H108" i="42"/>
  <c r="H107" i="42"/>
  <c r="H106" i="42"/>
  <c r="H105" i="42"/>
  <c r="P108" i="42"/>
  <c r="P107" i="42"/>
  <c r="P106" i="42"/>
  <c r="P105" i="42"/>
  <c r="H111" i="42"/>
  <c r="H110" i="42"/>
  <c r="H109" i="42"/>
  <c r="P111" i="42"/>
  <c r="P110" i="42"/>
  <c r="P109" i="42"/>
  <c r="B107" i="42"/>
  <c r="S40" i="42"/>
  <c r="L39" i="42"/>
  <c r="C105" i="42"/>
  <c r="C106" i="42"/>
  <c r="C107" i="42"/>
  <c r="C109" i="42"/>
  <c r="C110" i="42"/>
  <c r="I108" i="42"/>
  <c r="I107" i="42"/>
  <c r="I106" i="42"/>
  <c r="I105" i="42"/>
  <c r="Q108" i="42"/>
  <c r="Q107" i="42"/>
  <c r="Q106" i="42"/>
  <c r="Q105" i="42"/>
  <c r="I111" i="42"/>
  <c r="I110" i="42"/>
  <c r="I109" i="42"/>
  <c r="Q111" i="42"/>
  <c r="Q110" i="42"/>
  <c r="Q109" i="42"/>
  <c r="D105" i="42"/>
  <c r="D106" i="42"/>
  <c r="D107" i="42"/>
  <c r="D109" i="42"/>
  <c r="D110" i="42"/>
  <c r="E105" i="42"/>
  <c r="E106" i="42"/>
  <c r="E107" i="42"/>
  <c r="E109" i="42"/>
  <c r="E110" i="42"/>
  <c r="K105" i="42"/>
  <c r="K106" i="42"/>
  <c r="K107" i="42"/>
  <c r="K109" i="42"/>
  <c r="K110" i="42"/>
  <c r="L105" i="42"/>
  <c r="L106" i="42"/>
  <c r="L107" i="42"/>
  <c r="L109" i="42"/>
  <c r="L110" i="42"/>
  <c r="F108" i="42"/>
  <c r="F107" i="42"/>
  <c r="F106" i="42"/>
  <c r="F105" i="42"/>
  <c r="N108" i="42"/>
  <c r="N107" i="42"/>
  <c r="N106" i="42"/>
  <c r="N105" i="42"/>
  <c r="F111" i="42"/>
  <c r="F110" i="42"/>
  <c r="F109" i="42"/>
  <c r="N111" i="42"/>
  <c r="N110" i="42"/>
  <c r="N109" i="42"/>
  <c r="S44" i="42"/>
  <c r="M105" i="42"/>
  <c r="M106" i="42"/>
  <c r="M107" i="42"/>
  <c r="M109" i="42"/>
  <c r="M110" i="42"/>
  <c r="Q15" i="40"/>
  <c r="I15" i="40"/>
  <c r="P14" i="40"/>
  <c r="H14" i="40"/>
  <c r="L14" i="40"/>
  <c r="D14" i="40"/>
  <c r="B15" i="40"/>
  <c r="L7" i="40"/>
  <c r="L23" i="40" s="1"/>
  <c r="D7" i="40"/>
  <c r="D23" i="40" s="1"/>
  <c r="Q7" i="40"/>
  <c r="Q23" i="40" s="1"/>
  <c r="K15" i="40"/>
  <c r="C15" i="40"/>
  <c r="J14" i="40"/>
  <c r="B7" i="40"/>
  <c r="B23" i="40" s="1"/>
  <c r="J3" i="40"/>
  <c r="J19" i="40" s="1"/>
  <c r="D3" i="40"/>
  <c r="D19" i="40" s="1"/>
  <c r="L3" i="40"/>
  <c r="L19" i="40" s="1"/>
  <c r="E15" i="40"/>
  <c r="M15" i="40"/>
  <c r="H3" i="40"/>
  <c r="H19" i="40" s="1"/>
  <c r="P3" i="40"/>
  <c r="P19" i="40" s="1"/>
  <c r="B3" i="40"/>
  <c r="B19" i="40" s="1"/>
  <c r="J13" i="40"/>
  <c r="J17" i="40"/>
  <c r="J18" i="40"/>
  <c r="J21" i="40"/>
  <c r="J22" i="40"/>
  <c r="C13" i="40"/>
  <c r="K13" i="40"/>
  <c r="C17" i="40"/>
  <c r="K17" i="40"/>
  <c r="C18" i="40"/>
  <c r="K18" i="40"/>
  <c r="C21" i="40"/>
  <c r="K21" i="40"/>
  <c r="C22" i="40"/>
  <c r="K22" i="40"/>
  <c r="L13" i="40"/>
  <c r="D17" i="40"/>
  <c r="L17" i="40"/>
  <c r="D18" i="40"/>
  <c r="L18" i="40"/>
  <c r="E13" i="40"/>
  <c r="M13" i="40"/>
  <c r="E17" i="40"/>
  <c r="M17" i="40"/>
  <c r="E18" i="40"/>
  <c r="M18" i="40"/>
  <c r="E21" i="40"/>
  <c r="M21" i="40"/>
  <c r="E22" i="40"/>
  <c r="M22" i="40"/>
  <c r="F13" i="40"/>
  <c r="N13" i="40"/>
  <c r="F17" i="40"/>
  <c r="N17" i="40"/>
  <c r="F18" i="40"/>
  <c r="N18" i="40"/>
  <c r="F21" i="40"/>
  <c r="N21" i="40"/>
  <c r="F22" i="40"/>
  <c r="N22" i="40"/>
  <c r="G13" i="40"/>
  <c r="O13" i="40"/>
  <c r="G17" i="40"/>
  <c r="O17" i="40"/>
  <c r="G18" i="40"/>
  <c r="O18" i="40"/>
  <c r="G21" i="40"/>
  <c r="O21" i="40"/>
  <c r="G22" i="40"/>
  <c r="O22" i="40"/>
  <c r="P18" i="40"/>
  <c r="H21" i="40"/>
  <c r="P21" i="40"/>
  <c r="H22" i="40"/>
  <c r="P22" i="40"/>
  <c r="I13" i="40"/>
  <c r="Q13" i="40"/>
  <c r="I17" i="40"/>
  <c r="Q17" i="40"/>
  <c r="I18" i="40"/>
  <c r="Q18" i="40"/>
  <c r="I21" i="40"/>
  <c r="Q21" i="40"/>
  <c r="I22" i="40"/>
  <c r="Q22" i="40"/>
  <c r="L18" i="39"/>
  <c r="D22" i="39"/>
  <c r="G23" i="39"/>
  <c r="B13" i="39"/>
  <c r="J13" i="39"/>
  <c r="B17" i="39"/>
  <c r="J17" i="39"/>
  <c r="B18" i="39"/>
  <c r="J18" i="39"/>
  <c r="B21" i="39"/>
  <c r="J21" i="39"/>
  <c r="B22" i="39"/>
  <c r="J22" i="39"/>
  <c r="D18" i="39"/>
  <c r="L22" i="39"/>
  <c r="E13" i="39"/>
  <c r="O22" i="39"/>
  <c r="C13" i="39"/>
  <c r="K13" i="39"/>
  <c r="C17" i="39"/>
  <c r="K17" i="39"/>
  <c r="C18" i="39"/>
  <c r="K18" i="39"/>
  <c r="C21" i="39"/>
  <c r="K21" i="39"/>
  <c r="C22" i="39"/>
  <c r="K22" i="39"/>
  <c r="L13" i="39"/>
  <c r="D17" i="39"/>
  <c r="L19" i="39"/>
  <c r="L23" i="39"/>
  <c r="E17" i="39"/>
  <c r="M17" i="39"/>
  <c r="E18" i="39"/>
  <c r="M18" i="39"/>
  <c r="E21" i="39"/>
  <c r="M21" i="39"/>
  <c r="E22" i="39"/>
  <c r="M22" i="39"/>
  <c r="F13" i="39"/>
  <c r="N13" i="39"/>
  <c r="F17" i="39"/>
  <c r="N17" i="39"/>
  <c r="F18" i="39"/>
  <c r="N18" i="39"/>
  <c r="F21" i="39"/>
  <c r="N21" i="39"/>
  <c r="F22" i="39"/>
  <c r="N22" i="39"/>
  <c r="D13" i="39"/>
  <c r="G13" i="39"/>
  <c r="G17" i="39"/>
  <c r="O17" i="39"/>
  <c r="G18" i="39"/>
  <c r="O18" i="39"/>
  <c r="O19" i="39"/>
  <c r="G21" i="39"/>
  <c r="O21" i="39"/>
  <c r="H13" i="39"/>
  <c r="P13" i="39"/>
  <c r="H17" i="39"/>
  <c r="P17" i="39"/>
  <c r="H18" i="39"/>
  <c r="P18" i="39"/>
  <c r="H21" i="39"/>
  <c r="P21" i="39"/>
  <c r="H22" i="39"/>
  <c r="P22" i="39"/>
  <c r="D21" i="39"/>
  <c r="I13" i="39"/>
  <c r="Q13" i="39"/>
  <c r="I17" i="39"/>
  <c r="Q17" i="39"/>
  <c r="I18" i="39"/>
  <c r="Q18" i="39"/>
  <c r="I21" i="39"/>
  <c r="Q21" i="39"/>
  <c r="I22" i="39"/>
  <c r="Q22" i="39"/>
  <c r="L22" i="40" l="1"/>
  <c r="L21" i="40"/>
  <c r="B22" i="40"/>
  <c r="D22" i="40"/>
  <c r="D13" i="40"/>
  <c r="D21" i="40"/>
  <c r="B21" i="40"/>
  <c r="P17" i="40"/>
  <c r="H18" i="40"/>
  <c r="H17" i="40"/>
  <c r="P13" i="40"/>
  <c r="H13" i="40"/>
  <c r="B18" i="40"/>
  <c r="B17" i="40"/>
  <c r="B13" i="40"/>
  <c r="Q69" i="38" l="1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Q67" i="38"/>
  <c r="P67" i="38"/>
  <c r="O67" i="38"/>
  <c r="N67" i="38"/>
  <c r="M67" i="38"/>
  <c r="L67" i="38"/>
  <c r="K67" i="38"/>
  <c r="J67" i="38"/>
  <c r="I67" i="38"/>
  <c r="H67" i="38"/>
  <c r="G67" i="38"/>
  <c r="F67" i="38"/>
  <c r="E67" i="38"/>
  <c r="D67" i="38"/>
  <c r="C67" i="38"/>
  <c r="Q66" i="38"/>
  <c r="P66" i="38"/>
  <c r="O66" i="38"/>
  <c r="N66" i="38"/>
  <c r="M66" i="38"/>
  <c r="L66" i="38"/>
  <c r="K66" i="38"/>
  <c r="J66" i="38"/>
  <c r="I66" i="38"/>
  <c r="H66" i="38"/>
  <c r="G66" i="38"/>
  <c r="F66" i="38"/>
  <c r="E66" i="38"/>
  <c r="D66" i="38"/>
  <c r="C66" i="38"/>
  <c r="Q65" i="38"/>
  <c r="P65" i="38"/>
  <c r="O65" i="38"/>
  <c r="N65" i="38"/>
  <c r="M65" i="38"/>
  <c r="L65" i="38"/>
  <c r="K65" i="38"/>
  <c r="J65" i="38"/>
  <c r="I65" i="38"/>
  <c r="H65" i="38"/>
  <c r="G65" i="38"/>
  <c r="F65" i="38"/>
  <c r="E65" i="38"/>
  <c r="D65" i="38"/>
  <c r="C65" i="38"/>
  <c r="Q64" i="38"/>
  <c r="P64" i="38"/>
  <c r="O64" i="38"/>
  <c r="N64" i="38"/>
  <c r="M64" i="38"/>
  <c r="L64" i="38"/>
  <c r="K64" i="38"/>
  <c r="J64" i="38"/>
  <c r="I64" i="38"/>
  <c r="H64" i="38"/>
  <c r="G64" i="38"/>
  <c r="F64" i="38"/>
  <c r="E64" i="38"/>
  <c r="D64" i="38"/>
  <c r="C64" i="38"/>
  <c r="Q63" i="38"/>
  <c r="P63" i="38"/>
  <c r="O63" i="38"/>
  <c r="N63" i="38"/>
  <c r="M63" i="38"/>
  <c r="L63" i="38"/>
  <c r="K63" i="38"/>
  <c r="J63" i="38"/>
  <c r="I63" i="38"/>
  <c r="H63" i="38"/>
  <c r="G63" i="38"/>
  <c r="F63" i="38"/>
  <c r="E63" i="38"/>
  <c r="D63" i="38"/>
  <c r="C63" i="38"/>
  <c r="Q62" i="38"/>
  <c r="P62" i="38"/>
  <c r="O62" i="38"/>
  <c r="N62" i="38"/>
  <c r="M62" i="38"/>
  <c r="L62" i="38"/>
  <c r="K62" i="38"/>
  <c r="J62" i="38"/>
  <c r="I62" i="38"/>
  <c r="H62" i="38"/>
  <c r="G62" i="38"/>
  <c r="F62" i="38"/>
  <c r="E62" i="38"/>
  <c r="D62" i="38"/>
  <c r="C62" i="38"/>
  <c r="Q61" i="38"/>
  <c r="P61" i="38"/>
  <c r="O61" i="38"/>
  <c r="N61" i="38"/>
  <c r="M61" i="38"/>
  <c r="L61" i="38"/>
  <c r="K61" i="38"/>
  <c r="J61" i="38"/>
  <c r="I61" i="38"/>
  <c r="H61" i="38"/>
  <c r="G61" i="38"/>
  <c r="F61" i="38"/>
  <c r="E61" i="38"/>
  <c r="D61" i="38"/>
  <c r="C61" i="38"/>
  <c r="B69" i="38"/>
  <c r="B68" i="38"/>
  <c r="B67" i="38"/>
  <c r="B66" i="38"/>
  <c r="B65" i="38"/>
  <c r="B64" i="38"/>
  <c r="B63" i="38"/>
  <c r="B62" i="38"/>
  <c r="B61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D55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D56" i="38"/>
  <c r="E56" i="38"/>
  <c r="F56" i="38"/>
  <c r="G56" i="38"/>
  <c r="H56" i="38"/>
  <c r="I56" i="38"/>
  <c r="J56" i="38"/>
  <c r="K56" i="38"/>
  <c r="L56" i="38"/>
  <c r="M56" i="38"/>
  <c r="N56" i="38"/>
  <c r="O56" i="38"/>
  <c r="P56" i="38"/>
  <c r="Q56" i="38"/>
  <c r="C56" i="38"/>
  <c r="C55" i="38"/>
  <c r="C54" i="38"/>
  <c r="C53" i="38"/>
  <c r="C52" i="38"/>
  <c r="C51" i="38"/>
  <c r="C50" i="38"/>
  <c r="C49" i="38"/>
  <c r="C48" i="38"/>
  <c r="C47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B45" i="38"/>
  <c r="B44" i="38"/>
  <c r="B43" i="38"/>
  <c r="B42" i="38"/>
  <c r="B41" i="38"/>
  <c r="B40" i="38"/>
  <c r="B39" i="38"/>
  <c r="B38" i="38"/>
  <c r="B37" i="38"/>
  <c r="B36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4" i="38"/>
  <c r="B33" i="38"/>
  <c r="B32" i="38"/>
  <c r="B31" i="38"/>
  <c r="B30" i="38"/>
  <c r="B29" i="38"/>
  <c r="B28" i="38"/>
  <c r="B27" i="38"/>
  <c r="B26" i="38"/>
  <c r="B25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B23" i="38"/>
  <c r="B22" i="38"/>
  <c r="B21" i="38"/>
  <c r="B20" i="38"/>
  <c r="B19" i="38"/>
  <c r="B18" i="38"/>
  <c r="B17" i="38"/>
  <c r="B16" i="38"/>
  <c r="B15" i="38"/>
  <c r="B1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B12" i="38"/>
  <c r="B11" i="38"/>
  <c r="B10" i="38"/>
  <c r="B9" i="38"/>
  <c r="B8" i="38"/>
  <c r="B7" i="38"/>
  <c r="B6" i="38"/>
  <c r="B5" i="38"/>
  <c r="B4" i="38"/>
  <c r="E39" i="24" l="1"/>
  <c r="C39" i="24"/>
  <c r="Q15" i="34" l="1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Q7" i="34"/>
  <c r="Q23" i="34" s="1"/>
  <c r="R21" i="34" s="1"/>
  <c r="P7" i="34"/>
  <c r="P23" i="34" s="1"/>
  <c r="O7" i="34"/>
  <c r="O23" i="34" s="1"/>
  <c r="N7" i="34"/>
  <c r="N23" i="34" s="1"/>
  <c r="M7" i="34"/>
  <c r="M23" i="34" s="1"/>
  <c r="L7" i="34"/>
  <c r="L23" i="34" s="1"/>
  <c r="K7" i="34"/>
  <c r="K23" i="34" s="1"/>
  <c r="J7" i="34"/>
  <c r="J21" i="34" s="1"/>
  <c r="I7" i="34"/>
  <c r="I23" i="34" s="1"/>
  <c r="H7" i="34"/>
  <c r="H23" i="34" s="1"/>
  <c r="G7" i="34"/>
  <c r="G23" i="34" s="1"/>
  <c r="F7" i="34"/>
  <c r="F22" i="34" s="1"/>
  <c r="E7" i="34"/>
  <c r="E23" i="34" s="1"/>
  <c r="D7" i="34"/>
  <c r="D23" i="34" s="1"/>
  <c r="C7" i="34"/>
  <c r="C23" i="34" s="1"/>
  <c r="B7" i="34"/>
  <c r="B23" i="34" s="1"/>
  <c r="Q3" i="34"/>
  <c r="Q19" i="34" s="1"/>
  <c r="P3" i="34"/>
  <c r="P19" i="34" s="1"/>
  <c r="O3" i="34"/>
  <c r="O19" i="34" s="1"/>
  <c r="N3" i="34"/>
  <c r="N18" i="34" s="1"/>
  <c r="M3" i="34"/>
  <c r="M19" i="34" s="1"/>
  <c r="L3" i="34"/>
  <c r="L19" i="34" s="1"/>
  <c r="K3" i="34"/>
  <c r="K19" i="34" s="1"/>
  <c r="J3" i="34"/>
  <c r="J19" i="34" s="1"/>
  <c r="I3" i="34"/>
  <c r="I19" i="34" s="1"/>
  <c r="H3" i="34"/>
  <c r="H19" i="34" s="1"/>
  <c r="G3" i="34"/>
  <c r="G19" i="34" s="1"/>
  <c r="F3" i="34"/>
  <c r="F18" i="34" s="1"/>
  <c r="E3" i="34"/>
  <c r="E19" i="34" s="1"/>
  <c r="D3" i="34"/>
  <c r="D19" i="34" s="1"/>
  <c r="C3" i="34"/>
  <c r="C19" i="34" s="1"/>
  <c r="B3" i="34"/>
  <c r="B17" i="34" s="1"/>
  <c r="F13" i="34" l="1"/>
  <c r="B18" i="34"/>
  <c r="J18" i="34"/>
  <c r="F19" i="34"/>
  <c r="B21" i="34"/>
  <c r="N21" i="34"/>
  <c r="J22" i="34"/>
  <c r="F23" i="34"/>
  <c r="C13" i="34"/>
  <c r="G13" i="34"/>
  <c r="K13" i="34"/>
  <c r="O13" i="34"/>
  <c r="C17" i="34"/>
  <c r="G17" i="34"/>
  <c r="K17" i="34"/>
  <c r="O17" i="34"/>
  <c r="C18" i="34"/>
  <c r="G18" i="34"/>
  <c r="K18" i="34"/>
  <c r="O18" i="34"/>
  <c r="C21" i="34"/>
  <c r="G21" i="34"/>
  <c r="K21" i="34"/>
  <c r="O21" i="34"/>
  <c r="C22" i="34"/>
  <c r="G22" i="34"/>
  <c r="K22" i="34"/>
  <c r="O22" i="34"/>
  <c r="J13" i="34"/>
  <c r="N13" i="34"/>
  <c r="F17" i="34"/>
  <c r="B19" i="34"/>
  <c r="N19" i="34"/>
  <c r="B22" i="34"/>
  <c r="N22" i="34"/>
  <c r="J23" i="34"/>
  <c r="D13" i="34"/>
  <c r="H13" i="34"/>
  <c r="L13" i="34"/>
  <c r="P13" i="34"/>
  <c r="D17" i="34"/>
  <c r="H17" i="34"/>
  <c r="L17" i="34"/>
  <c r="P17" i="34"/>
  <c r="D18" i="34"/>
  <c r="H18" i="34"/>
  <c r="L18" i="34"/>
  <c r="P18" i="34"/>
  <c r="D21" i="34"/>
  <c r="H21" i="34"/>
  <c r="L21" i="34"/>
  <c r="P21" i="34"/>
  <c r="D22" i="34"/>
  <c r="H22" i="34"/>
  <c r="L22" i="34"/>
  <c r="P22" i="34"/>
  <c r="B13" i="34"/>
  <c r="J17" i="34"/>
  <c r="N17" i="34"/>
  <c r="F21" i="34"/>
  <c r="E13" i="34"/>
  <c r="I13" i="34"/>
  <c r="M13" i="34"/>
  <c r="Q13" i="34"/>
  <c r="E17" i="34"/>
  <c r="I17" i="34"/>
  <c r="M17" i="34"/>
  <c r="Q17" i="34"/>
  <c r="E18" i="34"/>
  <c r="I18" i="34"/>
  <c r="M18" i="34"/>
  <c r="Q18" i="34"/>
  <c r="E21" i="34"/>
  <c r="I21" i="34"/>
  <c r="M21" i="34"/>
  <c r="Q21" i="34"/>
  <c r="E22" i="34"/>
  <c r="I22" i="34"/>
  <c r="M22" i="34"/>
  <c r="Q22" i="34"/>
  <c r="R22" i="34" s="1"/>
  <c r="Q62" i="26" l="1"/>
  <c r="P62" i="26"/>
  <c r="O62" i="26"/>
  <c r="N62" i="26"/>
  <c r="M62" i="26"/>
  <c r="L62" i="26"/>
  <c r="L57" i="26" s="1"/>
  <c r="K62" i="26"/>
  <c r="J62" i="26"/>
  <c r="I62" i="26"/>
  <c r="H62" i="26"/>
  <c r="G62" i="26"/>
  <c r="F62" i="26"/>
  <c r="E62" i="26"/>
  <c r="D62" i="26"/>
  <c r="D57" i="26" s="1"/>
  <c r="C62" i="26"/>
  <c r="Q58" i="26"/>
  <c r="P58" i="26"/>
  <c r="O58" i="26"/>
  <c r="O57" i="26" s="1"/>
  <c r="N58" i="26"/>
  <c r="M58" i="26"/>
  <c r="L58" i="26"/>
  <c r="K58" i="26"/>
  <c r="J58" i="26"/>
  <c r="J57" i="26" s="1"/>
  <c r="I58" i="26"/>
  <c r="H58" i="26"/>
  <c r="G58" i="26"/>
  <c r="G57" i="26" s="1"/>
  <c r="F58" i="26"/>
  <c r="E58" i="26"/>
  <c r="D58" i="26"/>
  <c r="C58" i="26"/>
  <c r="Q57" i="26"/>
  <c r="N57" i="26"/>
  <c r="M57" i="26"/>
  <c r="F57" i="26"/>
  <c r="E57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Q49" i="26"/>
  <c r="P49" i="26"/>
  <c r="O49" i="26"/>
  <c r="N49" i="26"/>
  <c r="N48" i="26" s="1"/>
  <c r="M49" i="26"/>
  <c r="L49" i="26"/>
  <c r="K49" i="26"/>
  <c r="J49" i="26"/>
  <c r="I49" i="26"/>
  <c r="H49" i="26"/>
  <c r="G49" i="26"/>
  <c r="F49" i="26"/>
  <c r="E49" i="26"/>
  <c r="D49" i="26"/>
  <c r="C49" i="26"/>
  <c r="B49" i="26"/>
  <c r="Q48" i="26"/>
  <c r="P48" i="26"/>
  <c r="O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Q113" i="25"/>
  <c r="P113" i="25"/>
  <c r="O113" i="25"/>
  <c r="N113" i="25"/>
  <c r="M113" i="25"/>
  <c r="L113" i="25"/>
  <c r="K113" i="25"/>
  <c r="J113" i="25"/>
  <c r="I113" i="25"/>
  <c r="H113" i="25"/>
  <c r="G113" i="25"/>
  <c r="F113" i="25"/>
  <c r="E113" i="25"/>
  <c r="D113" i="25"/>
  <c r="C113" i="25"/>
  <c r="B113" i="25"/>
  <c r="Q112" i="25"/>
  <c r="P112" i="25"/>
  <c r="O112" i="25"/>
  <c r="N112" i="25"/>
  <c r="M112" i="25"/>
  <c r="L112" i="25"/>
  <c r="K112" i="25"/>
  <c r="J112" i="25"/>
  <c r="I112" i="25"/>
  <c r="H112" i="25"/>
  <c r="G112" i="25"/>
  <c r="F112" i="25"/>
  <c r="E112" i="25"/>
  <c r="D112" i="25"/>
  <c r="C112" i="25"/>
  <c r="B112" i="25"/>
  <c r="Q110" i="25"/>
  <c r="P110" i="25"/>
  <c r="O110" i="25"/>
  <c r="N110" i="25"/>
  <c r="M110" i="25"/>
  <c r="L110" i="25"/>
  <c r="K110" i="25"/>
  <c r="J110" i="25"/>
  <c r="I110" i="25"/>
  <c r="H110" i="25"/>
  <c r="G110" i="25"/>
  <c r="F110" i="25"/>
  <c r="E110" i="25"/>
  <c r="D110" i="25"/>
  <c r="C110" i="25"/>
  <c r="B110" i="25"/>
  <c r="Q109" i="25"/>
  <c r="P109" i="25"/>
  <c r="O109" i="25"/>
  <c r="N109" i="25"/>
  <c r="M109" i="25"/>
  <c r="L109" i="25"/>
  <c r="K109" i="25"/>
  <c r="J109" i="25"/>
  <c r="I109" i="25"/>
  <c r="H109" i="25"/>
  <c r="G109" i="25"/>
  <c r="F109" i="25"/>
  <c r="E109" i="25"/>
  <c r="D109" i="25"/>
  <c r="C109" i="25"/>
  <c r="B109" i="25"/>
  <c r="Q108" i="25"/>
  <c r="P108" i="25"/>
  <c r="O108" i="25"/>
  <c r="N108" i="25"/>
  <c r="M108" i="25"/>
  <c r="L108" i="25"/>
  <c r="K108" i="25"/>
  <c r="J108" i="25"/>
  <c r="I108" i="25"/>
  <c r="H108" i="25"/>
  <c r="G108" i="25"/>
  <c r="F108" i="25"/>
  <c r="E108" i="25"/>
  <c r="D108" i="25"/>
  <c r="C108" i="25"/>
  <c r="B108" i="25"/>
  <c r="Q106" i="25"/>
  <c r="P106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B106" i="25"/>
  <c r="Q102" i="25"/>
  <c r="P102" i="25"/>
  <c r="O102" i="25"/>
  <c r="N102" i="25"/>
  <c r="M102" i="25"/>
  <c r="L102" i="25"/>
  <c r="K102" i="25"/>
  <c r="J102" i="25"/>
  <c r="I102" i="25"/>
  <c r="H102" i="25"/>
  <c r="G102" i="25"/>
  <c r="F102" i="25"/>
  <c r="E102" i="25"/>
  <c r="D102" i="25"/>
  <c r="C102" i="25"/>
  <c r="B102" i="25"/>
  <c r="Q101" i="25"/>
  <c r="P101" i="25"/>
  <c r="O101" i="25"/>
  <c r="N101" i="25"/>
  <c r="M101" i="25"/>
  <c r="L101" i="25"/>
  <c r="K101" i="25"/>
  <c r="J101" i="25"/>
  <c r="I101" i="25"/>
  <c r="H101" i="25"/>
  <c r="G101" i="25"/>
  <c r="F101" i="25"/>
  <c r="E101" i="25"/>
  <c r="D101" i="25"/>
  <c r="C101" i="25"/>
  <c r="B101" i="25"/>
  <c r="Q99" i="25"/>
  <c r="P99" i="25"/>
  <c r="O99" i="25"/>
  <c r="N99" i="25"/>
  <c r="M99" i="25"/>
  <c r="L99" i="25"/>
  <c r="K99" i="25"/>
  <c r="J99" i="25"/>
  <c r="I99" i="25"/>
  <c r="H99" i="25"/>
  <c r="G99" i="25"/>
  <c r="F99" i="25"/>
  <c r="E99" i="25"/>
  <c r="D99" i="25"/>
  <c r="C99" i="25"/>
  <c r="B99" i="25"/>
  <c r="Q98" i="25"/>
  <c r="P98" i="25"/>
  <c r="O98" i="25"/>
  <c r="N98" i="25"/>
  <c r="M98" i="25"/>
  <c r="L98" i="25"/>
  <c r="K98" i="25"/>
  <c r="J98" i="25"/>
  <c r="I98" i="25"/>
  <c r="H98" i="25"/>
  <c r="G98" i="25"/>
  <c r="F98" i="25"/>
  <c r="E98" i="25"/>
  <c r="D98" i="25"/>
  <c r="C98" i="25"/>
  <c r="B98" i="25"/>
  <c r="Q97" i="25"/>
  <c r="P97" i="25"/>
  <c r="O97" i="25"/>
  <c r="N97" i="25"/>
  <c r="M97" i="25"/>
  <c r="L97" i="25"/>
  <c r="K97" i="25"/>
  <c r="J97" i="25"/>
  <c r="I97" i="25"/>
  <c r="H97" i="25"/>
  <c r="G97" i="25"/>
  <c r="F97" i="25"/>
  <c r="E97" i="25"/>
  <c r="D97" i="25"/>
  <c r="C97" i="25"/>
  <c r="B97" i="25"/>
  <c r="Q95" i="25"/>
  <c r="P95" i="25"/>
  <c r="O95" i="25"/>
  <c r="N95" i="25"/>
  <c r="M95" i="25"/>
  <c r="L95" i="25"/>
  <c r="K95" i="25"/>
  <c r="J95" i="25"/>
  <c r="I95" i="25"/>
  <c r="H95" i="25"/>
  <c r="G95" i="25"/>
  <c r="F95" i="25"/>
  <c r="E95" i="25"/>
  <c r="D95" i="25"/>
  <c r="C95" i="25"/>
  <c r="B95" i="25"/>
  <c r="Q69" i="25"/>
  <c r="Q91" i="25" s="1"/>
  <c r="P69" i="25"/>
  <c r="P91" i="25" s="1"/>
  <c r="O69" i="25"/>
  <c r="O91" i="25" s="1"/>
  <c r="N69" i="25"/>
  <c r="N91" i="25" s="1"/>
  <c r="M69" i="25"/>
  <c r="M91" i="25" s="1"/>
  <c r="L69" i="25"/>
  <c r="L91" i="25" s="1"/>
  <c r="K69" i="25"/>
  <c r="K91" i="25" s="1"/>
  <c r="J69" i="25"/>
  <c r="J91" i="25" s="1"/>
  <c r="I69" i="25"/>
  <c r="I91" i="25" s="1"/>
  <c r="H69" i="25"/>
  <c r="H91" i="25" s="1"/>
  <c r="G69" i="25"/>
  <c r="G91" i="25" s="1"/>
  <c r="F69" i="25"/>
  <c r="F91" i="25" s="1"/>
  <c r="E69" i="25"/>
  <c r="E91" i="25" s="1"/>
  <c r="D69" i="25"/>
  <c r="D91" i="25" s="1"/>
  <c r="C69" i="25"/>
  <c r="C91" i="25" s="1"/>
  <c r="B69" i="25"/>
  <c r="B91" i="25" s="1"/>
  <c r="Q68" i="25"/>
  <c r="Q90" i="25" s="1"/>
  <c r="P68" i="25"/>
  <c r="P90" i="25" s="1"/>
  <c r="O68" i="25"/>
  <c r="O90" i="25" s="1"/>
  <c r="N68" i="25"/>
  <c r="N90" i="25" s="1"/>
  <c r="M68" i="25"/>
  <c r="M90" i="25" s="1"/>
  <c r="L68" i="25"/>
  <c r="L90" i="25" s="1"/>
  <c r="K68" i="25"/>
  <c r="K90" i="25" s="1"/>
  <c r="J68" i="25"/>
  <c r="J90" i="25" s="1"/>
  <c r="I68" i="25"/>
  <c r="I90" i="25" s="1"/>
  <c r="H68" i="25"/>
  <c r="H90" i="25" s="1"/>
  <c r="G68" i="25"/>
  <c r="G90" i="25" s="1"/>
  <c r="F68" i="25"/>
  <c r="F90" i="25" s="1"/>
  <c r="E68" i="25"/>
  <c r="E90" i="25" s="1"/>
  <c r="D68" i="25"/>
  <c r="D90" i="25" s="1"/>
  <c r="C68" i="25"/>
  <c r="C90" i="25" s="1"/>
  <c r="B68" i="25"/>
  <c r="B90" i="25" s="1"/>
  <c r="Q66" i="25"/>
  <c r="Q88" i="25" s="1"/>
  <c r="P66" i="25"/>
  <c r="P88" i="25" s="1"/>
  <c r="O66" i="25"/>
  <c r="O88" i="25" s="1"/>
  <c r="N66" i="25"/>
  <c r="N88" i="25" s="1"/>
  <c r="M66" i="25"/>
  <c r="M88" i="25" s="1"/>
  <c r="L66" i="25"/>
  <c r="L88" i="25" s="1"/>
  <c r="K66" i="25"/>
  <c r="K88" i="25" s="1"/>
  <c r="J66" i="25"/>
  <c r="J88" i="25" s="1"/>
  <c r="I66" i="25"/>
  <c r="I88" i="25" s="1"/>
  <c r="H66" i="25"/>
  <c r="H88" i="25" s="1"/>
  <c r="G66" i="25"/>
  <c r="G88" i="25" s="1"/>
  <c r="F66" i="25"/>
  <c r="F88" i="25" s="1"/>
  <c r="E66" i="25"/>
  <c r="E88" i="25" s="1"/>
  <c r="D66" i="25"/>
  <c r="D88" i="25" s="1"/>
  <c r="C66" i="25"/>
  <c r="C88" i="25" s="1"/>
  <c r="B66" i="25"/>
  <c r="B88" i="25" s="1"/>
  <c r="Q65" i="25"/>
  <c r="Q87" i="25" s="1"/>
  <c r="P65" i="25"/>
  <c r="P87" i="25" s="1"/>
  <c r="O65" i="25"/>
  <c r="O87" i="25" s="1"/>
  <c r="N65" i="25"/>
  <c r="N87" i="25" s="1"/>
  <c r="M65" i="25"/>
  <c r="M87" i="25" s="1"/>
  <c r="L65" i="25"/>
  <c r="L87" i="25" s="1"/>
  <c r="K65" i="25"/>
  <c r="K87" i="25" s="1"/>
  <c r="J65" i="25"/>
  <c r="J87" i="25" s="1"/>
  <c r="I65" i="25"/>
  <c r="I87" i="25" s="1"/>
  <c r="H65" i="25"/>
  <c r="H87" i="25" s="1"/>
  <c r="G65" i="25"/>
  <c r="G87" i="25" s="1"/>
  <c r="F65" i="25"/>
  <c r="F87" i="25" s="1"/>
  <c r="E65" i="25"/>
  <c r="E87" i="25" s="1"/>
  <c r="D65" i="25"/>
  <c r="D87" i="25" s="1"/>
  <c r="C65" i="25"/>
  <c r="C87" i="25" s="1"/>
  <c r="B65" i="25"/>
  <c r="B87" i="25" s="1"/>
  <c r="Q64" i="25"/>
  <c r="Q86" i="25" s="1"/>
  <c r="P64" i="25"/>
  <c r="P86" i="25" s="1"/>
  <c r="O64" i="25"/>
  <c r="O86" i="25" s="1"/>
  <c r="N64" i="25"/>
  <c r="N86" i="25" s="1"/>
  <c r="M64" i="25"/>
  <c r="M86" i="25" s="1"/>
  <c r="L64" i="25"/>
  <c r="L86" i="25" s="1"/>
  <c r="K64" i="25"/>
  <c r="K86" i="25" s="1"/>
  <c r="J64" i="25"/>
  <c r="J86" i="25" s="1"/>
  <c r="I64" i="25"/>
  <c r="I86" i="25" s="1"/>
  <c r="H64" i="25"/>
  <c r="H86" i="25" s="1"/>
  <c r="G64" i="25"/>
  <c r="G86" i="25" s="1"/>
  <c r="F64" i="25"/>
  <c r="F86" i="25" s="1"/>
  <c r="E64" i="25"/>
  <c r="E86" i="25" s="1"/>
  <c r="D64" i="25"/>
  <c r="D86" i="25" s="1"/>
  <c r="C64" i="25"/>
  <c r="C86" i="25" s="1"/>
  <c r="B64" i="25"/>
  <c r="B86" i="25" s="1"/>
  <c r="Q62" i="25"/>
  <c r="Q84" i="25" s="1"/>
  <c r="P62" i="25"/>
  <c r="P84" i="25" s="1"/>
  <c r="O62" i="25"/>
  <c r="O84" i="25" s="1"/>
  <c r="N62" i="25"/>
  <c r="N84" i="25" s="1"/>
  <c r="M62" i="25"/>
  <c r="M84" i="25" s="1"/>
  <c r="L62" i="25"/>
  <c r="L84" i="25" s="1"/>
  <c r="K62" i="25"/>
  <c r="K84" i="25" s="1"/>
  <c r="J62" i="25"/>
  <c r="J84" i="25" s="1"/>
  <c r="I62" i="25"/>
  <c r="I84" i="25" s="1"/>
  <c r="H62" i="25"/>
  <c r="H84" i="25" s="1"/>
  <c r="G62" i="25"/>
  <c r="G84" i="25" s="1"/>
  <c r="F62" i="25"/>
  <c r="F84" i="25" s="1"/>
  <c r="E62" i="25"/>
  <c r="E84" i="25" s="1"/>
  <c r="D62" i="25"/>
  <c r="D84" i="25" s="1"/>
  <c r="C62" i="25"/>
  <c r="C84" i="25" s="1"/>
  <c r="B62" i="25"/>
  <c r="B84" i="25" s="1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Q50" i="25"/>
  <c r="Q48" i="25" s="1"/>
  <c r="P50" i="25"/>
  <c r="P48" i="25" s="1"/>
  <c r="O50" i="25"/>
  <c r="O48" i="25" s="1"/>
  <c r="O47" i="25" s="1"/>
  <c r="N50" i="25"/>
  <c r="M50" i="25"/>
  <c r="M48" i="25" s="1"/>
  <c r="L50" i="25"/>
  <c r="L48" i="25" s="1"/>
  <c r="L47" i="25" s="1"/>
  <c r="K50" i="25"/>
  <c r="J50" i="25"/>
  <c r="J48" i="25" s="1"/>
  <c r="J47" i="25" s="1"/>
  <c r="I50" i="25"/>
  <c r="I48" i="25" s="1"/>
  <c r="H50" i="25"/>
  <c r="H48" i="25" s="1"/>
  <c r="G50" i="25"/>
  <c r="G48" i="25" s="1"/>
  <c r="G47" i="25" s="1"/>
  <c r="F50" i="25"/>
  <c r="E50" i="25"/>
  <c r="E48" i="25" s="1"/>
  <c r="D50" i="25"/>
  <c r="D48" i="25" s="1"/>
  <c r="D47" i="25" s="1"/>
  <c r="C50" i="25"/>
  <c r="N48" i="25"/>
  <c r="N47" i="25" s="1"/>
  <c r="K48" i="25"/>
  <c r="F48" i="25"/>
  <c r="F47" i="25" s="1"/>
  <c r="C48" i="25"/>
  <c r="Q43" i="25"/>
  <c r="Q78" i="25" s="1"/>
  <c r="P43" i="25"/>
  <c r="P78" i="25" s="1"/>
  <c r="O43" i="25"/>
  <c r="O78" i="25" s="1"/>
  <c r="N43" i="25"/>
  <c r="N78" i="25" s="1"/>
  <c r="M43" i="25"/>
  <c r="M78" i="25" s="1"/>
  <c r="L43" i="25"/>
  <c r="L78" i="25" s="1"/>
  <c r="K43" i="25"/>
  <c r="K78" i="25" s="1"/>
  <c r="J43" i="25"/>
  <c r="J78" i="25" s="1"/>
  <c r="I43" i="25"/>
  <c r="I78" i="25" s="1"/>
  <c r="H43" i="25"/>
  <c r="H78" i="25" s="1"/>
  <c r="G43" i="25"/>
  <c r="G78" i="25" s="1"/>
  <c r="F43" i="25"/>
  <c r="F78" i="25" s="1"/>
  <c r="E43" i="25"/>
  <c r="E78" i="25" s="1"/>
  <c r="D43" i="25"/>
  <c r="D78" i="25" s="1"/>
  <c r="C43" i="25"/>
  <c r="C78" i="25" s="1"/>
  <c r="B43" i="25"/>
  <c r="B78" i="25" s="1"/>
  <c r="Q39" i="25"/>
  <c r="P39" i="25"/>
  <c r="P74" i="25" s="1"/>
  <c r="O39" i="25"/>
  <c r="O74" i="25" s="1"/>
  <c r="N39" i="25"/>
  <c r="N74" i="25" s="1"/>
  <c r="M39" i="25"/>
  <c r="M74" i="25" s="1"/>
  <c r="L39" i="25"/>
  <c r="L74" i="25" s="1"/>
  <c r="K39" i="25"/>
  <c r="K74" i="25" s="1"/>
  <c r="J39" i="25"/>
  <c r="J74" i="25" s="1"/>
  <c r="I39" i="25"/>
  <c r="I74" i="25" s="1"/>
  <c r="H39" i="25"/>
  <c r="H74" i="25" s="1"/>
  <c r="G39" i="25"/>
  <c r="G74" i="25" s="1"/>
  <c r="F39" i="25"/>
  <c r="F74" i="25" s="1"/>
  <c r="E39" i="25"/>
  <c r="E74" i="25" s="1"/>
  <c r="D39" i="25"/>
  <c r="D74" i="25" s="1"/>
  <c r="C39" i="25"/>
  <c r="C74" i="25" s="1"/>
  <c r="B39" i="25"/>
  <c r="B74" i="25" s="1"/>
  <c r="Q37" i="25"/>
  <c r="P37" i="25"/>
  <c r="P72" i="25" s="1"/>
  <c r="O37" i="25"/>
  <c r="O72" i="25" s="1"/>
  <c r="N37" i="25"/>
  <c r="M37" i="25"/>
  <c r="M72" i="25" s="1"/>
  <c r="L37" i="25"/>
  <c r="L72" i="25" s="1"/>
  <c r="K37" i="25"/>
  <c r="K72" i="25" s="1"/>
  <c r="J37" i="25"/>
  <c r="J72" i="25" s="1"/>
  <c r="I37" i="25"/>
  <c r="I72" i="25" s="1"/>
  <c r="H37" i="25"/>
  <c r="H72" i="25" s="1"/>
  <c r="G37" i="25"/>
  <c r="G72" i="25" s="1"/>
  <c r="F37" i="25"/>
  <c r="E37" i="25"/>
  <c r="E72" i="25" s="1"/>
  <c r="D37" i="25"/>
  <c r="D72" i="25" s="1"/>
  <c r="C37" i="25"/>
  <c r="C72" i="25" s="1"/>
  <c r="B37" i="25"/>
  <c r="B72" i="25" s="1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Q26" i="25"/>
  <c r="P26" i="25"/>
  <c r="O26" i="25"/>
  <c r="N26" i="25"/>
  <c r="N25" i="25" s="1"/>
  <c r="M26" i="25"/>
  <c r="L26" i="25"/>
  <c r="K26" i="25"/>
  <c r="J26" i="25"/>
  <c r="I26" i="25"/>
  <c r="H26" i="25"/>
  <c r="G26" i="25"/>
  <c r="F26" i="25"/>
  <c r="E26" i="25"/>
  <c r="D26" i="25"/>
  <c r="C26" i="25"/>
  <c r="B26" i="25"/>
  <c r="Q25" i="25"/>
  <c r="P25" i="25"/>
  <c r="O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Q21" i="25"/>
  <c r="P21" i="25"/>
  <c r="P100" i="25" s="1"/>
  <c r="O21" i="25"/>
  <c r="O100" i="25" s="1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Q15" i="25"/>
  <c r="P15" i="25"/>
  <c r="O15" i="25"/>
  <c r="N15" i="25"/>
  <c r="N14" i="25" s="1"/>
  <c r="M15" i="25"/>
  <c r="L15" i="25"/>
  <c r="K15" i="25"/>
  <c r="J15" i="25"/>
  <c r="I15" i="25"/>
  <c r="H15" i="25"/>
  <c r="G15" i="25"/>
  <c r="F15" i="25"/>
  <c r="F14" i="25" s="1"/>
  <c r="E15" i="25"/>
  <c r="D15" i="25"/>
  <c r="C15" i="25"/>
  <c r="B15" i="25"/>
  <c r="Q14" i="25"/>
  <c r="P14" i="25"/>
  <c r="O14" i="25"/>
  <c r="M14" i="25"/>
  <c r="L14" i="25"/>
  <c r="K14" i="25"/>
  <c r="J14" i="25"/>
  <c r="I14" i="25"/>
  <c r="H14" i="25"/>
  <c r="G14" i="25"/>
  <c r="E14" i="25"/>
  <c r="D14" i="25"/>
  <c r="C14" i="25"/>
  <c r="B14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H39" i="24"/>
  <c r="G39" i="24"/>
  <c r="F39" i="24"/>
  <c r="D39" i="24"/>
  <c r="H38" i="24"/>
  <c r="G38" i="24"/>
  <c r="F38" i="24"/>
  <c r="E38" i="24"/>
  <c r="D38" i="24"/>
  <c r="C38" i="24"/>
  <c r="H22" i="24"/>
  <c r="G22" i="24"/>
  <c r="F22" i="24"/>
  <c r="E22" i="24"/>
  <c r="D22" i="24"/>
  <c r="C22" i="24"/>
  <c r="H21" i="24"/>
  <c r="G21" i="24"/>
  <c r="F21" i="24"/>
  <c r="E21" i="24"/>
  <c r="D21" i="24"/>
  <c r="C21" i="24"/>
  <c r="C13" i="24"/>
  <c r="C12" i="24"/>
  <c r="D13" i="24"/>
  <c r="E13" i="24"/>
  <c r="F13" i="24"/>
  <c r="G13" i="24"/>
  <c r="H13" i="24"/>
  <c r="D12" i="24"/>
  <c r="E12" i="24"/>
  <c r="F12" i="24"/>
  <c r="G12" i="24"/>
  <c r="H12" i="24"/>
  <c r="D30" i="24"/>
  <c r="E30" i="24"/>
  <c r="F30" i="24"/>
  <c r="G30" i="24"/>
  <c r="H30" i="24"/>
  <c r="C30" i="24"/>
  <c r="D29" i="24"/>
  <c r="E29" i="24"/>
  <c r="F29" i="24"/>
  <c r="G29" i="24"/>
  <c r="H29" i="24"/>
  <c r="C29" i="24"/>
  <c r="F72" i="25" l="1"/>
  <c r="C47" i="25"/>
  <c r="N72" i="25"/>
  <c r="S40" i="26"/>
  <c r="S44" i="26"/>
  <c r="I57" i="26"/>
  <c r="K47" i="25"/>
  <c r="Q74" i="25"/>
  <c r="Q72" i="25" s="1"/>
  <c r="R41" i="25"/>
  <c r="S41" i="25" s="1"/>
  <c r="R40" i="25"/>
  <c r="S40" i="25" s="1"/>
  <c r="R39" i="25"/>
  <c r="H47" i="25"/>
  <c r="P47" i="25"/>
  <c r="C57" i="26"/>
  <c r="K57" i="26"/>
  <c r="H57" i="26"/>
  <c r="P57" i="26"/>
  <c r="C108" i="26"/>
  <c r="C107" i="26"/>
  <c r="C106" i="26"/>
  <c r="C105" i="26"/>
  <c r="G108" i="26"/>
  <c r="G107" i="26"/>
  <c r="G106" i="26"/>
  <c r="G105" i="26"/>
  <c r="K108" i="26"/>
  <c r="K107" i="26"/>
  <c r="K106" i="26"/>
  <c r="K105" i="26"/>
  <c r="O108" i="26"/>
  <c r="O107" i="26"/>
  <c r="O106" i="26"/>
  <c r="O105" i="26"/>
  <c r="C111" i="26"/>
  <c r="C110" i="26"/>
  <c r="C109" i="26"/>
  <c r="G111" i="26"/>
  <c r="G110" i="26"/>
  <c r="G109" i="26"/>
  <c r="K111" i="26"/>
  <c r="K110" i="26"/>
  <c r="K109" i="26"/>
  <c r="O111" i="26"/>
  <c r="O110" i="26"/>
  <c r="O109" i="26"/>
  <c r="B107" i="26"/>
  <c r="B111" i="26"/>
  <c r="D108" i="26"/>
  <c r="D107" i="26"/>
  <c r="D106" i="26"/>
  <c r="D105" i="26"/>
  <c r="H108" i="26"/>
  <c r="H107" i="26"/>
  <c r="H106" i="26"/>
  <c r="H105" i="26"/>
  <c r="L108" i="26"/>
  <c r="L107" i="26"/>
  <c r="L106" i="26"/>
  <c r="L105" i="26"/>
  <c r="P108" i="26"/>
  <c r="P107" i="26"/>
  <c r="P106" i="26"/>
  <c r="P105" i="26"/>
  <c r="D111" i="26"/>
  <c r="D110" i="26"/>
  <c r="D109" i="26"/>
  <c r="H111" i="26"/>
  <c r="H110" i="26"/>
  <c r="H109" i="26"/>
  <c r="L111" i="26"/>
  <c r="L110" i="26"/>
  <c r="L109" i="26"/>
  <c r="P111" i="26"/>
  <c r="P110" i="26"/>
  <c r="P109" i="26"/>
  <c r="B108" i="26"/>
  <c r="E108" i="26"/>
  <c r="E107" i="26"/>
  <c r="E106" i="26"/>
  <c r="E105" i="26"/>
  <c r="I108" i="26"/>
  <c r="I107" i="26"/>
  <c r="I106" i="26"/>
  <c r="I105" i="26"/>
  <c r="M108" i="26"/>
  <c r="M107" i="26"/>
  <c r="M106" i="26"/>
  <c r="M105" i="26"/>
  <c r="Q108" i="26"/>
  <c r="Q107" i="26"/>
  <c r="Q106" i="26"/>
  <c r="Q105" i="26"/>
  <c r="E111" i="26"/>
  <c r="E110" i="26"/>
  <c r="E109" i="26"/>
  <c r="I111" i="26"/>
  <c r="I110" i="26"/>
  <c r="I109" i="26"/>
  <c r="M111" i="26"/>
  <c r="M110" i="26"/>
  <c r="M109" i="26"/>
  <c r="Q111" i="26"/>
  <c r="Q110" i="26"/>
  <c r="Q109" i="26"/>
  <c r="B105" i="26"/>
  <c r="B109" i="26"/>
  <c r="F108" i="26"/>
  <c r="F107" i="26"/>
  <c r="F106" i="26"/>
  <c r="F105" i="26"/>
  <c r="J108" i="26"/>
  <c r="J107" i="26"/>
  <c r="J106" i="26"/>
  <c r="J105" i="26"/>
  <c r="N108" i="26"/>
  <c r="N107" i="26"/>
  <c r="N106" i="26"/>
  <c r="N105" i="26"/>
  <c r="F111" i="26"/>
  <c r="F110" i="26"/>
  <c r="F109" i="26"/>
  <c r="J111" i="26"/>
  <c r="J110" i="26"/>
  <c r="J109" i="26"/>
  <c r="N111" i="26"/>
  <c r="N110" i="26"/>
  <c r="N109" i="26"/>
  <c r="B106" i="26"/>
  <c r="B110" i="26"/>
  <c r="D121" i="25"/>
  <c r="D120" i="25"/>
  <c r="D119" i="25"/>
  <c r="D117" i="25"/>
  <c r="D116" i="25"/>
  <c r="D105" i="25"/>
  <c r="D61" i="25"/>
  <c r="D83" i="25" s="1"/>
  <c r="H121" i="25"/>
  <c r="H120" i="25"/>
  <c r="H119" i="25"/>
  <c r="H117" i="25"/>
  <c r="H116" i="25"/>
  <c r="H105" i="25"/>
  <c r="H61" i="25"/>
  <c r="H83" i="25" s="1"/>
  <c r="L121" i="25"/>
  <c r="L120" i="25"/>
  <c r="L119" i="25"/>
  <c r="L117" i="25"/>
  <c r="L116" i="25"/>
  <c r="L105" i="25"/>
  <c r="L61" i="25"/>
  <c r="L83" i="25" s="1"/>
  <c r="P121" i="25"/>
  <c r="P120" i="25"/>
  <c r="P119" i="25"/>
  <c r="P117" i="25"/>
  <c r="P116" i="25"/>
  <c r="P105" i="25"/>
  <c r="P61" i="25"/>
  <c r="P83" i="25" s="1"/>
  <c r="D118" i="25"/>
  <c r="D107" i="25"/>
  <c r="D63" i="25"/>
  <c r="D85" i="25" s="1"/>
  <c r="H118" i="25"/>
  <c r="H107" i="25"/>
  <c r="H63" i="25"/>
  <c r="H85" i="25" s="1"/>
  <c r="L118" i="25"/>
  <c r="L107" i="25"/>
  <c r="L63" i="25"/>
  <c r="L85" i="25" s="1"/>
  <c r="P118" i="25"/>
  <c r="P107" i="25"/>
  <c r="P63" i="25"/>
  <c r="P85" i="25" s="1"/>
  <c r="D124" i="25"/>
  <c r="D123" i="25"/>
  <c r="D122" i="25"/>
  <c r="D111" i="25"/>
  <c r="D67" i="25"/>
  <c r="D89" i="25" s="1"/>
  <c r="H124" i="25"/>
  <c r="H123" i="25"/>
  <c r="H122" i="25"/>
  <c r="H111" i="25"/>
  <c r="H67" i="25"/>
  <c r="H89" i="25" s="1"/>
  <c r="L124" i="25"/>
  <c r="L123" i="25"/>
  <c r="L122" i="25"/>
  <c r="L111" i="25"/>
  <c r="L67" i="25"/>
  <c r="L89" i="25" s="1"/>
  <c r="P124" i="25"/>
  <c r="P123" i="25"/>
  <c r="P122" i="25"/>
  <c r="P111" i="25"/>
  <c r="P67" i="25"/>
  <c r="P89" i="25" s="1"/>
  <c r="D132" i="25"/>
  <c r="D131" i="25"/>
  <c r="D130" i="25"/>
  <c r="D128" i="25"/>
  <c r="D127" i="25"/>
  <c r="D94" i="25"/>
  <c r="H132" i="25"/>
  <c r="H131" i="25"/>
  <c r="H130" i="25"/>
  <c r="H128" i="25"/>
  <c r="H127" i="25"/>
  <c r="H94" i="25"/>
  <c r="L132" i="25"/>
  <c r="L131" i="25"/>
  <c r="L130" i="25"/>
  <c r="L128" i="25"/>
  <c r="L127" i="25"/>
  <c r="L94" i="25"/>
  <c r="P132" i="25"/>
  <c r="P131" i="25"/>
  <c r="P130" i="25"/>
  <c r="P128" i="25"/>
  <c r="P127" i="25"/>
  <c r="P94" i="25"/>
  <c r="D129" i="25"/>
  <c r="D96" i="25"/>
  <c r="H129" i="25"/>
  <c r="H96" i="25"/>
  <c r="L129" i="25"/>
  <c r="E121" i="25"/>
  <c r="E120" i="25"/>
  <c r="E119" i="25"/>
  <c r="E117" i="25"/>
  <c r="E116" i="25"/>
  <c r="E105" i="25"/>
  <c r="I121" i="25"/>
  <c r="I120" i="25"/>
  <c r="I119" i="25"/>
  <c r="I117" i="25"/>
  <c r="I116" i="25"/>
  <c r="I105" i="25"/>
  <c r="M121" i="25"/>
  <c r="M120" i="25"/>
  <c r="M119" i="25"/>
  <c r="M117" i="25"/>
  <c r="M116" i="25"/>
  <c r="M105" i="25"/>
  <c r="Q121" i="25"/>
  <c r="Q120" i="25"/>
  <c r="Q119" i="25"/>
  <c r="Q117" i="25"/>
  <c r="Q116" i="25"/>
  <c r="Q105" i="25"/>
  <c r="E118" i="25"/>
  <c r="E107" i="25"/>
  <c r="I118" i="25"/>
  <c r="I107" i="25"/>
  <c r="M118" i="25"/>
  <c r="M107" i="25"/>
  <c r="Q118" i="25"/>
  <c r="Q107" i="25"/>
  <c r="E124" i="25"/>
  <c r="E123" i="25"/>
  <c r="E122" i="25"/>
  <c r="E111" i="25"/>
  <c r="I124" i="25"/>
  <c r="I123" i="25"/>
  <c r="I122" i="25"/>
  <c r="I111" i="25"/>
  <c r="M124" i="25"/>
  <c r="M123" i="25"/>
  <c r="M122" i="25"/>
  <c r="M111" i="25"/>
  <c r="Q124" i="25"/>
  <c r="Q123" i="25"/>
  <c r="Q122" i="25"/>
  <c r="Q111" i="25"/>
  <c r="E132" i="25"/>
  <c r="E131" i="25"/>
  <c r="E130" i="25"/>
  <c r="E128" i="25"/>
  <c r="E127" i="25"/>
  <c r="I132" i="25"/>
  <c r="I131" i="25"/>
  <c r="I130" i="25"/>
  <c r="I128" i="25"/>
  <c r="I127" i="25"/>
  <c r="M132" i="25"/>
  <c r="M131" i="25"/>
  <c r="M130" i="25"/>
  <c r="M128" i="25"/>
  <c r="M127" i="25"/>
  <c r="Q132" i="25"/>
  <c r="Q131" i="25"/>
  <c r="Q130" i="25"/>
  <c r="Q128" i="25"/>
  <c r="Q127" i="25"/>
  <c r="E129" i="25"/>
  <c r="I129" i="25"/>
  <c r="M129" i="25"/>
  <c r="Q129" i="25"/>
  <c r="E135" i="25"/>
  <c r="E134" i="25"/>
  <c r="E133" i="25"/>
  <c r="I135" i="25"/>
  <c r="I134" i="25"/>
  <c r="I133" i="25"/>
  <c r="M135" i="25"/>
  <c r="M134" i="25"/>
  <c r="M133" i="25"/>
  <c r="Q135" i="25"/>
  <c r="Q134" i="25"/>
  <c r="Q133" i="25"/>
  <c r="Q100" i="25"/>
  <c r="Q61" i="25"/>
  <c r="Q63" i="25"/>
  <c r="Q85" i="25" s="1"/>
  <c r="Q67" i="25"/>
  <c r="Q89" i="25" s="1"/>
  <c r="Q94" i="25"/>
  <c r="Q96" i="25"/>
  <c r="B121" i="25"/>
  <c r="B120" i="25"/>
  <c r="B119" i="25"/>
  <c r="B117" i="25"/>
  <c r="B116" i="25"/>
  <c r="B105" i="25"/>
  <c r="B61" i="25"/>
  <c r="B83" i="25" s="1"/>
  <c r="F121" i="25"/>
  <c r="F120" i="25"/>
  <c r="F119" i="25"/>
  <c r="F117" i="25"/>
  <c r="F116" i="25"/>
  <c r="F105" i="25"/>
  <c r="F61" i="25"/>
  <c r="F83" i="25" s="1"/>
  <c r="J121" i="25"/>
  <c r="J120" i="25"/>
  <c r="J119" i="25"/>
  <c r="J117" i="25"/>
  <c r="J116" i="25"/>
  <c r="J105" i="25"/>
  <c r="J61" i="25"/>
  <c r="J83" i="25" s="1"/>
  <c r="N121" i="25"/>
  <c r="N120" i="25"/>
  <c r="N119" i="25"/>
  <c r="N117" i="25"/>
  <c r="N116" i="25"/>
  <c r="N105" i="25"/>
  <c r="N61" i="25"/>
  <c r="N83" i="25" s="1"/>
  <c r="B118" i="25"/>
  <c r="B107" i="25"/>
  <c r="B63" i="25"/>
  <c r="B85" i="25" s="1"/>
  <c r="F118" i="25"/>
  <c r="F107" i="25"/>
  <c r="F63" i="25"/>
  <c r="F85" i="25" s="1"/>
  <c r="J118" i="25"/>
  <c r="J107" i="25"/>
  <c r="J63" i="25"/>
  <c r="J85" i="25" s="1"/>
  <c r="N118" i="25"/>
  <c r="N107" i="25"/>
  <c r="N63" i="25"/>
  <c r="N85" i="25" s="1"/>
  <c r="B124" i="25"/>
  <c r="B123" i="25"/>
  <c r="B122" i="25"/>
  <c r="B111" i="25"/>
  <c r="B67" i="25"/>
  <c r="B89" i="25" s="1"/>
  <c r="F124" i="25"/>
  <c r="F123" i="25"/>
  <c r="F122" i="25"/>
  <c r="F111" i="25"/>
  <c r="F67" i="25"/>
  <c r="F89" i="25" s="1"/>
  <c r="J124" i="25"/>
  <c r="J123" i="25"/>
  <c r="J122" i="25"/>
  <c r="J111" i="25"/>
  <c r="J67" i="25"/>
  <c r="J89" i="25" s="1"/>
  <c r="N124" i="25"/>
  <c r="N123" i="25"/>
  <c r="N122" i="25"/>
  <c r="N111" i="25"/>
  <c r="N67" i="25"/>
  <c r="N89" i="25" s="1"/>
  <c r="B132" i="25"/>
  <c r="B131" i="25"/>
  <c r="B130" i="25"/>
  <c r="B128" i="25"/>
  <c r="B127" i="25"/>
  <c r="B94" i="25"/>
  <c r="F132" i="25"/>
  <c r="F131" i="25"/>
  <c r="F130" i="25"/>
  <c r="F128" i="25"/>
  <c r="F127" i="25"/>
  <c r="F94" i="25"/>
  <c r="J132" i="25"/>
  <c r="J131" i="25"/>
  <c r="J130" i="25"/>
  <c r="J128" i="25"/>
  <c r="J127" i="25"/>
  <c r="J94" i="25"/>
  <c r="N132" i="25"/>
  <c r="N131" i="25"/>
  <c r="N130" i="25"/>
  <c r="N128" i="25"/>
  <c r="N127" i="25"/>
  <c r="N94" i="25"/>
  <c r="B129" i="25"/>
  <c r="B96" i="25"/>
  <c r="F129" i="25"/>
  <c r="F96" i="25"/>
  <c r="J129" i="25"/>
  <c r="J96" i="25"/>
  <c r="N129" i="25"/>
  <c r="N96" i="25"/>
  <c r="B135" i="25"/>
  <c r="B134" i="25"/>
  <c r="B133" i="25"/>
  <c r="B100" i="25"/>
  <c r="F135" i="25"/>
  <c r="F134" i="25"/>
  <c r="F133" i="25"/>
  <c r="F100" i="25"/>
  <c r="J135" i="25"/>
  <c r="J134" i="25"/>
  <c r="J133" i="25"/>
  <c r="J100" i="25"/>
  <c r="N135" i="25"/>
  <c r="N134" i="25"/>
  <c r="N133" i="25"/>
  <c r="N100" i="25"/>
  <c r="E47" i="25"/>
  <c r="I47" i="25"/>
  <c r="M47" i="25"/>
  <c r="Q47" i="25"/>
  <c r="E61" i="25"/>
  <c r="E83" i="25" s="1"/>
  <c r="E63" i="25"/>
  <c r="E85" i="25" s="1"/>
  <c r="E67" i="25"/>
  <c r="E89" i="25" s="1"/>
  <c r="E94" i="25"/>
  <c r="E96" i="25"/>
  <c r="E100" i="25"/>
  <c r="C121" i="25"/>
  <c r="C120" i="25"/>
  <c r="C119" i="25"/>
  <c r="C117" i="25"/>
  <c r="C116" i="25"/>
  <c r="C105" i="25"/>
  <c r="C61" i="25"/>
  <c r="C83" i="25" s="1"/>
  <c r="G121" i="25"/>
  <c r="G120" i="25"/>
  <c r="G119" i="25"/>
  <c r="G117" i="25"/>
  <c r="G116" i="25"/>
  <c r="G105" i="25"/>
  <c r="G61" i="25"/>
  <c r="G83" i="25" s="1"/>
  <c r="K121" i="25"/>
  <c r="K120" i="25"/>
  <c r="K119" i="25"/>
  <c r="K117" i="25"/>
  <c r="K116" i="25"/>
  <c r="K105" i="25"/>
  <c r="K61" i="25"/>
  <c r="K83" i="25" s="1"/>
  <c r="O121" i="25"/>
  <c r="O120" i="25"/>
  <c r="O119" i="25"/>
  <c r="O117" i="25"/>
  <c r="O116" i="25"/>
  <c r="O105" i="25"/>
  <c r="O61" i="25"/>
  <c r="O83" i="25" s="1"/>
  <c r="C118" i="25"/>
  <c r="C107" i="25"/>
  <c r="C63" i="25"/>
  <c r="C85" i="25" s="1"/>
  <c r="G118" i="25"/>
  <c r="G107" i="25"/>
  <c r="G63" i="25"/>
  <c r="G85" i="25" s="1"/>
  <c r="K118" i="25"/>
  <c r="K107" i="25"/>
  <c r="K63" i="25"/>
  <c r="K85" i="25" s="1"/>
  <c r="O118" i="25"/>
  <c r="O107" i="25"/>
  <c r="O63" i="25"/>
  <c r="O85" i="25" s="1"/>
  <c r="C124" i="25"/>
  <c r="C123" i="25"/>
  <c r="C122" i="25"/>
  <c r="C111" i="25"/>
  <c r="C67" i="25"/>
  <c r="C89" i="25" s="1"/>
  <c r="G124" i="25"/>
  <c r="G123" i="25"/>
  <c r="G122" i="25"/>
  <c r="G111" i="25"/>
  <c r="G67" i="25"/>
  <c r="G89" i="25" s="1"/>
  <c r="K124" i="25"/>
  <c r="K123" i="25"/>
  <c r="K122" i="25"/>
  <c r="K111" i="25"/>
  <c r="K67" i="25"/>
  <c r="K89" i="25" s="1"/>
  <c r="O124" i="25"/>
  <c r="O123" i="25"/>
  <c r="O122" i="25"/>
  <c r="O111" i="25"/>
  <c r="O67" i="25"/>
  <c r="O89" i="25" s="1"/>
  <c r="C132" i="25"/>
  <c r="C131" i="25"/>
  <c r="C130" i="25"/>
  <c r="C128" i="25"/>
  <c r="C127" i="25"/>
  <c r="C94" i="25"/>
  <c r="G132" i="25"/>
  <c r="G131" i="25"/>
  <c r="G130" i="25"/>
  <c r="G128" i="25"/>
  <c r="G127" i="25"/>
  <c r="G94" i="25"/>
  <c r="K132" i="25"/>
  <c r="K131" i="25"/>
  <c r="K130" i="25"/>
  <c r="K128" i="25"/>
  <c r="K127" i="25"/>
  <c r="K94" i="25"/>
  <c r="O132" i="25"/>
  <c r="O131" i="25"/>
  <c r="O130" i="25"/>
  <c r="O128" i="25"/>
  <c r="O127" i="25"/>
  <c r="O94" i="25"/>
  <c r="I61" i="25"/>
  <c r="I83" i="25" s="1"/>
  <c r="I63" i="25"/>
  <c r="I85" i="25" s="1"/>
  <c r="I67" i="25"/>
  <c r="I89" i="25" s="1"/>
  <c r="I94" i="25"/>
  <c r="I96" i="25"/>
  <c r="I100" i="25"/>
  <c r="M61" i="25"/>
  <c r="M83" i="25" s="1"/>
  <c r="M63" i="25"/>
  <c r="M85" i="25" s="1"/>
  <c r="M67" i="25"/>
  <c r="M89" i="25" s="1"/>
  <c r="M94" i="25"/>
  <c r="M96" i="25"/>
  <c r="M100" i="25"/>
  <c r="C129" i="25"/>
  <c r="G129" i="25"/>
  <c r="K129" i="25"/>
  <c r="O129" i="25"/>
  <c r="C135" i="25"/>
  <c r="C134" i="25"/>
  <c r="C133" i="25"/>
  <c r="G135" i="25"/>
  <c r="G134" i="25"/>
  <c r="G133" i="25"/>
  <c r="K135" i="25"/>
  <c r="K134" i="25"/>
  <c r="K133" i="25"/>
  <c r="O135" i="25"/>
  <c r="O134" i="25"/>
  <c r="O133" i="25"/>
  <c r="C96" i="25"/>
  <c r="G96" i="25"/>
  <c r="K96" i="25"/>
  <c r="O96" i="25"/>
  <c r="C100" i="25"/>
  <c r="G100" i="25"/>
  <c r="K100" i="25"/>
  <c r="P129" i="25"/>
  <c r="D135" i="25"/>
  <c r="D134" i="25"/>
  <c r="D133" i="25"/>
  <c r="H135" i="25"/>
  <c r="H134" i="25"/>
  <c r="H133" i="25"/>
  <c r="L135" i="25"/>
  <c r="L134" i="25"/>
  <c r="L133" i="25"/>
  <c r="P135" i="25"/>
  <c r="P134" i="25"/>
  <c r="P133" i="25"/>
  <c r="L96" i="25"/>
  <c r="P96" i="25"/>
  <c r="D100" i="25"/>
  <c r="H100" i="25"/>
  <c r="L100" i="25"/>
  <c r="Q83" i="25" l="1"/>
  <c r="B12" i="42" l="1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B25" i="42"/>
  <c r="C25" i="42"/>
  <c r="D25" i="42"/>
  <c r="E25" i="42"/>
  <c r="F25" i="42"/>
  <c r="G25" i="42"/>
  <c r="H25" i="42"/>
  <c r="I25" i="42"/>
  <c r="J25" i="42"/>
  <c r="K25" i="42"/>
  <c r="L25" i="42"/>
  <c r="M25" i="42"/>
  <c r="N25" i="42"/>
  <c r="O25" i="42"/>
  <c r="P25" i="42"/>
  <c r="Q25" i="42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B27" i="42"/>
  <c r="C27" i="42"/>
  <c r="D27" i="42"/>
  <c r="E27" i="42"/>
  <c r="F27" i="42"/>
  <c r="G27" i="42"/>
  <c r="H27" i="42"/>
  <c r="I27" i="42"/>
  <c r="J27" i="42"/>
  <c r="K27" i="42"/>
  <c r="L27" i="42"/>
  <c r="M27" i="42"/>
  <c r="N27" i="42"/>
  <c r="O27" i="42"/>
  <c r="P27" i="42"/>
  <c r="Q27" i="42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B69" i="42"/>
  <c r="C69" i="42"/>
  <c r="D69" i="42"/>
  <c r="E69" i="42"/>
  <c r="F69" i="42"/>
  <c r="G69" i="42"/>
  <c r="H69" i="42"/>
  <c r="I69" i="42"/>
  <c r="J69" i="42"/>
  <c r="K69" i="42"/>
  <c r="L69" i="42"/>
  <c r="M69" i="42"/>
  <c r="N69" i="42"/>
  <c r="O69" i="42"/>
  <c r="P69" i="42"/>
  <c r="Q69" i="42"/>
  <c r="B70" i="42"/>
  <c r="C70" i="42"/>
  <c r="D70" i="42"/>
  <c r="E70" i="42"/>
  <c r="F70" i="42"/>
  <c r="G70" i="42"/>
  <c r="H70" i="42"/>
  <c r="I70" i="42"/>
  <c r="J70" i="42"/>
  <c r="K70" i="42"/>
  <c r="L70" i="42"/>
  <c r="M70" i="42"/>
  <c r="N70" i="42"/>
  <c r="O70" i="42"/>
  <c r="P70" i="42"/>
  <c r="Q70" i="42"/>
  <c r="B71" i="42"/>
  <c r="C71" i="42"/>
  <c r="D71" i="42"/>
  <c r="E71" i="42"/>
  <c r="F71" i="42"/>
  <c r="G71" i="42"/>
  <c r="H71" i="42"/>
  <c r="I71" i="42"/>
  <c r="J71" i="42"/>
  <c r="K71" i="42"/>
  <c r="L71" i="42"/>
  <c r="M71" i="42"/>
  <c r="N71" i="42"/>
  <c r="O71" i="42"/>
  <c r="P71" i="42"/>
  <c r="Q71" i="42"/>
  <c r="B72" i="42"/>
  <c r="C72" i="42"/>
  <c r="D72" i="42"/>
  <c r="E72" i="42"/>
  <c r="F72" i="42"/>
  <c r="G72" i="42"/>
  <c r="H72" i="42"/>
  <c r="I72" i="42"/>
  <c r="J72" i="42"/>
  <c r="K72" i="42"/>
  <c r="L72" i="42"/>
  <c r="M72" i="42"/>
  <c r="N72" i="42"/>
  <c r="O72" i="42"/>
  <c r="P72" i="42"/>
  <c r="Q72" i="42"/>
  <c r="B73" i="42"/>
  <c r="C73" i="42"/>
  <c r="D73" i="42"/>
  <c r="E73" i="42"/>
  <c r="F73" i="42"/>
  <c r="G73" i="42"/>
  <c r="H73" i="42"/>
  <c r="I73" i="42"/>
  <c r="J73" i="42"/>
  <c r="K73" i="42"/>
  <c r="L73" i="42"/>
  <c r="M73" i="42"/>
  <c r="N73" i="42"/>
  <c r="O73" i="42"/>
  <c r="P73" i="42"/>
  <c r="Q73" i="42"/>
  <c r="B74" i="42"/>
  <c r="C74" i="42"/>
  <c r="D74" i="42"/>
  <c r="E74" i="42"/>
  <c r="F74" i="42"/>
  <c r="G74" i="42"/>
  <c r="H74" i="42"/>
  <c r="I74" i="42"/>
  <c r="J74" i="42"/>
  <c r="K74" i="42"/>
  <c r="L74" i="42"/>
  <c r="M74" i="42"/>
  <c r="N74" i="42"/>
  <c r="O74" i="42"/>
  <c r="P74" i="42"/>
  <c r="Q74" i="42"/>
  <c r="B75" i="42"/>
  <c r="C75" i="42"/>
  <c r="D75" i="42"/>
  <c r="E75" i="42"/>
  <c r="F75" i="42"/>
  <c r="G75" i="42"/>
  <c r="H75" i="42"/>
  <c r="I75" i="42"/>
  <c r="J75" i="42"/>
  <c r="K75" i="42"/>
  <c r="L75" i="42"/>
  <c r="M75" i="42"/>
  <c r="N75" i="42"/>
  <c r="O75" i="42"/>
  <c r="P75" i="42"/>
  <c r="Q75" i="42"/>
  <c r="B78" i="42"/>
  <c r="C78" i="42"/>
  <c r="D78" i="42"/>
  <c r="E78" i="42"/>
  <c r="F78" i="42"/>
  <c r="G78" i="42"/>
  <c r="H78" i="42"/>
  <c r="I78" i="42"/>
  <c r="J78" i="42"/>
  <c r="K78" i="42"/>
  <c r="L78" i="42"/>
  <c r="M78" i="42"/>
  <c r="N78" i="42"/>
  <c r="O78" i="42"/>
  <c r="P78" i="42"/>
  <c r="Q78" i="42"/>
  <c r="B79" i="42"/>
  <c r="C79" i="42"/>
  <c r="D79" i="42"/>
  <c r="E79" i="42"/>
  <c r="F79" i="42"/>
  <c r="G79" i="42"/>
  <c r="H79" i="42"/>
  <c r="I79" i="42"/>
  <c r="J79" i="42"/>
  <c r="K79" i="42"/>
  <c r="L79" i="42"/>
  <c r="M79" i="42"/>
  <c r="N79" i="42"/>
  <c r="O79" i="42"/>
  <c r="P79" i="42"/>
  <c r="Q79" i="42"/>
  <c r="B80" i="42"/>
  <c r="C80" i="42"/>
  <c r="D80" i="42"/>
  <c r="E80" i="42"/>
  <c r="F80" i="42"/>
  <c r="G80" i="42"/>
  <c r="H80" i="42"/>
  <c r="I80" i="42"/>
  <c r="J80" i="42"/>
  <c r="K80" i="42"/>
  <c r="L80" i="42"/>
  <c r="M80" i="42"/>
  <c r="N80" i="42"/>
  <c r="O80" i="42"/>
  <c r="P80" i="42"/>
  <c r="Q80" i="42"/>
  <c r="B81" i="42"/>
  <c r="C81" i="42"/>
  <c r="D81" i="42"/>
  <c r="E81" i="42"/>
  <c r="F81" i="42"/>
  <c r="G81" i="42"/>
  <c r="H81" i="42"/>
  <c r="I81" i="42"/>
  <c r="J81" i="42"/>
  <c r="K81" i="42"/>
  <c r="L81" i="42"/>
  <c r="M81" i="42"/>
  <c r="N81" i="42"/>
  <c r="O81" i="42"/>
  <c r="P81" i="42"/>
  <c r="Q81" i="42"/>
  <c r="B82" i="42"/>
  <c r="C82" i="42"/>
  <c r="D82" i="42"/>
  <c r="E82" i="42"/>
  <c r="F82" i="42"/>
  <c r="G82" i="42"/>
  <c r="H82" i="42"/>
  <c r="I82" i="42"/>
  <c r="J82" i="42"/>
  <c r="K82" i="42"/>
  <c r="L82" i="42"/>
  <c r="M82" i="42"/>
  <c r="N82" i="42"/>
  <c r="O82" i="42"/>
  <c r="P82" i="42"/>
  <c r="Q82" i="42"/>
  <c r="B83" i="42"/>
  <c r="C83" i="42"/>
  <c r="D83" i="42"/>
  <c r="E83" i="42"/>
  <c r="F83" i="42"/>
  <c r="G83" i="42"/>
  <c r="H83" i="42"/>
  <c r="I83" i="42"/>
  <c r="J83" i="42"/>
  <c r="K83" i="42"/>
  <c r="L83" i="42"/>
  <c r="M83" i="42"/>
  <c r="N83" i="42"/>
  <c r="O83" i="42"/>
  <c r="P83" i="42"/>
  <c r="Q83" i="42"/>
  <c r="B84" i="42"/>
  <c r="C84" i="42"/>
  <c r="D84" i="42"/>
  <c r="E84" i="42"/>
  <c r="F84" i="42"/>
  <c r="G84" i="42"/>
  <c r="H84" i="42"/>
  <c r="I84" i="42"/>
  <c r="J84" i="42"/>
  <c r="K84" i="42"/>
  <c r="L84" i="42"/>
  <c r="M84" i="42"/>
  <c r="N84" i="42"/>
  <c r="O84" i="42"/>
  <c r="P84" i="42"/>
  <c r="Q84" i="42"/>
  <c r="B87" i="42"/>
  <c r="C87" i="42"/>
  <c r="D87" i="42"/>
  <c r="E87" i="42"/>
  <c r="F87" i="42"/>
  <c r="G87" i="42"/>
  <c r="H87" i="42"/>
  <c r="I87" i="42"/>
  <c r="J87" i="42"/>
  <c r="K87" i="42"/>
  <c r="L87" i="42"/>
  <c r="M87" i="42"/>
  <c r="N87" i="42"/>
  <c r="O87" i="42"/>
  <c r="P87" i="42"/>
  <c r="Q87" i="42"/>
  <c r="B88" i="42"/>
  <c r="C88" i="42"/>
  <c r="D88" i="42"/>
  <c r="E88" i="42"/>
  <c r="F88" i="42"/>
  <c r="G88" i="42"/>
  <c r="H88" i="42"/>
  <c r="I88" i="42"/>
  <c r="J88" i="42"/>
  <c r="K88" i="42"/>
  <c r="L88" i="42"/>
  <c r="M88" i="42"/>
  <c r="N88" i="42"/>
  <c r="O88" i="42"/>
  <c r="P88" i="42"/>
  <c r="Q88" i="42"/>
  <c r="B89" i="42"/>
  <c r="C89" i="42"/>
  <c r="D89" i="42"/>
  <c r="E89" i="42"/>
  <c r="F89" i="42"/>
  <c r="G89" i="42"/>
  <c r="H89" i="42"/>
  <c r="I89" i="42"/>
  <c r="J89" i="42"/>
  <c r="K89" i="42"/>
  <c r="L89" i="42"/>
  <c r="M89" i="42"/>
  <c r="N89" i="42"/>
  <c r="O89" i="42"/>
  <c r="P89" i="42"/>
  <c r="Q89" i="42"/>
  <c r="B90" i="42"/>
  <c r="C90" i="42"/>
  <c r="D90" i="42"/>
  <c r="E90" i="42"/>
  <c r="F90" i="42"/>
  <c r="G90" i="42"/>
  <c r="H90" i="42"/>
  <c r="I90" i="42"/>
  <c r="J90" i="42"/>
  <c r="K90" i="42"/>
  <c r="L90" i="42"/>
  <c r="M90" i="42"/>
  <c r="N90" i="42"/>
  <c r="O90" i="42"/>
  <c r="P90" i="42"/>
  <c r="Q90" i="42"/>
  <c r="B91" i="42"/>
  <c r="C91" i="42"/>
  <c r="D91" i="42"/>
  <c r="E91" i="42"/>
  <c r="F91" i="42"/>
  <c r="G91" i="42"/>
  <c r="H91" i="42"/>
  <c r="I91" i="42"/>
  <c r="J91" i="42"/>
  <c r="K91" i="42"/>
  <c r="L91" i="42"/>
  <c r="M91" i="42"/>
  <c r="N91" i="42"/>
  <c r="O91" i="42"/>
  <c r="P91" i="42"/>
  <c r="Q91" i="42"/>
  <c r="B92" i="42"/>
  <c r="C92" i="42"/>
  <c r="D92" i="42"/>
  <c r="E92" i="42"/>
  <c r="F92" i="42"/>
  <c r="G92" i="42"/>
  <c r="H92" i="42"/>
  <c r="I92" i="42"/>
  <c r="J92" i="42"/>
  <c r="K92" i="42"/>
  <c r="L92" i="42"/>
  <c r="M92" i="42"/>
  <c r="N92" i="42"/>
  <c r="O92" i="42"/>
  <c r="P92" i="42"/>
  <c r="Q92" i="42"/>
  <c r="B93" i="42"/>
  <c r="C93" i="42"/>
  <c r="D93" i="42"/>
  <c r="E93" i="42"/>
  <c r="F93" i="42"/>
  <c r="G93" i="42"/>
  <c r="H93" i="42"/>
  <c r="I93" i="42"/>
  <c r="J93" i="42"/>
  <c r="K93" i="42"/>
  <c r="L93" i="42"/>
  <c r="M93" i="42"/>
  <c r="N93" i="42"/>
  <c r="O93" i="42"/>
  <c r="P93" i="42"/>
  <c r="Q93" i="42"/>
  <c r="B96" i="42"/>
  <c r="C96" i="42"/>
  <c r="D96" i="42"/>
  <c r="E96" i="42"/>
  <c r="F96" i="42"/>
  <c r="G96" i="42"/>
  <c r="H96" i="42"/>
  <c r="I96" i="42"/>
  <c r="J96" i="42"/>
  <c r="K96" i="42"/>
  <c r="L96" i="42"/>
  <c r="M96" i="42"/>
  <c r="N96" i="42"/>
  <c r="O96" i="42"/>
  <c r="P96" i="42"/>
  <c r="Q96" i="42"/>
  <c r="B97" i="42"/>
  <c r="C97" i="42"/>
  <c r="D97" i="42"/>
  <c r="E97" i="42"/>
  <c r="F97" i="42"/>
  <c r="G97" i="42"/>
  <c r="H97" i="42"/>
  <c r="I97" i="42"/>
  <c r="J97" i="42"/>
  <c r="K97" i="42"/>
  <c r="L97" i="42"/>
  <c r="M97" i="42"/>
  <c r="N97" i="42"/>
  <c r="O97" i="42"/>
  <c r="P97" i="42"/>
  <c r="Q97" i="42"/>
  <c r="B98" i="42"/>
  <c r="C98" i="42"/>
  <c r="D98" i="42"/>
  <c r="E98" i="42"/>
  <c r="F98" i="42"/>
  <c r="G98" i="42"/>
  <c r="H98" i="42"/>
  <c r="I98" i="42"/>
  <c r="J98" i="42"/>
  <c r="K98" i="42"/>
  <c r="L98" i="42"/>
  <c r="M98" i="42"/>
  <c r="N98" i="42"/>
  <c r="O98" i="42"/>
  <c r="P98" i="42"/>
  <c r="Q98" i="42"/>
  <c r="B99" i="42"/>
  <c r="C99" i="42"/>
  <c r="D99" i="42"/>
  <c r="E99" i="42"/>
  <c r="F99" i="42"/>
  <c r="G99" i="42"/>
  <c r="H99" i="42"/>
  <c r="I99" i="42"/>
  <c r="J99" i="42"/>
  <c r="K99" i="42"/>
  <c r="L99" i="42"/>
  <c r="M99" i="42"/>
  <c r="N99" i="42"/>
  <c r="O99" i="42"/>
  <c r="P99" i="42"/>
  <c r="Q99" i="42"/>
  <c r="B100" i="42"/>
  <c r="C100" i="42"/>
  <c r="D100" i="42"/>
  <c r="E100" i="42"/>
  <c r="F100" i="42"/>
  <c r="G100" i="42"/>
  <c r="H100" i="42"/>
  <c r="I100" i="42"/>
  <c r="J100" i="42"/>
  <c r="K100" i="42"/>
  <c r="L100" i="42"/>
  <c r="M100" i="42"/>
  <c r="N100" i="42"/>
  <c r="O100" i="42"/>
  <c r="P100" i="42"/>
  <c r="Q100" i="42"/>
  <c r="B101" i="42"/>
  <c r="C101" i="42"/>
  <c r="D101" i="42"/>
  <c r="E101" i="42"/>
  <c r="F101" i="42"/>
  <c r="G101" i="42"/>
  <c r="H101" i="42"/>
  <c r="I101" i="42"/>
  <c r="J101" i="42"/>
  <c r="K101" i="42"/>
  <c r="L101" i="42"/>
  <c r="M101" i="42"/>
  <c r="N101" i="42"/>
  <c r="O101" i="42"/>
  <c r="P101" i="42"/>
  <c r="Q101" i="42"/>
  <c r="B102" i="42"/>
  <c r="C102" i="42"/>
  <c r="D102" i="42"/>
  <c r="E102" i="42"/>
  <c r="F102" i="42"/>
  <c r="G102" i="42"/>
  <c r="H102" i="42"/>
  <c r="I102" i="42"/>
  <c r="J102" i="42"/>
  <c r="K102" i="42"/>
  <c r="L102" i="42"/>
  <c r="M102" i="42"/>
  <c r="N102" i="42"/>
  <c r="O102" i="42"/>
  <c r="P102" i="42"/>
  <c r="Q102" i="42"/>
  <c r="B114" i="42"/>
  <c r="C114" i="42"/>
  <c r="D114" i="42"/>
  <c r="E114" i="42"/>
  <c r="F114" i="42"/>
  <c r="G114" i="42"/>
  <c r="H114" i="42"/>
  <c r="I114" i="42"/>
  <c r="J114" i="42"/>
  <c r="K114" i="42"/>
  <c r="L114" i="42"/>
  <c r="M114" i="42"/>
  <c r="N114" i="42"/>
  <c r="O114" i="42"/>
  <c r="P114" i="42"/>
  <c r="Q114" i="42"/>
  <c r="B115" i="42"/>
  <c r="C115" i="42"/>
  <c r="D115" i="42"/>
  <c r="E115" i="42"/>
  <c r="F115" i="42"/>
  <c r="G115" i="42"/>
  <c r="H115" i="42"/>
  <c r="I115" i="42"/>
  <c r="J115" i="42"/>
  <c r="K115" i="42"/>
  <c r="L115" i="42"/>
  <c r="M115" i="42"/>
  <c r="N115" i="42"/>
  <c r="O115" i="42"/>
  <c r="P115" i="42"/>
  <c r="Q115" i="42"/>
  <c r="B116" i="42"/>
  <c r="C116" i="42"/>
  <c r="D116" i="42"/>
  <c r="E116" i="42"/>
  <c r="F116" i="42"/>
  <c r="G116" i="42"/>
  <c r="H116" i="42"/>
  <c r="I116" i="42"/>
  <c r="J116" i="42"/>
  <c r="K116" i="42"/>
  <c r="L116" i="42"/>
  <c r="M116" i="42"/>
  <c r="N116" i="42"/>
  <c r="O116" i="42"/>
  <c r="P116" i="42"/>
  <c r="Q116" i="42"/>
  <c r="B117" i="42"/>
  <c r="C117" i="42"/>
  <c r="D117" i="42"/>
  <c r="E117" i="42"/>
  <c r="F117" i="42"/>
  <c r="G117" i="42"/>
  <c r="H117" i="42"/>
  <c r="I117" i="42"/>
  <c r="J117" i="42"/>
  <c r="K117" i="42"/>
  <c r="L117" i="42"/>
  <c r="M117" i="42"/>
  <c r="N117" i="42"/>
  <c r="O117" i="42"/>
  <c r="P117" i="42"/>
  <c r="Q117" i="42"/>
  <c r="B118" i="42"/>
  <c r="C118" i="42"/>
  <c r="D118" i="42"/>
  <c r="E118" i="42"/>
  <c r="F118" i="42"/>
  <c r="G118" i="42"/>
  <c r="H118" i="42"/>
  <c r="I118" i="42"/>
  <c r="J118" i="42"/>
  <c r="K118" i="42"/>
  <c r="L118" i="42"/>
  <c r="M118" i="42"/>
  <c r="N118" i="42"/>
  <c r="O118" i="42"/>
  <c r="P118" i="42"/>
  <c r="Q118" i="42"/>
  <c r="B119" i="42"/>
  <c r="C119" i="42"/>
  <c r="D119" i="42"/>
  <c r="E119" i="42"/>
  <c r="F119" i="42"/>
  <c r="G119" i="42"/>
  <c r="H119" i="42"/>
  <c r="I119" i="42"/>
  <c r="J119" i="42"/>
  <c r="K119" i="42"/>
  <c r="L119" i="42"/>
  <c r="M119" i="42"/>
  <c r="N119" i="42"/>
  <c r="O119" i="42"/>
  <c r="P119" i="42"/>
  <c r="Q119" i="42"/>
  <c r="B120" i="42"/>
  <c r="C120" i="42"/>
  <c r="D120" i="42"/>
  <c r="E120" i="42"/>
  <c r="F120" i="42"/>
  <c r="G120" i="42"/>
  <c r="H120" i="42"/>
  <c r="I120" i="42"/>
  <c r="J120" i="42"/>
  <c r="K120" i="42"/>
  <c r="L120" i="42"/>
  <c r="M120" i="42"/>
  <c r="N120" i="42"/>
  <c r="O120" i="42"/>
  <c r="P120" i="42"/>
  <c r="Q120" i="42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B69" i="26"/>
  <c r="C69" i="26"/>
  <c r="D69" i="26"/>
  <c r="E69" i="26"/>
  <c r="F69" i="26"/>
  <c r="G69" i="26"/>
  <c r="H69" i="26"/>
  <c r="I69" i="26"/>
  <c r="J69" i="26"/>
  <c r="K69" i="26"/>
  <c r="L69" i="26"/>
  <c r="M69" i="26"/>
  <c r="N69" i="26"/>
  <c r="O69" i="26"/>
  <c r="P69" i="26"/>
  <c r="Q69" i="26"/>
  <c r="B70" i="26"/>
  <c r="C70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B71" i="26"/>
  <c r="C71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B72" i="26"/>
  <c r="C72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B73" i="26"/>
  <c r="C73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B74" i="26"/>
  <c r="C74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B75" i="26"/>
  <c r="C75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B78" i="26"/>
  <c r="C78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B82" i="26"/>
  <c r="C82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B87" i="26"/>
  <c r="C87" i="26"/>
  <c r="D87" i="26"/>
  <c r="E87" i="26"/>
  <c r="F87" i="26"/>
  <c r="G87" i="26"/>
  <c r="H87" i="26"/>
  <c r="I87" i="26"/>
  <c r="J87" i="26"/>
  <c r="K87" i="26"/>
  <c r="L87" i="26"/>
  <c r="M87" i="26"/>
  <c r="N87" i="26"/>
  <c r="O87" i="26"/>
  <c r="P87" i="26"/>
  <c r="Q87" i="26"/>
  <c r="B88" i="26"/>
  <c r="C88" i="26"/>
  <c r="D88" i="26"/>
  <c r="E88" i="26"/>
  <c r="F88" i="26"/>
  <c r="G88" i="26"/>
  <c r="H88" i="26"/>
  <c r="I88" i="26"/>
  <c r="J88" i="26"/>
  <c r="K88" i="26"/>
  <c r="L88" i="26"/>
  <c r="M88" i="26"/>
  <c r="N88" i="26"/>
  <c r="O88" i="26"/>
  <c r="P88" i="26"/>
  <c r="Q88" i="26"/>
  <c r="B89" i="26"/>
  <c r="C89" i="26"/>
  <c r="D89" i="26"/>
  <c r="E89" i="26"/>
  <c r="F89" i="26"/>
  <c r="G89" i="26"/>
  <c r="H89" i="26"/>
  <c r="I89" i="26"/>
  <c r="J89" i="26"/>
  <c r="K89" i="26"/>
  <c r="L89" i="26"/>
  <c r="M89" i="26"/>
  <c r="N89" i="26"/>
  <c r="O89" i="26"/>
  <c r="P89" i="26"/>
  <c r="Q89" i="26"/>
  <c r="B90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B91" i="26"/>
  <c r="C91" i="26"/>
  <c r="D91" i="26"/>
  <c r="E91" i="26"/>
  <c r="F91" i="26"/>
  <c r="G91" i="26"/>
  <c r="H91" i="26"/>
  <c r="I91" i="26"/>
  <c r="J91" i="26"/>
  <c r="K91" i="26"/>
  <c r="L91" i="26"/>
  <c r="M91" i="26"/>
  <c r="N91" i="26"/>
  <c r="O91" i="26"/>
  <c r="P91" i="26"/>
  <c r="Q91" i="26"/>
  <c r="B92" i="26"/>
  <c r="C92" i="26"/>
  <c r="D92" i="26"/>
  <c r="E92" i="26"/>
  <c r="F92" i="26"/>
  <c r="G92" i="26"/>
  <c r="H92" i="26"/>
  <c r="I92" i="26"/>
  <c r="J92" i="26"/>
  <c r="K92" i="26"/>
  <c r="L92" i="26"/>
  <c r="M92" i="26"/>
  <c r="N92" i="26"/>
  <c r="O92" i="26"/>
  <c r="P92" i="26"/>
  <c r="Q92" i="26"/>
  <c r="B93" i="26"/>
  <c r="C93" i="26"/>
  <c r="D93" i="26"/>
  <c r="E93" i="26"/>
  <c r="F93" i="26"/>
  <c r="G93" i="26"/>
  <c r="H93" i="26"/>
  <c r="I93" i="26"/>
  <c r="J93" i="26"/>
  <c r="K93" i="26"/>
  <c r="L93" i="26"/>
  <c r="M93" i="26"/>
  <c r="N93" i="26"/>
  <c r="O93" i="26"/>
  <c r="P93" i="26"/>
  <c r="Q93" i="26"/>
  <c r="B96" i="26"/>
  <c r="C96" i="26"/>
  <c r="D96" i="26"/>
  <c r="E96" i="26"/>
  <c r="F96" i="26"/>
  <c r="G96" i="26"/>
  <c r="H96" i="26"/>
  <c r="I96" i="26"/>
  <c r="J96" i="26"/>
  <c r="K96" i="26"/>
  <c r="L96" i="26"/>
  <c r="M96" i="26"/>
  <c r="N96" i="26"/>
  <c r="O96" i="26"/>
  <c r="P96" i="26"/>
  <c r="Q96" i="26"/>
  <c r="B97" i="26"/>
  <c r="C97" i="26"/>
  <c r="D97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B98" i="26"/>
  <c r="C98" i="26"/>
  <c r="D98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B99" i="26"/>
  <c r="C99" i="26"/>
  <c r="D99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B100" i="26"/>
  <c r="C100" i="26"/>
  <c r="D100" i="26"/>
  <c r="E100" i="26"/>
  <c r="F100" i="26"/>
  <c r="G100" i="26"/>
  <c r="H100" i="26"/>
  <c r="I100" i="26"/>
  <c r="J100" i="26"/>
  <c r="K100" i="26"/>
  <c r="L100" i="26"/>
  <c r="M100" i="26"/>
  <c r="N100" i="26"/>
  <c r="O100" i="26"/>
  <c r="P100" i="26"/>
  <c r="Q100" i="26"/>
  <c r="B101" i="26"/>
  <c r="C101" i="26"/>
  <c r="D101" i="26"/>
  <c r="E101" i="26"/>
  <c r="F101" i="26"/>
  <c r="G101" i="26"/>
  <c r="H101" i="26"/>
  <c r="I101" i="26"/>
  <c r="J101" i="26"/>
  <c r="K101" i="26"/>
  <c r="L101" i="26"/>
  <c r="M101" i="26"/>
  <c r="N101" i="26"/>
  <c r="O101" i="26"/>
  <c r="P101" i="26"/>
  <c r="Q101" i="26"/>
  <c r="B102" i="26"/>
  <c r="C102" i="26"/>
  <c r="D102" i="26"/>
  <c r="E102" i="26"/>
  <c r="F102" i="26"/>
  <c r="G102" i="26"/>
  <c r="H102" i="26"/>
  <c r="I102" i="26"/>
  <c r="J102" i="26"/>
  <c r="K102" i="26"/>
  <c r="L102" i="26"/>
  <c r="M102" i="26"/>
  <c r="N102" i="26"/>
  <c r="O102" i="26"/>
  <c r="P102" i="26"/>
  <c r="Q102" i="26"/>
  <c r="B114" i="26"/>
  <c r="C114" i="26"/>
  <c r="D114" i="26"/>
  <c r="E114" i="26"/>
  <c r="F114" i="26"/>
  <c r="G114" i="26"/>
  <c r="H114" i="26"/>
  <c r="I114" i="26"/>
  <c r="J114" i="26"/>
  <c r="K114" i="26"/>
  <c r="L114" i="26"/>
  <c r="M114" i="26"/>
  <c r="N114" i="26"/>
  <c r="O114" i="26"/>
  <c r="P114" i="26"/>
  <c r="Q114" i="26"/>
  <c r="B115" i="26"/>
  <c r="C115" i="26"/>
  <c r="D115" i="26"/>
  <c r="E115" i="26"/>
  <c r="F115" i="26"/>
  <c r="G115" i="26"/>
  <c r="H115" i="26"/>
  <c r="I115" i="26"/>
  <c r="J115" i="26"/>
  <c r="K115" i="26"/>
  <c r="L115" i="26"/>
  <c r="M115" i="26"/>
  <c r="N115" i="26"/>
  <c r="O115" i="26"/>
  <c r="P115" i="26"/>
  <c r="Q115" i="26"/>
  <c r="B116" i="26"/>
  <c r="C116" i="26"/>
  <c r="D116" i="26"/>
  <c r="E116" i="26"/>
  <c r="F116" i="26"/>
  <c r="G116" i="26"/>
  <c r="H116" i="26"/>
  <c r="I116" i="26"/>
  <c r="J116" i="26"/>
  <c r="K116" i="26"/>
  <c r="L116" i="26"/>
  <c r="M116" i="26"/>
  <c r="N116" i="26"/>
  <c r="O116" i="26"/>
  <c r="P116" i="26"/>
  <c r="Q116" i="26"/>
  <c r="B117" i="26"/>
  <c r="C117" i="26"/>
  <c r="D117" i="26"/>
  <c r="E117" i="26"/>
  <c r="F117" i="26"/>
  <c r="G117" i="26"/>
  <c r="H117" i="26"/>
  <c r="I117" i="26"/>
  <c r="J117" i="26"/>
  <c r="K117" i="26"/>
  <c r="L117" i="26"/>
  <c r="M117" i="26"/>
  <c r="N117" i="26"/>
  <c r="O117" i="26"/>
  <c r="P117" i="26"/>
  <c r="Q117" i="26"/>
  <c r="B118" i="26"/>
  <c r="C118" i="26"/>
  <c r="D118" i="26"/>
  <c r="E118" i="26"/>
  <c r="F118" i="26"/>
  <c r="G118" i="26"/>
  <c r="H118" i="26"/>
  <c r="I118" i="26"/>
  <c r="J118" i="26"/>
  <c r="K118" i="26"/>
  <c r="L118" i="26"/>
  <c r="M118" i="26"/>
  <c r="N118" i="26"/>
  <c r="O118" i="26"/>
  <c r="P118" i="26"/>
  <c r="Q118" i="26"/>
  <c r="B119" i="26"/>
  <c r="C119" i="26"/>
  <c r="D119" i="26"/>
  <c r="E119" i="26"/>
  <c r="F119" i="26"/>
  <c r="G119" i="26"/>
  <c r="H119" i="26"/>
  <c r="I119" i="26"/>
  <c r="J119" i="26"/>
  <c r="K119" i="26"/>
  <c r="L119" i="26"/>
  <c r="M119" i="26"/>
  <c r="N119" i="26"/>
  <c r="O119" i="26"/>
  <c r="P119" i="26"/>
  <c r="Q119" i="26"/>
  <c r="B120" i="26"/>
  <c r="C120" i="26"/>
  <c r="D120" i="26"/>
  <c r="E120" i="26"/>
  <c r="F120" i="26"/>
  <c r="G120" i="26"/>
  <c r="H120" i="26"/>
  <c r="I120" i="26"/>
  <c r="J120" i="26"/>
  <c r="K120" i="26"/>
  <c r="L120" i="26"/>
  <c r="M120" i="26"/>
  <c r="N120" i="26"/>
  <c r="O120" i="26"/>
  <c r="P120" i="26"/>
  <c r="Q120" i="26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B69" i="41"/>
  <c r="C69" i="41"/>
  <c r="D69" i="41"/>
  <c r="E69" i="41"/>
  <c r="F69" i="41"/>
  <c r="G69" i="41"/>
  <c r="H69" i="41"/>
  <c r="I69" i="41"/>
  <c r="J69" i="41"/>
  <c r="K69" i="41"/>
  <c r="L69" i="41"/>
  <c r="M69" i="41"/>
  <c r="N69" i="41"/>
  <c r="O69" i="41"/>
  <c r="P69" i="41"/>
  <c r="Q69" i="41"/>
  <c r="B70" i="41"/>
  <c r="C70" i="41"/>
  <c r="D70" i="41"/>
  <c r="E70" i="41"/>
  <c r="F70" i="41"/>
  <c r="G70" i="41"/>
  <c r="H70" i="41"/>
  <c r="I70" i="41"/>
  <c r="J70" i="41"/>
  <c r="K70" i="41"/>
  <c r="L70" i="41"/>
  <c r="M70" i="41"/>
  <c r="N70" i="41"/>
  <c r="O70" i="41"/>
  <c r="P70" i="41"/>
  <c r="Q70" i="41"/>
  <c r="B71" i="41"/>
  <c r="C71" i="41"/>
  <c r="D71" i="41"/>
  <c r="E71" i="41"/>
  <c r="F71" i="41"/>
  <c r="G71" i="41"/>
  <c r="H71" i="41"/>
  <c r="I71" i="41"/>
  <c r="J71" i="41"/>
  <c r="K71" i="41"/>
  <c r="L71" i="41"/>
  <c r="M71" i="41"/>
  <c r="N71" i="41"/>
  <c r="O71" i="41"/>
  <c r="P71" i="41"/>
  <c r="Q71" i="41"/>
  <c r="B72" i="41"/>
  <c r="C72" i="41"/>
  <c r="D72" i="41"/>
  <c r="E72" i="41"/>
  <c r="F72" i="41"/>
  <c r="G72" i="41"/>
  <c r="H72" i="41"/>
  <c r="I72" i="41"/>
  <c r="J72" i="41"/>
  <c r="K72" i="41"/>
  <c r="L72" i="41"/>
  <c r="M72" i="41"/>
  <c r="N72" i="41"/>
  <c r="O72" i="41"/>
  <c r="P72" i="41"/>
  <c r="Q72" i="41"/>
  <c r="B73" i="41"/>
  <c r="C73" i="41"/>
  <c r="D73" i="41"/>
  <c r="E73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B74" i="41"/>
  <c r="C74" i="41"/>
  <c r="D74" i="41"/>
  <c r="E74" i="41"/>
  <c r="F74" i="41"/>
  <c r="G74" i="41"/>
  <c r="H74" i="41"/>
  <c r="I74" i="41"/>
  <c r="J74" i="41"/>
  <c r="K74" i="41"/>
  <c r="L74" i="41"/>
  <c r="M74" i="41"/>
  <c r="N74" i="41"/>
  <c r="O74" i="41"/>
  <c r="P74" i="41"/>
  <c r="Q74" i="41"/>
  <c r="B75" i="41"/>
  <c r="C75" i="41"/>
  <c r="D75" i="41"/>
  <c r="E75" i="41"/>
  <c r="F75" i="41"/>
  <c r="G75" i="41"/>
  <c r="H75" i="41"/>
  <c r="I75" i="41"/>
  <c r="J75" i="41"/>
  <c r="K75" i="41"/>
  <c r="L75" i="41"/>
  <c r="M75" i="41"/>
  <c r="N75" i="41"/>
  <c r="O75" i="41"/>
  <c r="P75" i="41"/>
  <c r="Q75" i="41"/>
  <c r="B78" i="41"/>
  <c r="C78" i="41"/>
  <c r="D78" i="41"/>
  <c r="E78" i="41"/>
  <c r="F78" i="41"/>
  <c r="G78" i="41"/>
  <c r="H78" i="41"/>
  <c r="I78" i="41"/>
  <c r="J78" i="41"/>
  <c r="K78" i="41"/>
  <c r="L78" i="41"/>
  <c r="M78" i="41"/>
  <c r="N78" i="41"/>
  <c r="O78" i="41"/>
  <c r="P78" i="41"/>
  <c r="Q78" i="41"/>
  <c r="B82" i="41"/>
  <c r="C82" i="41"/>
  <c r="D82" i="41"/>
  <c r="E82" i="41"/>
  <c r="F82" i="41"/>
  <c r="G82" i="41"/>
  <c r="H82" i="41"/>
  <c r="I82" i="41"/>
  <c r="J82" i="41"/>
  <c r="K82" i="41"/>
  <c r="L82" i="41"/>
  <c r="M82" i="41"/>
  <c r="N82" i="41"/>
  <c r="O82" i="41"/>
  <c r="P82" i="41"/>
  <c r="Q82" i="41"/>
  <c r="B87" i="41"/>
  <c r="C87" i="41"/>
  <c r="D87" i="41"/>
  <c r="E87" i="41"/>
  <c r="F87" i="41"/>
  <c r="G87" i="41"/>
  <c r="H87" i="41"/>
  <c r="I87" i="41"/>
  <c r="J87" i="41"/>
  <c r="K87" i="41"/>
  <c r="L87" i="41"/>
  <c r="M87" i="41"/>
  <c r="N87" i="41"/>
  <c r="O87" i="41"/>
  <c r="P87" i="41"/>
  <c r="Q87" i="41"/>
  <c r="B88" i="41"/>
  <c r="C88" i="41"/>
  <c r="D88" i="41"/>
  <c r="E88" i="41"/>
  <c r="F88" i="41"/>
  <c r="G88" i="41"/>
  <c r="H88" i="41"/>
  <c r="I88" i="41"/>
  <c r="J88" i="41"/>
  <c r="K88" i="41"/>
  <c r="L88" i="41"/>
  <c r="M88" i="41"/>
  <c r="N88" i="41"/>
  <c r="O88" i="41"/>
  <c r="P88" i="41"/>
  <c r="Q88" i="41"/>
  <c r="B89" i="41"/>
  <c r="C89" i="41"/>
  <c r="D89" i="41"/>
  <c r="E89" i="41"/>
  <c r="F89" i="41"/>
  <c r="G89" i="41"/>
  <c r="H89" i="41"/>
  <c r="I89" i="41"/>
  <c r="J89" i="41"/>
  <c r="K89" i="41"/>
  <c r="L89" i="41"/>
  <c r="M89" i="41"/>
  <c r="N89" i="41"/>
  <c r="O89" i="41"/>
  <c r="P89" i="41"/>
  <c r="Q89" i="41"/>
  <c r="B90" i="41"/>
  <c r="C90" i="41"/>
  <c r="D90" i="41"/>
  <c r="E90" i="41"/>
  <c r="F90" i="41"/>
  <c r="G90" i="41"/>
  <c r="H90" i="41"/>
  <c r="I90" i="41"/>
  <c r="J90" i="41"/>
  <c r="K90" i="41"/>
  <c r="L90" i="41"/>
  <c r="M90" i="41"/>
  <c r="N90" i="41"/>
  <c r="O90" i="41"/>
  <c r="P90" i="41"/>
  <c r="Q90" i="41"/>
  <c r="B91" i="41"/>
  <c r="C91" i="41"/>
  <c r="D91" i="41"/>
  <c r="E91" i="41"/>
  <c r="F91" i="41"/>
  <c r="G91" i="41"/>
  <c r="H91" i="41"/>
  <c r="I91" i="41"/>
  <c r="J91" i="41"/>
  <c r="K91" i="41"/>
  <c r="L91" i="41"/>
  <c r="M91" i="41"/>
  <c r="N91" i="41"/>
  <c r="O91" i="41"/>
  <c r="P91" i="41"/>
  <c r="Q91" i="41"/>
  <c r="B92" i="41"/>
  <c r="C92" i="41"/>
  <c r="D92" i="41"/>
  <c r="E92" i="41"/>
  <c r="F92" i="41"/>
  <c r="G92" i="41"/>
  <c r="H92" i="41"/>
  <c r="I92" i="41"/>
  <c r="J92" i="41"/>
  <c r="K92" i="41"/>
  <c r="L92" i="41"/>
  <c r="M92" i="41"/>
  <c r="N92" i="41"/>
  <c r="O92" i="41"/>
  <c r="P92" i="41"/>
  <c r="Q92" i="41"/>
  <c r="B93" i="41"/>
  <c r="C93" i="41"/>
  <c r="D93" i="41"/>
  <c r="E93" i="41"/>
  <c r="F93" i="41"/>
  <c r="G93" i="41"/>
  <c r="H93" i="41"/>
  <c r="I93" i="41"/>
  <c r="J93" i="41"/>
  <c r="K93" i="41"/>
  <c r="L93" i="41"/>
  <c r="M93" i="41"/>
  <c r="N93" i="41"/>
  <c r="O93" i="41"/>
  <c r="P93" i="41"/>
  <c r="Q93" i="41"/>
  <c r="B96" i="41"/>
  <c r="C96" i="41"/>
  <c r="D96" i="41"/>
  <c r="E96" i="41"/>
  <c r="F96" i="41"/>
  <c r="G96" i="41"/>
  <c r="H96" i="41"/>
  <c r="I96" i="41"/>
  <c r="J96" i="41"/>
  <c r="K96" i="41"/>
  <c r="L96" i="41"/>
  <c r="M96" i="41"/>
  <c r="N96" i="41"/>
  <c r="O96" i="41"/>
  <c r="P96" i="41"/>
  <c r="Q96" i="41"/>
  <c r="B97" i="41"/>
  <c r="C97" i="41"/>
  <c r="D97" i="41"/>
  <c r="E97" i="41"/>
  <c r="F97" i="41"/>
  <c r="G97" i="41"/>
  <c r="H97" i="41"/>
  <c r="I97" i="41"/>
  <c r="J97" i="41"/>
  <c r="K97" i="41"/>
  <c r="L97" i="41"/>
  <c r="M97" i="41"/>
  <c r="N97" i="41"/>
  <c r="O97" i="41"/>
  <c r="P97" i="41"/>
  <c r="Q97" i="41"/>
  <c r="B98" i="41"/>
  <c r="C98" i="41"/>
  <c r="D98" i="41"/>
  <c r="E98" i="41"/>
  <c r="F98" i="41"/>
  <c r="G98" i="41"/>
  <c r="H98" i="41"/>
  <c r="I98" i="41"/>
  <c r="J98" i="41"/>
  <c r="K98" i="41"/>
  <c r="L98" i="41"/>
  <c r="M98" i="41"/>
  <c r="N98" i="41"/>
  <c r="O98" i="41"/>
  <c r="P98" i="41"/>
  <c r="Q98" i="41"/>
  <c r="B99" i="41"/>
  <c r="C99" i="41"/>
  <c r="D99" i="41"/>
  <c r="E99" i="41"/>
  <c r="F99" i="41"/>
  <c r="G99" i="41"/>
  <c r="H99" i="41"/>
  <c r="I99" i="41"/>
  <c r="J99" i="41"/>
  <c r="K99" i="41"/>
  <c r="L99" i="41"/>
  <c r="M99" i="41"/>
  <c r="N99" i="41"/>
  <c r="O99" i="41"/>
  <c r="P99" i="41"/>
  <c r="Q99" i="41"/>
  <c r="B100" i="41"/>
  <c r="C100" i="41"/>
  <c r="D100" i="41"/>
  <c r="E100" i="41"/>
  <c r="F100" i="41"/>
  <c r="G100" i="41"/>
  <c r="H100" i="41"/>
  <c r="I100" i="41"/>
  <c r="J100" i="41"/>
  <c r="K100" i="41"/>
  <c r="L100" i="41"/>
  <c r="M100" i="41"/>
  <c r="N100" i="41"/>
  <c r="O100" i="41"/>
  <c r="P100" i="41"/>
  <c r="Q100" i="41"/>
  <c r="B101" i="41"/>
  <c r="C101" i="41"/>
  <c r="D101" i="41"/>
  <c r="E101" i="41"/>
  <c r="F101" i="41"/>
  <c r="G101" i="41"/>
  <c r="H101" i="41"/>
  <c r="I101" i="41"/>
  <c r="J101" i="41"/>
  <c r="K101" i="41"/>
  <c r="L101" i="41"/>
  <c r="M101" i="41"/>
  <c r="N101" i="41"/>
  <c r="O101" i="41"/>
  <c r="P101" i="41"/>
  <c r="Q101" i="41"/>
  <c r="B102" i="41"/>
  <c r="C102" i="41"/>
  <c r="D102" i="41"/>
  <c r="E102" i="41"/>
  <c r="F102" i="41"/>
  <c r="G102" i="41"/>
  <c r="H102" i="41"/>
  <c r="I102" i="41"/>
  <c r="J102" i="41"/>
  <c r="K102" i="41"/>
  <c r="L102" i="41"/>
  <c r="M102" i="41"/>
  <c r="N102" i="41"/>
  <c r="O102" i="41"/>
  <c r="P102" i="41"/>
  <c r="Q102" i="41"/>
  <c r="B114" i="41"/>
  <c r="C114" i="41"/>
  <c r="D114" i="41"/>
  <c r="E114" i="41"/>
  <c r="F114" i="41"/>
  <c r="G114" i="41"/>
  <c r="H114" i="41"/>
  <c r="I114" i="41"/>
  <c r="J114" i="41"/>
  <c r="K114" i="41"/>
  <c r="L114" i="41"/>
  <c r="M114" i="41"/>
  <c r="N114" i="41"/>
  <c r="O114" i="41"/>
  <c r="P114" i="41"/>
  <c r="Q114" i="41"/>
  <c r="B115" i="41"/>
  <c r="C115" i="41"/>
  <c r="D115" i="41"/>
  <c r="E115" i="41"/>
  <c r="F115" i="41"/>
  <c r="G115" i="41"/>
  <c r="H115" i="41"/>
  <c r="I115" i="41"/>
  <c r="J115" i="41"/>
  <c r="K115" i="41"/>
  <c r="L115" i="41"/>
  <c r="M115" i="41"/>
  <c r="N115" i="41"/>
  <c r="O115" i="41"/>
  <c r="P115" i="41"/>
  <c r="Q115" i="41"/>
  <c r="B116" i="41"/>
  <c r="C116" i="41"/>
  <c r="D116" i="41"/>
  <c r="E116" i="41"/>
  <c r="F116" i="41"/>
  <c r="G116" i="41"/>
  <c r="H116" i="41"/>
  <c r="I116" i="41"/>
  <c r="J116" i="41"/>
  <c r="K116" i="41"/>
  <c r="L116" i="41"/>
  <c r="M116" i="41"/>
  <c r="N116" i="41"/>
  <c r="O116" i="41"/>
  <c r="P116" i="41"/>
  <c r="Q116" i="41"/>
  <c r="B117" i="41"/>
  <c r="C117" i="41"/>
  <c r="D117" i="41"/>
  <c r="E117" i="41"/>
  <c r="F117" i="41"/>
  <c r="G117" i="41"/>
  <c r="H117" i="41"/>
  <c r="I117" i="41"/>
  <c r="J117" i="41"/>
  <c r="K117" i="41"/>
  <c r="L117" i="41"/>
  <c r="M117" i="41"/>
  <c r="N117" i="41"/>
  <c r="O117" i="41"/>
  <c r="P117" i="41"/>
  <c r="Q117" i="41"/>
  <c r="B118" i="41"/>
  <c r="C118" i="41"/>
  <c r="D118" i="41"/>
  <c r="E118" i="41"/>
  <c r="F118" i="41"/>
  <c r="G118" i="41"/>
  <c r="H118" i="41"/>
  <c r="I118" i="41"/>
  <c r="J118" i="41"/>
  <c r="K118" i="41"/>
  <c r="L118" i="41"/>
  <c r="M118" i="41"/>
  <c r="N118" i="41"/>
  <c r="O118" i="41"/>
  <c r="P118" i="41"/>
  <c r="Q118" i="41"/>
  <c r="B119" i="41"/>
  <c r="C119" i="41"/>
  <c r="D119" i="41"/>
  <c r="E119" i="41"/>
  <c r="F119" i="41"/>
  <c r="G119" i="41"/>
  <c r="H119" i="41"/>
  <c r="I119" i="41"/>
  <c r="J119" i="41"/>
  <c r="K119" i="41"/>
  <c r="L119" i="41"/>
  <c r="M119" i="41"/>
  <c r="N119" i="41"/>
  <c r="O119" i="41"/>
  <c r="P119" i="41"/>
  <c r="Q119" i="41"/>
  <c r="B120" i="41"/>
  <c r="C120" i="41"/>
  <c r="D120" i="41"/>
  <c r="E120" i="41"/>
  <c r="F120" i="41"/>
  <c r="G120" i="41"/>
  <c r="H120" i="41"/>
  <c r="I120" i="41"/>
  <c r="J120" i="41"/>
  <c r="K120" i="41"/>
  <c r="L120" i="41"/>
  <c r="M120" i="41"/>
  <c r="N120" i="41"/>
  <c r="O120" i="41"/>
  <c r="P120" i="41"/>
  <c r="Q120" i="41"/>
</calcChain>
</file>

<file path=xl/sharedStrings.xml><?xml version="1.0" encoding="utf-8"?>
<sst xmlns="http://schemas.openxmlformats.org/spreadsheetml/2006/main" count="1748" uniqueCount="259">
  <si>
    <t>SYVbT Start Year Vehicles by Technology</t>
  </si>
  <si>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</si>
  <si>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</si>
  <si>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</si>
  <si>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</si>
  <si>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</si>
  <si>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</si>
  <si>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</si>
  <si>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</si>
  <si>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</si>
  <si>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</si>
  <si>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</si>
  <si>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</si>
  <si>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</si>
  <si>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Rail</t>
  </si>
  <si>
    <t>Start Year</t>
  </si>
  <si>
    <t>LPG vehicle</t>
  </si>
  <si>
    <t>hydrogen vehicle</t>
  </si>
  <si>
    <t>Number of Vehicles</t>
  </si>
  <si>
    <t>Passenger transport</t>
  </si>
  <si>
    <t>Powered 2-wheelers</t>
  </si>
  <si>
    <t>Passenger cars</t>
  </si>
  <si>
    <t>Motor coaches, buses and trolley buses</t>
  </si>
  <si>
    <t>Freight transport</t>
  </si>
  <si>
    <t>Domestic</t>
  </si>
  <si>
    <t>Indicators</t>
  </si>
  <si>
    <t>Source: Data gathered by the European Alternative Fuels Observatory,</t>
  </si>
  <si>
    <t>commissioned by contract by the European Commission.</t>
  </si>
  <si>
    <t>--DG Mobility and Transport--</t>
  </si>
  <si>
    <t>AF FLEET (2019)</t>
  </si>
  <si>
    <t>Country: European Union</t>
  </si>
  <si>
    <t>H2</t>
  </si>
  <si>
    <t>Total</t>
  </si>
  <si>
    <t>https://www.eafo.eu/vehicles-and-fleet/overview</t>
  </si>
  <si>
    <t>Total number LCVs</t>
  </si>
  <si>
    <t>Total number Alternative Fuels Heavy Duty Vehicles</t>
  </si>
  <si>
    <t>BEV</t>
  </si>
  <si>
    <t>CNG</t>
  </si>
  <si>
    <t>LNG</t>
  </si>
  <si>
    <t>LPG</t>
  </si>
  <si>
    <t>PHEV</t>
  </si>
  <si>
    <t>Passenger cars - EU 28</t>
  </si>
  <si>
    <t>https://www.acea.be/uploads/publications/ACEA_Report_Vehicles_in_use-Europe_2019.pdf</t>
  </si>
  <si>
    <t>ACEA - Vehicles in use: Europe 2019</t>
  </si>
  <si>
    <t>Light Commercial Vehicles - EU 28</t>
  </si>
  <si>
    <t>Medium and heavy commercial vehicles - EU28</t>
  </si>
  <si>
    <t>Buses - EU28</t>
  </si>
  <si>
    <t>Total commercial vehicles and buses - EU28</t>
  </si>
  <si>
    <t>Total motor vehicles - EU28</t>
  </si>
  <si>
    <t>Petrol</t>
  </si>
  <si>
    <t>Diesel</t>
  </si>
  <si>
    <t>Hybrid electric</t>
  </si>
  <si>
    <t>LPG + Natural gas</t>
  </si>
  <si>
    <t>Other + Unknown</t>
  </si>
  <si>
    <t>(battery electric + plug-in hybrid) Electric</t>
  </si>
  <si>
    <t>https://www.acea.be/uploads/statistic_documents/ACEA_Report_Vehicles_in_use-Europe_2017.pdf</t>
  </si>
  <si>
    <t>Total number Passenger Vehicles</t>
  </si>
  <si>
    <t>Total number Buses</t>
  </si>
  <si>
    <t>EU28 - Rail, metro and tram</t>
  </si>
  <si>
    <t>Transport activity</t>
  </si>
  <si>
    <t>Passenger transport (mio pkm)</t>
  </si>
  <si>
    <t>Metro and tram, urban light rail</t>
  </si>
  <si>
    <t>Conventional passenger trains</t>
  </si>
  <si>
    <t>Electric</t>
  </si>
  <si>
    <t>High speed passenger trains</t>
  </si>
  <si>
    <t>Freight transport (mio tkm)</t>
  </si>
  <si>
    <t>Vehicle-km (mio km)</t>
  </si>
  <si>
    <t>Diesel oil</t>
  </si>
  <si>
    <t>Stock of vehicles - total (representative train configuration)</t>
  </si>
  <si>
    <t>Stock of vehicles - in use (representative train configuration)</t>
  </si>
  <si>
    <t>New vehicles - total (representative train configuration)</t>
  </si>
  <si>
    <t>Load factor of vehicles</t>
  </si>
  <si>
    <t>Passenger transport (p/movement)</t>
  </si>
  <si>
    <t>Freight transport (t/movement)</t>
  </si>
  <si>
    <t>Capacity of representative train configuration</t>
  </si>
  <si>
    <t>Passenger transport (passenger-seats)</t>
  </si>
  <si>
    <t>Freight transport (tonnes)</t>
  </si>
  <si>
    <t>Occupancy / utilisation</t>
  </si>
  <si>
    <t>Vehicle-km per vehicle annum (km/vehicle)</t>
  </si>
  <si>
    <t>Passenger-km and tonne-km per vehicle annum</t>
  </si>
  <si>
    <t>Passenger transport (pkm/vehicle)</t>
  </si>
  <si>
    <t>Freight transport (tkm/vehicle)</t>
  </si>
  <si>
    <t>Market shares of activity</t>
  </si>
  <si>
    <t>Passenger transport (% of pkm)</t>
  </si>
  <si>
    <t>Freight transport (% of tkm)</t>
  </si>
  <si>
    <t>Market shares of vehicle km (% of km)</t>
  </si>
  <si>
    <t>EU28 - Aviation</t>
  </si>
  <si>
    <t>International - Intra-EU</t>
  </si>
  <si>
    <t>International - Extra-EU</t>
  </si>
  <si>
    <t>Domestic and International - Intra-EU</t>
  </si>
  <si>
    <t>Number of flights</t>
  </si>
  <si>
    <t>Volume carried</t>
  </si>
  <si>
    <t>Passenger transport (passengers)</t>
  </si>
  <si>
    <t>Stock of aircrafts - total</t>
  </si>
  <si>
    <t>Stock of aircrafts - in use</t>
  </si>
  <si>
    <t>New aircrafts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</si>
  <si>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</si>
  <si>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</si>
  <si>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</si>
  <si>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</si>
  <si>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</si>
  <si>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</si>
  <si>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</si>
  <si>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</si>
  <si>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* The illustrated distance travelled per flight represents half of the actual distance as regards international flights (intra- and extra-EU ones) in line with the territoriality principle used by EUROSTAT</t>
  </si>
  <si>
    <t>JRC-IDEES Database</t>
  </si>
  <si>
    <t>TrAvia_act</t>
  </si>
  <si>
    <t>https://ec.europa.eu/jrc/en/potencia/jrc-idees</t>
  </si>
  <si>
    <t>Stock of aircrafts - total: Total passenger transport; Total freight transport (2015)</t>
  </si>
  <si>
    <t>Aviation</t>
  </si>
  <si>
    <t>TrRail_act</t>
  </si>
  <si>
    <t>For passenger rail no explicit data is available for the energy source of the categories "Metro and tram, urban light rail" and "High speed passenger trains"</t>
  </si>
  <si>
    <t>We assume that the stock in these categories is divided between electric and diesel in the same proportion as for the category "Conventional passenger trains"</t>
  </si>
  <si>
    <t>Motorbikes</t>
  </si>
  <si>
    <t>TrRoad_tech</t>
  </si>
  <si>
    <t>Stock of vehicles - total (vehicles): Powered 2-wheelers, 2015</t>
  </si>
  <si>
    <t>The source data category for motorbikes (JRC-IDEES Database - Powered 2-wheelers) includes mopeds, motorized scooters and motorcycles.</t>
  </si>
  <si>
    <t>We assume all motorbikes are gasoline vehicles.</t>
  </si>
  <si>
    <t>United Kingdom</t>
  </si>
  <si>
    <t>Finland</t>
  </si>
  <si>
    <t>Slovakia</t>
  </si>
  <si>
    <t>Romania</t>
  </si>
  <si>
    <t>Poland</t>
  </si>
  <si>
    <t>Austria</t>
  </si>
  <si>
    <t>Netherlands</t>
  </si>
  <si>
    <t>Hungary</t>
  </si>
  <si>
    <t>Luxembourg</t>
  </si>
  <si>
    <t>Lithuania</t>
  </si>
  <si>
    <t>Latvia</t>
  </si>
  <si>
    <t>Italy</t>
  </si>
  <si>
    <t>Croatia</t>
  </si>
  <si>
    <t>France</t>
  </si>
  <si>
    <t>Estonia</t>
  </si>
  <si>
    <t>Germany (until 1990 former territory of the FRG)</t>
  </si>
  <si>
    <t>Czechia</t>
  </si>
  <si>
    <t>Bulgaria</t>
  </si>
  <si>
    <t>Belgium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</si>
  <si>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</si>
  <si>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</si>
  <si>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</si>
  <si>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</si>
  <si>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</si>
  <si>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</si>
  <si>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</si>
  <si>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</si>
  <si>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</si>
  <si>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</si>
  <si>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GEO/TIME</t>
  </si>
  <si>
    <t>WEIGHT</t>
  </si>
  <si>
    <t>Number</t>
  </si>
  <si>
    <t>UNIT</t>
  </si>
  <si>
    <t>VESSEL</t>
  </si>
  <si>
    <t>Self-propelled barge + Dumb and pushed vessel</t>
  </si>
  <si>
    <t>Eurostat</t>
  </si>
  <si>
    <t>Source of data</t>
  </si>
  <si>
    <t>Extracted on</t>
  </si>
  <si>
    <t>Last update</t>
  </si>
  <si>
    <t>Self-propelled vessels, dumb and pushed vessels, by load capacity [iww_eq_loadcap]</t>
  </si>
  <si>
    <t>Passenger LDVs</t>
  </si>
  <si>
    <t>Passenger HDVs</t>
  </si>
  <si>
    <t>Freight LDVs</t>
  </si>
  <si>
    <t>Freight HDVs</t>
  </si>
  <si>
    <t>Stock of vehicles - total (vehicles): Passenger cars</t>
  </si>
  <si>
    <t>Stock of vehicles - total (vehicles): Motor coaches, buses and trolley buses</t>
  </si>
  <si>
    <t>Stock of vehicles - total (vehicles): Heavy duty vehicles</t>
  </si>
  <si>
    <t>Stock of vehicles - total (vehicles): Light duty vehicles</t>
  </si>
  <si>
    <t>European Alternative Fuels Observatory</t>
  </si>
  <si>
    <t>Fleet Overview</t>
  </si>
  <si>
    <t>Hydrogen road vehicles - Passenger HDVs; Passenger LDVs; Freight LDVs</t>
  </si>
  <si>
    <t>Alternative Fuel Vehicles - Freight HDVs</t>
  </si>
  <si>
    <t>Total number - Passenger Vehicles; Buses; LCVs - Category H2</t>
  </si>
  <si>
    <t>Total number - Heavy Duty Vehicles</t>
  </si>
  <si>
    <t>For alternative fuels vehicles we relied on data from the European Alternative Fuels Observatory (see above).</t>
  </si>
  <si>
    <t>Ships - Freight</t>
  </si>
  <si>
    <t>https://ec.europa.eu/eurostat/web/transport/data/database</t>
  </si>
  <si>
    <t>The JRC-IDEES database does not distinguish between technology types for Heavy Duty Vehicles.</t>
  </si>
  <si>
    <t>Number of IWW Vessels (2015)</t>
  </si>
  <si>
    <t>Estimate of total number of ships - IWW + SSS (2015)</t>
  </si>
  <si>
    <t>For passenger ship transport we have decided not to include this category due to lack of reliable data.</t>
  </si>
  <si>
    <t>EU28 - Coastal shipping and inland waterways</t>
  </si>
  <si>
    <t>Transport activity (mio tkm)</t>
  </si>
  <si>
    <t>Domestic coastal shipping</t>
  </si>
  <si>
    <t>Inland waterways</t>
  </si>
  <si>
    <t>Load factor of vehicles (t/movement)</t>
  </si>
  <si>
    <t>Market shares of activity (% of tkm)</t>
  </si>
  <si>
    <t>Estimate of share of IWW Vessels</t>
  </si>
  <si>
    <t>For freight ship transport we estimate the number of ships based on Eurostat inland waterways vessels and the market share of IWW in ship transport</t>
  </si>
  <si>
    <t>We assume all ships are diesel vessels</t>
  </si>
  <si>
    <t>For the total number of freight HDVs we used figures provided in the JRC IDEES Database, including both domestic and international vehicles.</t>
  </si>
  <si>
    <t>Therefore an estimate was made for the share of HDVs fueled by petrol and diesel based on the 2017 Vehicles in Use report by ACEA:</t>
  </si>
  <si>
    <t>For ships, no data is available concerning the total stock of ship vessels, and no distinction is made between passenger and freight transport.</t>
  </si>
  <si>
    <t>Source: ACEA</t>
  </si>
  <si>
    <t>EU28 - Stock of vehicles (total)</t>
  </si>
  <si>
    <t>Stock of vehicle (total)</t>
  </si>
  <si>
    <t>Road transport (vehicles)</t>
  </si>
  <si>
    <t>Rail, metro and tram (representative train configuration)</t>
  </si>
  <si>
    <t>Aviation (number of flights)</t>
  </si>
  <si>
    <t>Light commercial vehicles</t>
  </si>
  <si>
    <t>Heavy goods vehicles</t>
  </si>
  <si>
    <t>Rail transport (representative train configuration)</t>
  </si>
  <si>
    <t>Coastal shipping and inland waterways (vessels)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</si>
  <si>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</si>
  <si>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</si>
  <si>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</si>
  <si>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</si>
  <si>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</si>
  <si>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</si>
  <si>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</si>
  <si>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</si>
  <si>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</si>
  <si>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</si>
  <si>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</si>
  <si>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</si>
  <si>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</si>
  <si>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</si>
  <si>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</si>
  <si>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</si>
  <si>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</si>
  <si>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</si>
  <si>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</si>
  <si>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</si>
  <si>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</si>
  <si>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</si>
  <si>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 xml:space="preserve"> Conventional passenger trains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</si>
  <si>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</si>
  <si>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</si>
  <si>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</si>
  <si>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</si>
  <si>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</si>
  <si>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</si>
  <si>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</si>
  <si>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</si>
  <si>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</si>
  <si>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</si>
  <si>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</si>
  <si>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</si>
  <si>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</si>
  <si>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 xml:space="preserve">The last year for which there is data in the JRC-IDEES database in 2015. POTEnCIA data has been used to capture 2019 data/projections for the start year. </t>
  </si>
  <si>
    <t>More recent data is available for road transport vehicles from ACEA for comparison.</t>
  </si>
  <si>
    <t>Aviation stock vehicle data is not available for 2019 in POTEnCIA. 2010-2015 data from the JRD-IDEES has been averaged to use as 2019 start year data.</t>
  </si>
  <si>
    <t>AVERAGE (2010-2015)</t>
  </si>
  <si>
    <t>UK - Rail, metro and tram</t>
  </si>
  <si>
    <t>EU27 - Rail, metro and tram</t>
  </si>
  <si>
    <t>UK - Coastal shipping and inland waterways</t>
  </si>
  <si>
    <t>EU27 - Coastal shipping and inland waterways</t>
  </si>
  <si>
    <t>UK - Aviation</t>
  </si>
  <si>
    <t>Flights per year by airplane</t>
  </si>
  <si>
    <t>Total number of alternative fuelled heavy duty trucks (N2&amp;N3) .</t>
  </si>
  <si>
    <t>Total number of alternative fuelled passenger cars (M1).</t>
  </si>
  <si>
    <t>Total number of alternative fuelled vans (N1).</t>
  </si>
  <si>
    <t>Passenger cars - EU 27</t>
  </si>
  <si>
    <t>Light Commercial Vehicles - EU 27</t>
  </si>
  <si>
    <t>Medium and heavy commercial vehicles - EU27</t>
  </si>
  <si>
    <t>Buses - EU27</t>
  </si>
  <si>
    <t>Total commercial vehicles and buses - EU27</t>
  </si>
  <si>
    <t>Total motor vehicles - EU27</t>
  </si>
  <si>
    <t>UK - Stock of vehicles (total)</t>
  </si>
  <si>
    <t>EU27 - Stock of vehicles (total)</t>
  </si>
  <si>
    <t xml:space="preserve">Summative EU27 data was calculated by subtracting UK numbers from the EU28 values.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</si>
</sst>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#,##0.0;\-#,##0.0;&quot;-&quot;"/>
    <numFmt numFmtId="170" formatCode="0.000%"/>
    <numFmt numFmtId="171" formatCode="0.0%;\-0.0%;&quot;-&quot;"/>
    <numFmt numFmtId="172" formatCode="0.00%;\-0.00%;&quot;-&quot;"/>
    <numFmt numFmtId="173" formatCode="dd\.mm\.yy"/>
    <numFmt numFmtId="174" formatCode="0.0"/>
    <numFmt numFmtId="175" formatCode="_-* #,##0.00_-;\-* #,##0.00_-;_-* &quot;-&quot;??_-;_-@_-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8" applyNumberFormat="0" applyAlignment="0" applyProtection="0"/>
    <xf numFmtId="0" fontId="15" fillId="23" borderId="9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17" fillId="0" borderId="6" applyNumberFormat="0" applyFill="0">
      <alignment horizontal="right"/>
    </xf>
    <xf numFmtId="166" fontId="18" fillId="0" borderId="6">
      <alignment horizontal="right" vertical="center"/>
    </xf>
    <xf numFmtId="49" fontId="19" fillId="0" borderId="6">
      <alignment horizontal="left" vertical="center"/>
    </xf>
    <xf numFmtId="165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3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8" applyNumberFormat="0" applyAlignment="0" applyProtection="0"/>
    <xf numFmtId="0" fontId="28" fillId="0" borderId="14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5" applyNumberFormat="0" applyFont="0" applyAlignment="0" applyProtection="0"/>
    <xf numFmtId="0" fontId="32" fillId="22" borderId="16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5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3">
      <alignment horizontal="left"/>
    </xf>
    <xf numFmtId="0" fontId="9" fillId="0" borderId="0">
      <alignment horizontal="left" vertical="center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7" fillId="0" borderId="0"/>
    <xf numFmtId="0" fontId="45" fillId="0" borderId="0" applyNumberFormat="0" applyFill="0" applyBorder="0" applyAlignment="0" applyProtection="0"/>
    <xf numFmtId="0" fontId="48" fillId="0" borderId="0"/>
    <xf numFmtId="0" fontId="49" fillId="0" borderId="0"/>
    <xf numFmtId="0" fontId="50" fillId="0" borderId="0"/>
    <xf numFmtId="0" fontId="7" fillId="0" borderId="0"/>
    <xf numFmtId="9" fontId="7" fillId="0" borderId="0" applyFont="0" applyFill="0" applyBorder="0" applyAlignment="0" applyProtection="0"/>
    <xf numFmtId="175" fontId="6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Fill="1"/>
    <xf numFmtId="0" fontId="38" fillId="28" borderId="19" xfId="142" applyFont="1" applyFill="1" applyBorder="1" applyAlignment="1">
      <alignment horizontal="left" vertical="center"/>
    </xf>
    <xf numFmtId="1" fontId="39" fillId="28" borderId="19" xfId="142" applyNumberFormat="1" applyFont="1" applyFill="1" applyBorder="1" applyAlignment="1">
      <alignment horizontal="center" vertical="center"/>
    </xf>
    <xf numFmtId="0" fontId="40" fillId="29" borderId="0" xfId="142" applyFont="1" applyFill="1" applyAlignment="1">
      <alignment vertical="center"/>
    </xf>
    <xf numFmtId="0" fontId="41" fillId="30" borderId="19" xfId="142" applyFont="1" applyFill="1" applyBorder="1" applyAlignment="1">
      <alignment horizontal="left" vertical="center"/>
    </xf>
    <xf numFmtId="167" fontId="42" fillId="30" borderId="19" xfId="142" applyNumberFormat="1" applyFont="1" applyFill="1" applyBorder="1" applyAlignment="1">
      <alignment vertical="center"/>
    </xf>
    <xf numFmtId="0" fontId="43" fillId="31" borderId="19" xfId="142" applyFont="1" applyFill="1" applyBorder="1" applyAlignment="1">
      <alignment horizontal="left" vertical="center" indent="1"/>
    </xf>
    <xf numFmtId="167" fontId="43" fillId="31" borderId="19" xfId="142" applyNumberFormat="1" applyFont="1" applyFill="1" applyBorder="1" applyAlignment="1">
      <alignment vertical="center"/>
    </xf>
    <xf numFmtId="0" fontId="40" fillId="29" borderId="21" xfId="142" applyFont="1" applyFill="1" applyBorder="1" applyAlignment="1">
      <alignment horizontal="left" vertical="center" indent="2"/>
    </xf>
    <xf numFmtId="167" fontId="40" fillId="0" borderId="21" xfId="142" applyNumberFormat="1" applyFont="1" applyBorder="1" applyAlignment="1">
      <alignment vertical="center"/>
    </xf>
    <xf numFmtId="0" fontId="40" fillId="29" borderId="0" xfId="142" applyFont="1" applyFill="1" applyAlignment="1">
      <alignment horizontal="left" vertical="center" indent="3"/>
    </xf>
    <xf numFmtId="167" fontId="40" fillId="0" borderId="0" xfId="142" applyNumberFormat="1" applyFont="1" applyAlignment="1">
      <alignment vertical="center"/>
    </xf>
    <xf numFmtId="167" fontId="40" fillId="0" borderId="7" xfId="142" applyNumberFormat="1" applyFont="1" applyBorder="1" applyAlignment="1">
      <alignment vertical="center"/>
    </xf>
    <xf numFmtId="0" fontId="40" fillId="0" borderId="0" xfId="142" applyFont="1" applyAlignment="1">
      <alignment vertical="center"/>
    </xf>
    <xf numFmtId="0" fontId="44" fillId="2" borderId="19" xfId="142" applyFont="1" applyFill="1" applyBorder="1" applyAlignment="1">
      <alignment horizontal="left" vertical="center"/>
    </xf>
    <xf numFmtId="168" fontId="42" fillId="30" borderId="19" xfId="142" applyNumberFormat="1" applyFont="1" applyFill="1" applyBorder="1" applyAlignment="1">
      <alignment vertical="center"/>
    </xf>
    <xf numFmtId="168" fontId="40" fillId="0" borderId="0" xfId="142" applyNumberFormat="1" applyFont="1" applyAlignment="1">
      <alignment vertical="center"/>
    </xf>
    <xf numFmtId="168" fontId="40" fillId="0" borderId="7" xfId="142" applyNumberFormat="1" applyFont="1" applyBorder="1" applyAlignment="1">
      <alignment vertical="center"/>
    </xf>
    <xf numFmtId="169" fontId="42" fillId="30" borderId="19" xfId="142" applyNumberFormat="1" applyFont="1" applyFill="1" applyBorder="1" applyAlignment="1">
      <alignment vertical="center"/>
    </xf>
    <xf numFmtId="169" fontId="43" fillId="31" borderId="19" xfId="142" applyNumberFormat="1" applyFont="1" applyFill="1" applyBorder="1" applyAlignment="1">
      <alignment vertical="center"/>
    </xf>
    <xf numFmtId="169" fontId="40" fillId="0" borderId="21" xfId="142" applyNumberFormat="1" applyFont="1" applyBorder="1" applyAlignment="1">
      <alignment vertical="center"/>
    </xf>
    <xf numFmtId="169" fontId="40" fillId="0" borderId="0" xfId="142" applyNumberFormat="1" applyFont="1" applyAlignment="1">
      <alignment vertical="center"/>
    </xf>
    <xf numFmtId="169" fontId="40" fillId="0" borderId="7" xfId="142" applyNumberFormat="1" applyFont="1" applyBorder="1" applyAlignment="1">
      <alignment vertical="center"/>
    </xf>
    <xf numFmtId="0" fontId="45" fillId="0" borderId="0" xfId="143"/>
    <xf numFmtId="0" fontId="1" fillId="30" borderId="0" xfId="0" applyFont="1" applyFill="1"/>
    <xf numFmtId="0" fontId="0" fillId="30" borderId="0" xfId="0" applyFill="1"/>
    <xf numFmtId="10" fontId="0" fillId="0" borderId="0" xfId="0" applyNumberFormat="1"/>
    <xf numFmtId="43" fontId="0" fillId="0" borderId="0" xfId="140" applyFont="1"/>
    <xf numFmtId="170" fontId="0" fillId="0" borderId="0" xfId="141" applyNumberFormat="1" applyFont="1"/>
    <xf numFmtId="0" fontId="40" fillId="29" borderId="22" xfId="142" applyFont="1" applyFill="1" applyBorder="1" applyAlignment="1">
      <alignment horizontal="left" vertical="center" indent="2"/>
    </xf>
    <xf numFmtId="167" fontId="40" fillId="0" borderId="22" xfId="142" applyNumberFormat="1" applyFont="1" applyBorder="1" applyAlignment="1">
      <alignment vertical="center"/>
    </xf>
    <xf numFmtId="0" fontId="40" fillId="29" borderId="23" xfId="142" applyFont="1" applyFill="1" applyBorder="1" applyAlignment="1">
      <alignment horizontal="left" vertical="center" indent="2"/>
    </xf>
    <xf numFmtId="167" fontId="40" fillId="0" borderId="23" xfId="142" applyNumberFormat="1" applyFont="1" applyBorder="1" applyAlignment="1">
      <alignment vertical="center"/>
    </xf>
    <xf numFmtId="0" fontId="40" fillId="29" borderId="0" xfId="142" applyFont="1" applyFill="1" applyAlignment="1">
      <alignment horizontal="left" vertical="center" indent="2"/>
    </xf>
    <xf numFmtId="0" fontId="40" fillId="29" borderId="7" xfId="142" applyFont="1" applyFill="1" applyBorder="1" applyAlignment="1">
      <alignment horizontal="left" vertical="center" indent="2"/>
    </xf>
    <xf numFmtId="169" fontId="40" fillId="0" borderId="22" xfId="142" applyNumberFormat="1" applyFont="1" applyBorder="1" applyAlignment="1">
      <alignment vertical="center"/>
    </xf>
    <xf numFmtId="169" fontId="40" fillId="0" borderId="23" xfId="142" applyNumberFormat="1" applyFont="1" applyBorder="1" applyAlignment="1">
      <alignment vertical="center"/>
    </xf>
    <xf numFmtId="168" fontId="46" fillId="2" borderId="19" xfId="142" applyNumberFormat="1" applyFont="1" applyFill="1" applyBorder="1" applyAlignment="1">
      <alignment vertical="center"/>
    </xf>
    <xf numFmtId="171" fontId="42" fillId="30" borderId="19" xfId="142" applyNumberFormat="1" applyFont="1" applyFill="1" applyBorder="1" applyAlignment="1">
      <alignment vertical="center"/>
    </xf>
    <xf numFmtId="171" fontId="43" fillId="31" borderId="19" xfId="142" applyNumberFormat="1" applyFont="1" applyFill="1" applyBorder="1" applyAlignment="1">
      <alignment vertical="center"/>
    </xf>
    <xf numFmtId="171" fontId="40" fillId="0" borderId="22" xfId="142" applyNumberFormat="1" applyFont="1" applyBorder="1" applyAlignment="1">
      <alignment vertical="center"/>
    </xf>
    <xf numFmtId="171" fontId="40" fillId="0" borderId="21" xfId="142" applyNumberFormat="1" applyFont="1" applyBorder="1" applyAlignment="1">
      <alignment vertical="center"/>
    </xf>
    <xf numFmtId="171" fontId="40" fillId="0" borderId="0" xfId="142" applyNumberFormat="1" applyFont="1" applyAlignment="1">
      <alignment vertical="center"/>
    </xf>
    <xf numFmtId="171" fontId="40" fillId="0" borderId="23" xfId="142" applyNumberFormat="1" applyFont="1" applyBorder="1" applyAlignment="1">
      <alignment vertical="center"/>
    </xf>
    <xf numFmtId="171" fontId="40" fillId="0" borderId="7" xfId="142" applyNumberFormat="1" applyFont="1" applyBorder="1" applyAlignment="1">
      <alignment vertical="center"/>
    </xf>
    <xf numFmtId="172" fontId="42" fillId="30" borderId="19" xfId="142" applyNumberFormat="1" applyFont="1" applyFill="1" applyBorder="1" applyAlignment="1">
      <alignment vertical="center"/>
    </xf>
    <xf numFmtId="172" fontId="43" fillId="31" borderId="19" xfId="142" applyNumberFormat="1" applyFont="1" applyFill="1" applyBorder="1" applyAlignment="1">
      <alignment vertical="center"/>
    </xf>
    <xf numFmtId="172" fontId="40" fillId="0" borderId="22" xfId="142" applyNumberFormat="1" applyFont="1" applyBorder="1" applyAlignment="1">
      <alignment vertical="center"/>
    </xf>
    <xf numFmtId="172" fontId="40" fillId="0" borderId="21" xfId="142" applyNumberFormat="1" applyFont="1" applyBorder="1" applyAlignment="1">
      <alignment vertical="center"/>
    </xf>
    <xf numFmtId="172" fontId="40" fillId="0" borderId="0" xfId="142" applyNumberFormat="1" applyFont="1" applyAlignment="1">
      <alignment vertical="center"/>
    </xf>
    <xf numFmtId="172" fontId="40" fillId="0" borderId="23" xfId="142" applyNumberFormat="1" applyFont="1" applyBorder="1" applyAlignment="1">
      <alignment vertical="center"/>
    </xf>
    <xf numFmtId="172" fontId="40" fillId="0" borderId="7" xfId="142" applyNumberFormat="1" applyFont="1" applyBorder="1" applyAlignment="1">
      <alignment vertical="center"/>
    </xf>
    <xf numFmtId="0" fontId="43" fillId="31" borderId="20" xfId="142" applyFont="1" applyFill="1" applyBorder="1" applyAlignment="1">
      <alignment horizontal="left" vertical="center" indent="1"/>
    </xf>
    <xf numFmtId="167" fontId="43" fillId="31" borderId="20" xfId="142" applyNumberFormat="1" applyFont="1" applyFill="1" applyBorder="1" applyAlignment="1">
      <alignment vertical="center"/>
    </xf>
    <xf numFmtId="0" fontId="43" fillId="31" borderId="21" xfId="142" applyFont="1" applyFill="1" applyBorder="1" applyAlignment="1">
      <alignment horizontal="left" vertical="center" indent="1"/>
    </xf>
    <xf numFmtId="167" fontId="43" fillId="31" borderId="21" xfId="142" applyNumberFormat="1" applyFont="1" applyFill="1" applyBorder="1" applyAlignment="1">
      <alignment vertical="center"/>
    </xf>
    <xf numFmtId="169" fontId="43" fillId="31" borderId="20" xfId="142" applyNumberFormat="1" applyFont="1" applyFill="1" applyBorder="1" applyAlignment="1">
      <alignment vertical="center"/>
    </xf>
    <xf numFmtId="169" fontId="43" fillId="31" borderId="21" xfId="142" applyNumberFormat="1" applyFont="1" applyFill="1" applyBorder="1" applyAlignment="1">
      <alignment vertical="center"/>
    </xf>
    <xf numFmtId="172" fontId="42" fillId="30" borderId="19" xfId="141" applyNumberFormat="1" applyFont="1" applyFill="1" applyBorder="1" applyAlignment="1">
      <alignment vertical="center"/>
    </xf>
    <xf numFmtId="172" fontId="43" fillId="31" borderId="20" xfId="141" applyNumberFormat="1" applyFont="1" applyFill="1" applyBorder="1" applyAlignment="1">
      <alignment vertical="center"/>
    </xf>
    <xf numFmtId="172" fontId="40" fillId="0" borderId="0" xfId="141" applyNumberFormat="1" applyFont="1" applyAlignment="1">
      <alignment vertical="center"/>
    </xf>
    <xf numFmtId="172" fontId="43" fillId="31" borderId="21" xfId="141" applyNumberFormat="1" applyFont="1" applyFill="1" applyBorder="1" applyAlignment="1">
      <alignment vertical="center"/>
    </xf>
    <xf numFmtId="172" fontId="40" fillId="0" borderId="0" xfId="141" applyNumberFormat="1" applyFont="1" applyBorder="1" applyAlignment="1">
      <alignment vertical="center"/>
    </xf>
    <xf numFmtId="172" fontId="40" fillId="0" borderId="7" xfId="141" applyNumberFormat="1" applyFont="1" applyBorder="1" applyAlignment="1">
      <alignment vertical="center"/>
    </xf>
    <xf numFmtId="0" fontId="47" fillId="29" borderId="0" xfId="142" applyFont="1" applyFill="1" applyAlignment="1">
      <alignment vertical="center"/>
    </xf>
    <xf numFmtId="0" fontId="48" fillId="0" borderId="0" xfId="144"/>
    <xf numFmtId="0" fontId="7" fillId="0" borderId="0" xfId="144" applyFont="1"/>
    <xf numFmtId="0" fontId="7" fillId="32" borderId="24" xfId="144" applyFont="1" applyFill="1" applyBorder="1"/>
    <xf numFmtId="3" fontId="48" fillId="0" borderId="0" xfId="144" applyNumberFormat="1"/>
    <xf numFmtId="173" fontId="7" fillId="0" borderId="0" xfId="144" applyNumberFormat="1" applyFont="1"/>
    <xf numFmtId="1" fontId="39" fillId="28" borderId="19" xfId="142" applyNumberFormat="1" applyFont="1" applyFill="1" applyBorder="1" applyAlignment="1">
      <alignment horizontal="center" vertical="center"/>
    </xf>
    <xf numFmtId="9" fontId="49" fillId="0" borderId="0" xfId="145" applyNumberFormat="1"/>
    <xf numFmtId="0" fontId="40" fillId="29" borderId="0" xfId="142" applyFont="1" applyFill="1" applyAlignment="1">
      <alignment horizontal="left" vertical="center" indent="1"/>
    </xf>
    <xf numFmtId="0" fontId="40" fillId="29" borderId="7" xfId="142" applyFont="1" applyFill="1" applyBorder="1" applyAlignment="1">
      <alignment horizontal="left" vertical="center" indent="1"/>
    </xf>
    <xf numFmtId="0" fontId="40" fillId="0" borderId="0" xfId="142" applyFont="1" applyAlignment="1">
      <alignment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51" fillId="28" borderId="25" xfId="142" applyFont="1" applyFill="1" applyBorder="1" applyAlignment="1">
      <alignment horizontal="left" vertical="center"/>
    </xf>
    <xf numFmtId="1" fontId="52" fillId="28" borderId="25" xfId="142" applyNumberFormat="1" applyFont="1" applyFill="1" applyBorder="1" applyAlignment="1">
      <alignment horizontal="center" vertical="center"/>
    </xf>
    <xf numFmtId="174" fontId="53" fillId="0" borderId="26" xfId="142" applyNumberFormat="1" applyFont="1" applyBorder="1" applyAlignment="1">
      <alignment vertical="center"/>
    </xf>
    <xf numFmtId="0" fontId="54" fillId="29" borderId="0" xfId="142" applyFont="1" applyFill="1" applyAlignment="1">
      <alignment vertical="center"/>
    </xf>
    <xf numFmtId="3" fontId="42" fillId="30" borderId="19" xfId="142" applyNumberFormat="1" applyFont="1" applyFill="1" applyBorder="1" applyAlignment="1">
      <alignment vertical="center"/>
    </xf>
    <xf numFmtId="3" fontId="43" fillId="31" borderId="19" xfId="142" applyNumberFormat="1" applyFont="1" applyFill="1" applyBorder="1" applyAlignment="1">
      <alignment vertical="center"/>
    </xf>
    <xf numFmtId="0" fontId="54" fillId="29" borderId="19" xfId="142" applyFont="1" applyFill="1" applyBorder="1" applyAlignment="1">
      <alignment horizontal="left" vertical="center" indent="2"/>
    </xf>
    <xf numFmtId="3" fontId="54" fillId="0" borderId="19" xfId="142" applyNumberFormat="1" applyFont="1" applyBorder="1" applyAlignment="1">
      <alignment vertical="center"/>
    </xf>
    <xf numFmtId="0" fontId="54" fillId="29" borderId="22" xfId="142" applyFont="1" applyFill="1" applyBorder="1" applyAlignment="1">
      <alignment horizontal="left" vertical="center" indent="3"/>
    </xf>
    <xf numFmtId="3" fontId="54" fillId="0" borderId="22" xfId="142" applyNumberFormat="1" applyFont="1" applyBorder="1" applyAlignment="1">
      <alignment vertical="center"/>
    </xf>
    <xf numFmtId="0" fontId="54" fillId="29" borderId="0" xfId="142" applyFont="1" applyFill="1" applyAlignment="1">
      <alignment horizontal="left" vertical="center" indent="3"/>
    </xf>
    <xf numFmtId="3" fontId="54" fillId="0" borderId="0" xfId="142" applyNumberFormat="1" applyFont="1" applyAlignment="1">
      <alignment vertical="center"/>
    </xf>
    <xf numFmtId="0" fontId="54" fillId="29" borderId="7" xfId="142" applyFont="1" applyFill="1" applyBorder="1" applyAlignment="1">
      <alignment horizontal="left" vertical="center" indent="3"/>
    </xf>
    <xf numFmtId="3" fontId="54" fillId="0" borderId="7" xfId="142" applyNumberFormat="1" applyFont="1" applyBorder="1" applyAlignment="1">
      <alignment vertical="center"/>
    </xf>
    <xf numFmtId="164" fontId="54" fillId="0" borderId="19" xfId="142" applyNumberFormat="1" applyFont="1" applyBorder="1" applyAlignment="1">
      <alignment vertical="center"/>
    </xf>
    <xf numFmtId="164" fontId="54" fillId="0" borderId="0" xfId="142" applyNumberFormat="1" applyFont="1" applyAlignment="1">
      <alignment vertical="center"/>
    </xf>
    <xf numFmtId="164" fontId="54" fillId="0" borderId="7" xfId="142" applyNumberFormat="1" applyFont="1" applyBorder="1" applyAlignment="1">
      <alignment vertical="center"/>
    </xf>
    <xf numFmtId="174" fontId="53" fillId="0" borderId="0" xfId="142" applyNumberFormat="1" applyFont="1" applyAlignment="1">
      <alignment vertical="center"/>
    </xf>
    <xf numFmtId="174" fontId="53" fillId="33" borderId="19" xfId="142" applyNumberFormat="1" applyFont="1" applyFill="1" applyBorder="1" applyAlignment="1">
      <alignment vertical="center"/>
    </xf>
    <xf numFmtId="1" fontId="54" fillId="33" borderId="19" xfId="142" applyNumberFormat="1" applyFont="1" applyFill="1" applyBorder="1" applyAlignment="1">
      <alignment vertical="center"/>
    </xf>
    <xf numFmtId="3" fontId="41" fillId="30" borderId="19" xfId="142" applyNumberFormat="1" applyFont="1" applyFill="1" applyBorder="1" applyAlignment="1">
      <alignment vertical="center"/>
    </xf>
    <xf numFmtId="0" fontId="55" fillId="30" borderId="19" xfId="142" applyFont="1" applyFill="1" applyBorder="1" applyAlignment="1">
      <alignment horizontal="left" vertical="center" indent="1"/>
    </xf>
    <xf numFmtId="3" fontId="55" fillId="30" borderId="19" xfId="142" applyNumberFormat="1" applyFont="1" applyFill="1" applyBorder="1" applyAlignment="1">
      <alignment vertical="center"/>
    </xf>
    <xf numFmtId="0" fontId="52" fillId="30" borderId="19" xfId="142" applyFont="1" applyFill="1" applyBorder="1" applyAlignment="1">
      <alignment horizontal="left" vertical="center" indent="2"/>
    </xf>
    <xf numFmtId="3" fontId="52" fillId="30" borderId="19" xfId="142" applyNumberFormat="1" applyFont="1" applyFill="1" applyBorder="1" applyAlignment="1">
      <alignment vertical="center"/>
    </xf>
    <xf numFmtId="0" fontId="54" fillId="31" borderId="19" xfId="142" applyFont="1" applyFill="1" applyBorder="1" applyAlignment="1">
      <alignment horizontal="left" vertical="center" indent="3"/>
    </xf>
    <xf numFmtId="3" fontId="54" fillId="31" borderId="19" xfId="142" applyNumberFormat="1" applyFont="1" applyFill="1" applyBorder="1" applyAlignment="1">
      <alignment vertical="center"/>
    </xf>
    <xf numFmtId="0" fontId="54" fillId="29" borderId="0" xfId="142" applyFont="1" applyFill="1" applyAlignment="1">
      <alignment horizontal="left" vertical="center" indent="4"/>
    </xf>
    <xf numFmtId="0" fontId="54" fillId="29" borderId="7" xfId="142" applyFont="1" applyFill="1" applyBorder="1" applyAlignment="1">
      <alignment horizontal="left" vertical="center" indent="4"/>
    </xf>
    <xf numFmtId="0" fontId="54" fillId="33" borderId="0" xfId="142" applyFont="1" applyFill="1" applyAlignment="1">
      <alignment vertical="center"/>
    </xf>
    <xf numFmtId="0" fontId="54" fillId="31" borderId="19" xfId="142" applyFont="1" applyFill="1" applyBorder="1" applyAlignment="1">
      <alignment horizontal="left" vertical="center" indent="2"/>
    </xf>
    <xf numFmtId="0" fontId="54" fillId="29" borderId="0" xfId="142" applyFont="1" applyFill="1" applyAlignment="1">
      <alignment horizontal="left" vertical="center" indent="2"/>
    </xf>
    <xf numFmtId="0" fontId="54" fillId="29" borderId="7" xfId="142" applyFont="1" applyFill="1" applyBorder="1" applyAlignment="1">
      <alignment horizontal="left" vertical="center" indent="2"/>
    </xf>
    <xf numFmtId="164" fontId="41" fillId="30" borderId="19" xfId="142" applyNumberFormat="1" applyFont="1" applyFill="1" applyBorder="1" applyAlignment="1">
      <alignment vertical="center"/>
    </xf>
    <xf numFmtId="0" fontId="54" fillId="31" borderId="19" xfId="142" applyFont="1" applyFill="1" applyBorder="1" applyAlignment="1">
      <alignment horizontal="left" vertical="center" indent="1"/>
    </xf>
    <xf numFmtId="167" fontId="40" fillId="29" borderId="0" xfId="142" applyNumberFormat="1" applyFont="1" applyFill="1" applyAlignment="1">
      <alignment vertical="center"/>
    </xf>
    <xf numFmtId="0" fontId="0" fillId="0" borderId="0" xfId="0"/>
    <xf numFmtId="0" fontId="45" fillId="0" borderId="0" xfId="143"/>
    <xf numFmtId="0" fontId="40" fillId="0" borderId="0" xfId="142" applyFont="1" applyAlignment="1">
      <alignment vertical="center"/>
    </xf>
    <xf numFmtId="0" fontId="38" fillId="28" borderId="19" xfId="142" applyFont="1" applyFill="1" applyBorder="1" applyAlignment="1">
      <alignment horizontal="left" vertical="center"/>
    </xf>
    <xf numFmtId="1" fontId="39" fillId="28" borderId="19" xfId="142" applyNumberFormat="1" applyFont="1" applyFill="1" applyBorder="1" applyAlignment="1">
      <alignment horizontal="center" vertical="center"/>
    </xf>
    <xf numFmtId="0" fontId="40" fillId="29" borderId="0" xfId="142" applyFont="1" applyFill="1" applyAlignment="1">
      <alignment vertical="center"/>
    </xf>
    <xf numFmtId="0" fontId="40" fillId="29" borderId="21" xfId="142" applyFont="1" applyFill="1" applyBorder="1" applyAlignment="1">
      <alignment horizontal="left" vertical="center" indent="2"/>
    </xf>
    <xf numFmtId="0" fontId="43" fillId="31" borderId="19" xfId="142" applyFont="1" applyFill="1" applyBorder="1" applyAlignment="1">
      <alignment horizontal="left" vertical="center" indent="1"/>
    </xf>
    <xf numFmtId="168" fontId="42" fillId="30" borderId="19" xfId="142" applyNumberFormat="1" applyFont="1" applyFill="1" applyBorder="1" applyAlignment="1">
      <alignment vertical="center"/>
    </xf>
    <xf numFmtId="0" fontId="41" fillId="30" borderId="19" xfId="142" applyFont="1" applyFill="1" applyBorder="1" applyAlignment="1">
      <alignment horizontal="left" vertical="center"/>
    </xf>
    <xf numFmtId="172" fontId="40" fillId="0" borderId="7" xfId="142" applyNumberFormat="1" applyFont="1" applyBorder="1" applyAlignment="1">
      <alignment vertical="center"/>
    </xf>
    <xf numFmtId="172" fontId="40" fillId="0" borderId="21" xfId="142" applyNumberFormat="1" applyFont="1" applyBorder="1" applyAlignment="1">
      <alignment vertical="center"/>
    </xf>
    <xf numFmtId="172" fontId="43" fillId="31" borderId="19" xfId="142" applyNumberFormat="1" applyFont="1" applyFill="1" applyBorder="1" applyAlignment="1">
      <alignment vertical="center"/>
    </xf>
    <xf numFmtId="172" fontId="42" fillId="30" borderId="19" xfId="142" applyNumberFormat="1" applyFont="1" applyFill="1" applyBorder="1" applyAlignment="1">
      <alignment vertical="center"/>
    </xf>
    <xf numFmtId="168" fontId="46" fillId="2" borderId="19" xfId="142" applyNumberFormat="1" applyFont="1" applyFill="1" applyBorder="1" applyAlignment="1">
      <alignment vertical="center"/>
    </xf>
    <xf numFmtId="0" fontId="44" fillId="2" borderId="19" xfId="142" applyFont="1" applyFill="1" applyBorder="1" applyAlignment="1">
      <alignment horizontal="left" vertical="center"/>
    </xf>
    <xf numFmtId="167" fontId="40" fillId="0" borderId="7" xfId="142" applyNumberFormat="1" applyFont="1" applyBorder="1" applyAlignment="1">
      <alignment vertical="center"/>
    </xf>
    <xf numFmtId="167" fontId="40" fillId="0" borderId="21" xfId="142" applyNumberFormat="1" applyFont="1" applyBorder="1" applyAlignment="1">
      <alignment vertical="center"/>
    </xf>
    <xf numFmtId="167" fontId="43" fillId="31" borderId="19" xfId="142" applyNumberFormat="1" applyFont="1" applyFill="1" applyBorder="1" applyAlignment="1">
      <alignment vertical="center"/>
    </xf>
    <xf numFmtId="167" fontId="42" fillId="30" borderId="19" xfId="142" applyNumberFormat="1" applyFont="1" applyFill="1" applyBorder="1" applyAlignment="1">
      <alignment vertical="center"/>
    </xf>
    <xf numFmtId="167" fontId="40" fillId="0" borderId="0" xfId="142" applyNumberFormat="1" applyFont="1" applyAlignment="1">
      <alignment vertical="center"/>
    </xf>
    <xf numFmtId="172" fontId="40" fillId="0" borderId="7" xfId="141" applyNumberFormat="1" applyFont="1" applyBorder="1" applyAlignment="1">
      <alignment vertical="center"/>
    </xf>
    <xf numFmtId="172" fontId="40" fillId="0" borderId="0" xfId="141" applyNumberFormat="1" applyFont="1" applyBorder="1" applyAlignment="1">
      <alignment vertical="center"/>
    </xf>
    <xf numFmtId="172" fontId="40" fillId="0" borderId="0" xfId="141" applyNumberFormat="1" applyFont="1" applyAlignment="1">
      <alignment vertical="center"/>
    </xf>
    <xf numFmtId="172" fontId="42" fillId="30" borderId="19" xfId="141" applyNumberFormat="1" applyFont="1" applyFill="1" applyBorder="1" applyAlignment="1">
      <alignment vertical="center"/>
    </xf>
    <xf numFmtId="0" fontId="40" fillId="29" borderId="0" xfId="142" applyFont="1" applyFill="1" applyAlignment="1">
      <alignment horizontal="left" vertical="center" indent="3"/>
    </xf>
    <xf numFmtId="169" fontId="42" fillId="30" borderId="19" xfId="142" applyNumberFormat="1" applyFont="1" applyFill="1" applyBorder="1" applyAlignment="1">
      <alignment vertical="center"/>
    </xf>
    <xf numFmtId="169" fontId="40" fillId="0" borderId="7" xfId="142" applyNumberFormat="1" applyFont="1" applyBorder="1" applyAlignment="1">
      <alignment vertical="center"/>
    </xf>
    <xf numFmtId="169" fontId="40" fillId="0" borderId="21" xfId="142" applyNumberFormat="1" applyFont="1" applyBorder="1" applyAlignment="1">
      <alignment vertical="center"/>
    </xf>
    <xf numFmtId="169" fontId="40" fillId="0" borderId="0" xfId="142" applyNumberFormat="1" applyFont="1" applyAlignment="1">
      <alignment vertical="center"/>
    </xf>
    <xf numFmtId="169" fontId="43" fillId="31" borderId="19" xfId="142" applyNumberFormat="1" applyFont="1" applyFill="1" applyBorder="1" applyAlignment="1">
      <alignment vertical="center"/>
    </xf>
    <xf numFmtId="0" fontId="40" fillId="29" borderId="22" xfId="142" applyFont="1" applyFill="1" applyBorder="1" applyAlignment="1">
      <alignment horizontal="left" vertical="center" indent="2"/>
    </xf>
    <xf numFmtId="0" fontId="40" fillId="29" borderId="7" xfId="142" applyFont="1" applyFill="1" applyBorder="1" applyAlignment="1">
      <alignment horizontal="left" vertical="center" indent="2"/>
    </xf>
    <xf numFmtId="3" fontId="42" fillId="30" borderId="19" xfId="142" applyNumberFormat="1" applyFont="1" applyFill="1" applyBorder="1" applyAlignment="1">
      <alignment vertical="center"/>
    </xf>
    <xf numFmtId="168" fontId="40" fillId="0" borderId="7" xfId="142" applyNumberFormat="1" applyFont="1" applyBorder="1" applyAlignment="1">
      <alignment vertical="center"/>
    </xf>
    <xf numFmtId="168" fontId="40" fillId="0" borderId="0" xfId="142" applyNumberFormat="1" applyFont="1" applyAlignment="1">
      <alignment vertical="center"/>
    </xf>
    <xf numFmtId="172" fontId="40" fillId="0" borderId="0" xfId="142" applyNumberFormat="1" applyFont="1" applyAlignment="1">
      <alignment vertical="center"/>
    </xf>
    <xf numFmtId="0" fontId="40" fillId="29" borderId="0" xfId="142" applyFont="1" applyFill="1" applyAlignment="1">
      <alignment horizontal="left" vertical="center" indent="2"/>
    </xf>
    <xf numFmtId="172" fontId="40" fillId="0" borderId="23" xfId="142" applyNumberFormat="1" applyFont="1" applyBorder="1" applyAlignment="1">
      <alignment vertical="center"/>
    </xf>
    <xf numFmtId="0" fontId="40" fillId="29" borderId="23" xfId="142" applyFont="1" applyFill="1" applyBorder="1" applyAlignment="1">
      <alignment horizontal="left" vertical="center" indent="2"/>
    </xf>
    <xf numFmtId="172" fontId="40" fillId="0" borderId="22" xfId="142" applyNumberFormat="1" applyFont="1" applyBorder="1" applyAlignment="1">
      <alignment vertical="center"/>
    </xf>
    <xf numFmtId="167" fontId="40" fillId="0" borderId="23" xfId="142" applyNumberFormat="1" applyFont="1" applyBorder="1" applyAlignment="1">
      <alignment vertical="center"/>
    </xf>
    <xf numFmtId="167" fontId="40" fillId="0" borderId="22" xfId="142" applyNumberFormat="1" applyFont="1" applyBorder="1" applyAlignment="1">
      <alignment vertical="center"/>
    </xf>
    <xf numFmtId="169" fontId="40" fillId="0" borderId="23" xfId="142" applyNumberFormat="1" applyFont="1" applyBorder="1" applyAlignment="1">
      <alignment vertical="center"/>
    </xf>
    <xf numFmtId="169" fontId="40" fillId="0" borderId="22" xfId="142" applyNumberFormat="1" applyFont="1" applyBorder="1" applyAlignment="1">
      <alignment vertical="center"/>
    </xf>
    <xf numFmtId="0" fontId="47" fillId="29" borderId="0" xfId="142" applyFont="1" applyFill="1" applyAlignment="1">
      <alignment vertical="center"/>
    </xf>
    <xf numFmtId="172" fontId="43" fillId="31" borderId="21" xfId="141" applyNumberFormat="1" applyFont="1" applyFill="1" applyBorder="1" applyAlignment="1">
      <alignment vertical="center"/>
    </xf>
    <xf numFmtId="0" fontId="43" fillId="31" borderId="21" xfId="142" applyFont="1" applyFill="1" applyBorder="1" applyAlignment="1">
      <alignment horizontal="left" vertical="center" indent="1"/>
    </xf>
    <xf numFmtId="172" fontId="43" fillId="31" borderId="20" xfId="141" applyNumberFormat="1" applyFont="1" applyFill="1" applyBorder="1" applyAlignment="1">
      <alignment vertical="center"/>
    </xf>
    <xf numFmtId="0" fontId="43" fillId="31" borderId="20" xfId="142" applyFont="1" applyFill="1" applyBorder="1" applyAlignment="1">
      <alignment horizontal="left" vertical="center" indent="1"/>
    </xf>
    <xf numFmtId="167" fontId="43" fillId="31" borderId="21" xfId="142" applyNumberFormat="1" applyFont="1" applyFill="1" applyBorder="1" applyAlignment="1">
      <alignment vertical="center"/>
    </xf>
    <xf numFmtId="167" fontId="43" fillId="31" borderId="20" xfId="142" applyNumberFormat="1" applyFont="1" applyFill="1" applyBorder="1" applyAlignment="1">
      <alignment vertical="center"/>
    </xf>
    <xf numFmtId="169" fontId="43" fillId="31" borderId="21" xfId="142" applyNumberFormat="1" applyFont="1" applyFill="1" applyBorder="1" applyAlignment="1">
      <alignment vertical="center"/>
    </xf>
    <xf numFmtId="169" fontId="43" fillId="31" borderId="20" xfId="142" applyNumberFormat="1" applyFont="1" applyFill="1" applyBorder="1" applyAlignment="1">
      <alignment vertical="center"/>
    </xf>
    <xf numFmtId="169" fontId="40" fillId="29" borderId="0" xfId="142" applyNumberFormat="1" applyFont="1" applyFill="1" applyAlignment="1">
      <alignment vertical="center"/>
    </xf>
    <xf numFmtId="0" fontId="40" fillId="29" borderId="7" xfId="142" applyFont="1" applyFill="1" applyBorder="1" applyAlignment="1">
      <alignment horizontal="left" vertical="center" indent="1"/>
    </xf>
    <xf numFmtId="0" fontId="40" fillId="29" borderId="0" xfId="142" applyFont="1" applyFill="1" applyAlignment="1">
      <alignment horizontal="left" vertical="center" indent="1"/>
    </xf>
    <xf numFmtId="171" fontId="42" fillId="30" borderId="19" xfId="142" applyNumberFormat="1" applyFont="1" applyFill="1" applyBorder="1" applyAlignment="1">
      <alignment vertical="center"/>
    </xf>
    <xf numFmtId="171" fontId="43" fillId="31" borderId="19" xfId="142" applyNumberFormat="1" applyFont="1" applyFill="1" applyBorder="1" applyAlignment="1">
      <alignment vertical="center"/>
    </xf>
    <xf numFmtId="171" fontId="40" fillId="0" borderId="22" xfId="142" applyNumberFormat="1" applyFont="1" applyBorder="1" applyAlignment="1">
      <alignment vertical="center"/>
    </xf>
    <xf numFmtId="171" fontId="40" fillId="0" borderId="21" xfId="142" applyNumberFormat="1" applyFont="1" applyBorder="1" applyAlignment="1">
      <alignment vertical="center"/>
    </xf>
    <xf numFmtId="171" fontId="40" fillId="0" borderId="0" xfId="142" applyNumberFormat="1" applyFont="1" applyAlignment="1">
      <alignment vertical="center"/>
    </xf>
    <xf numFmtId="171" fontId="40" fillId="0" borderId="23" xfId="142" applyNumberFormat="1" applyFont="1" applyBorder="1" applyAlignment="1">
      <alignment vertical="center"/>
    </xf>
    <xf numFmtId="171" fontId="40" fillId="0" borderId="7" xfId="142" applyNumberFormat="1" applyFont="1" applyBorder="1" applyAlignment="1">
      <alignment vertical="center"/>
    </xf>
    <xf numFmtId="0" fontId="0" fillId="0" borderId="0" xfId="0"/>
    <xf numFmtId="1" fontId="52" fillId="28" borderId="25" xfId="142" applyNumberFormat="1" applyFont="1" applyFill="1" applyBorder="1" applyAlignment="1">
      <alignment horizontal="center" vertical="center"/>
    </xf>
    <xf numFmtId="0" fontId="51" fillId="28" borderId="25" xfId="142" applyFont="1" applyFill="1" applyBorder="1" applyAlignment="1">
      <alignment horizontal="left" vertical="center"/>
    </xf>
    <xf numFmtId="0" fontId="41" fillId="30" borderId="19" xfId="142" applyFont="1" applyFill="1" applyBorder="1" applyAlignment="1">
      <alignment horizontal="left" vertical="center"/>
    </xf>
    <xf numFmtId="0" fontId="54" fillId="29" borderId="0" xfId="142" applyFont="1" applyFill="1" applyBorder="1" applyAlignment="1">
      <alignment horizontal="left" vertical="center" indent="3"/>
    </xf>
    <xf numFmtId="0" fontId="54" fillId="29" borderId="7" xfId="142" applyFont="1" applyFill="1" applyBorder="1" applyAlignment="1">
      <alignment horizontal="left" vertical="center" indent="2"/>
    </xf>
    <xf numFmtId="0" fontId="54" fillId="29" borderId="0" xfId="142" applyFont="1" applyFill="1" applyAlignment="1">
      <alignment horizontal="left" vertical="center" indent="2"/>
    </xf>
    <xf numFmtId="164" fontId="54" fillId="0" borderId="0" xfId="142" applyNumberFormat="1" applyFont="1" applyAlignment="1">
      <alignment vertical="center"/>
    </xf>
    <xf numFmtId="164" fontId="54" fillId="0" borderId="7" xfId="142" applyNumberFormat="1" applyFont="1" applyBorder="1" applyAlignment="1">
      <alignment vertical="center"/>
    </xf>
    <xf numFmtId="0" fontId="43" fillId="31" borderId="19" xfId="142" applyFont="1" applyFill="1" applyBorder="1" applyAlignment="1">
      <alignment horizontal="left" vertical="center" indent="1"/>
    </xf>
    <xf numFmtId="164" fontId="54" fillId="0" borderId="0" xfId="142" applyNumberFormat="1" applyFont="1" applyBorder="1" applyAlignment="1">
      <alignment vertical="center"/>
    </xf>
    <xf numFmtId="3" fontId="43" fillId="31" borderId="19" xfId="142" applyNumberFormat="1" applyFont="1" applyFill="1" applyBorder="1" applyAlignment="1">
      <alignment vertical="center"/>
    </xf>
    <xf numFmtId="3" fontId="54" fillId="0" borderId="0" xfId="142" applyNumberFormat="1" applyFont="1" applyAlignment="1">
      <alignment vertical="center"/>
    </xf>
    <xf numFmtId="3" fontId="54" fillId="0" borderId="0" xfId="142" applyNumberFormat="1" applyFont="1" applyBorder="1" applyAlignment="1">
      <alignment vertical="center"/>
    </xf>
    <xf numFmtId="3" fontId="54" fillId="0" borderId="7" xfId="142" applyNumberFormat="1" applyFont="1" applyBorder="1" applyAlignment="1">
      <alignment vertical="center"/>
    </xf>
    <xf numFmtId="3" fontId="42" fillId="30" borderId="19" xfId="142" applyNumberFormat="1" applyFont="1" applyFill="1" applyBorder="1" applyAlignment="1">
      <alignment vertical="center"/>
    </xf>
    <xf numFmtId="174" fontId="53" fillId="0" borderId="0" xfId="142" applyNumberFormat="1" applyFont="1" applyBorder="1" applyAlignment="1">
      <alignment vertical="center"/>
    </xf>
    <xf numFmtId="0" fontId="54" fillId="29" borderId="0" xfId="142" applyFont="1" applyFill="1" applyAlignment="1">
      <alignment horizontal="left" vertical="center" indent="3"/>
    </xf>
    <xf numFmtId="0" fontId="54" fillId="29" borderId="19" xfId="142" applyFont="1" applyFill="1" applyBorder="1" applyAlignment="1">
      <alignment horizontal="left" vertical="center" indent="2"/>
    </xf>
    <xf numFmtId="3" fontId="54" fillId="0" borderId="19" xfId="142" applyNumberFormat="1" applyFont="1" applyBorder="1" applyAlignment="1">
      <alignment vertical="center"/>
    </xf>
    <xf numFmtId="164" fontId="54" fillId="0" borderId="19" xfId="142" applyNumberFormat="1" applyFont="1" applyBorder="1" applyAlignment="1">
      <alignment vertical="center"/>
    </xf>
    <xf numFmtId="3" fontId="54" fillId="0" borderId="22" xfId="142" applyNumberFormat="1" applyFont="1" applyBorder="1" applyAlignment="1">
      <alignment vertical="center"/>
    </xf>
    <xf numFmtId="0" fontId="54" fillId="29" borderId="22" xfId="142" applyFont="1" applyFill="1" applyBorder="1" applyAlignment="1">
      <alignment horizontal="left" vertical="center" indent="3"/>
    </xf>
    <xf numFmtId="0" fontId="54" fillId="29" borderId="7" xfId="142" applyFont="1" applyFill="1" applyBorder="1" applyAlignment="1">
      <alignment horizontal="left" vertical="center" indent="3"/>
    </xf>
    <xf numFmtId="0" fontId="54" fillId="31" borderId="19" xfId="142" applyFont="1" applyFill="1" applyBorder="1" applyAlignment="1">
      <alignment horizontal="left" vertical="center" indent="2"/>
    </xf>
    <xf numFmtId="3" fontId="54" fillId="31" borderId="19" xfId="142" applyNumberFormat="1" applyFont="1" applyFill="1" applyBorder="1" applyAlignment="1">
      <alignment vertical="center"/>
    </xf>
    <xf numFmtId="0" fontId="54" fillId="29" borderId="0" xfId="142" applyFont="1" applyFill="1" applyAlignment="1">
      <alignment horizontal="left" vertical="center" indent="4"/>
    </xf>
    <xf numFmtId="0" fontId="54" fillId="31" borderId="19" xfId="142" applyFont="1" applyFill="1" applyBorder="1" applyAlignment="1">
      <alignment horizontal="left" vertical="center" indent="3"/>
    </xf>
    <xf numFmtId="0" fontId="52" fillId="30" borderId="19" xfId="142" applyFont="1" applyFill="1" applyBorder="1" applyAlignment="1">
      <alignment horizontal="left" vertical="center" indent="2"/>
    </xf>
    <xf numFmtId="3" fontId="52" fillId="30" borderId="19" xfId="142" applyNumberFormat="1" applyFont="1" applyFill="1" applyBorder="1" applyAlignment="1">
      <alignment vertical="center"/>
    </xf>
    <xf numFmtId="0" fontId="55" fillId="30" borderId="19" xfId="142" applyFont="1" applyFill="1" applyBorder="1" applyAlignment="1">
      <alignment horizontal="left" vertical="center" indent="1"/>
    </xf>
    <xf numFmtId="0" fontId="54" fillId="29" borderId="7" xfId="142" applyFont="1" applyFill="1" applyBorder="1" applyAlignment="1">
      <alignment horizontal="left" vertical="center" indent="4"/>
    </xf>
    <xf numFmtId="3" fontId="55" fillId="30" borderId="19" xfId="142" applyNumberFormat="1" applyFont="1" applyFill="1" applyBorder="1" applyAlignment="1">
      <alignment vertical="center"/>
    </xf>
    <xf numFmtId="0" fontId="54" fillId="33" borderId="0" xfId="142" applyFont="1" applyFill="1" applyAlignment="1">
      <alignment vertical="center"/>
    </xf>
    <xf numFmtId="174" fontId="53" fillId="0" borderId="26" xfId="142" applyNumberFormat="1" applyFont="1" applyBorder="1" applyAlignment="1">
      <alignment vertical="center"/>
    </xf>
    <xf numFmtId="174" fontId="53" fillId="33" borderId="19" xfId="142" applyNumberFormat="1" applyFont="1" applyFill="1" applyBorder="1" applyAlignment="1">
      <alignment vertical="center"/>
    </xf>
    <xf numFmtId="1" fontId="54" fillId="33" borderId="19" xfId="142" applyNumberFormat="1" applyFont="1" applyFill="1" applyBorder="1" applyAlignment="1">
      <alignment vertical="center"/>
    </xf>
    <xf numFmtId="3" fontId="41" fillId="30" borderId="19" xfId="142" applyNumberFormat="1" applyFont="1" applyFill="1" applyBorder="1" applyAlignment="1">
      <alignment vertical="center"/>
    </xf>
    <xf numFmtId="164" fontId="41" fillId="30" borderId="19" xfId="142" applyNumberFormat="1" applyFont="1" applyFill="1" applyBorder="1" applyAlignment="1">
      <alignment vertical="center"/>
    </xf>
    <xf numFmtId="0" fontId="54" fillId="31" borderId="19" xfId="142" applyFont="1" applyFill="1" applyBorder="1" applyAlignment="1">
      <alignment horizontal="left" vertical="center" indent="1"/>
    </xf>
    <xf numFmtId="2" fontId="0" fillId="0" borderId="0" xfId="0" applyNumberFormat="1" applyFill="1"/>
  </cellXfs>
  <cellStyles count="15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" xfId="140" builtinId="3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2 4" xfId="149" xr:uid="{D17A2EBF-D6BD-45E0-A940-B7D832BB2CD3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E000000}"/>
    <cellStyle name="Font: Calibri, 9pt regular" xfId="6" xr:uid="{00000000-0005-0000-0000-00002F000000}"/>
    <cellStyle name="Footnotes: top row" xfId="2" xr:uid="{00000000-0005-0000-0000-000030000000}"/>
    <cellStyle name="Good 2" xfId="59" xr:uid="{00000000-0005-0000-0000-000031000000}"/>
    <cellStyle name="Header: bottom row" xfId="5" xr:uid="{00000000-0005-0000-0000-000032000000}"/>
    <cellStyle name="Heading 1 2" xfId="60" xr:uid="{00000000-0005-0000-0000-000033000000}"/>
    <cellStyle name="Heading 2 2" xfId="61" xr:uid="{00000000-0005-0000-0000-000034000000}"/>
    <cellStyle name="Heading 3 2" xfId="62" xr:uid="{00000000-0005-0000-0000-000035000000}"/>
    <cellStyle name="Heading 4 2" xfId="63" xr:uid="{00000000-0005-0000-0000-000036000000}"/>
    <cellStyle name="Hed Side" xfId="13" xr:uid="{00000000-0005-0000-0000-000037000000}"/>
    <cellStyle name="Hed Side bold" xfId="64" xr:uid="{00000000-0005-0000-0000-000038000000}"/>
    <cellStyle name="Hed Side Indent" xfId="65" xr:uid="{00000000-0005-0000-0000-000039000000}"/>
    <cellStyle name="Hed Side Regular" xfId="66" xr:uid="{00000000-0005-0000-0000-00003A000000}"/>
    <cellStyle name="Hed Side_1-1A-Regular" xfId="67" xr:uid="{00000000-0005-0000-0000-00003B000000}"/>
    <cellStyle name="Hed Top" xfId="68" xr:uid="{00000000-0005-0000-0000-00003C000000}"/>
    <cellStyle name="Hyperlink" xfId="143" builtinId="8"/>
    <cellStyle name="Input 2" xfId="69" xr:uid="{00000000-0005-0000-0000-00003E000000}"/>
    <cellStyle name="Linked Cell 2" xfId="70" xr:uid="{00000000-0005-0000-0000-00003F000000}"/>
    <cellStyle name="Neutral 2" xfId="71" xr:uid="{00000000-0005-0000-0000-000040000000}"/>
    <cellStyle name="Normal" xfId="0" builtinId="0"/>
    <cellStyle name="Normal 10" xfId="72" xr:uid="{00000000-0005-0000-0000-000042000000}"/>
    <cellStyle name="Normal 11" xfId="10" xr:uid="{00000000-0005-0000-0000-000043000000}"/>
    <cellStyle name="Normal 2" xfId="1" xr:uid="{00000000-0005-0000-0000-000044000000}"/>
    <cellStyle name="Normal 2 2" xfId="73" xr:uid="{00000000-0005-0000-0000-000045000000}"/>
    <cellStyle name="Normal 2 2 2" xfId="74" xr:uid="{00000000-0005-0000-0000-000046000000}"/>
    <cellStyle name="Normal 2 2 3" xfId="75" xr:uid="{00000000-0005-0000-0000-000047000000}"/>
    <cellStyle name="Normal 2 3" xfId="76" xr:uid="{00000000-0005-0000-0000-000048000000}"/>
    <cellStyle name="Normal 2 4" xfId="77" xr:uid="{00000000-0005-0000-0000-000049000000}"/>
    <cellStyle name="Normal 2 5" xfId="142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" xfId="141" builtinId="5"/>
    <cellStyle name="Percent 2" xfId="118" xr:uid="{00000000-0005-0000-0000-000077000000}"/>
    <cellStyle name="Percent 2 2" xfId="119" xr:uid="{00000000-0005-0000-0000-000078000000}"/>
    <cellStyle name="Percent 2 3" xfId="150" xr:uid="{288D0F21-6910-43CF-84AE-C4E86E2A0E98}"/>
    <cellStyle name="Percent 3" xfId="120" xr:uid="{00000000-0005-0000-0000-000079000000}"/>
    <cellStyle name="Percent 3 2" xfId="121" xr:uid="{00000000-0005-0000-0000-00007A000000}"/>
    <cellStyle name="Prozent 2" xfId="148" xr:uid="{00000000-0005-0000-0000-00007B000000}"/>
    <cellStyle name="Source Hed" xfId="122" xr:uid="{00000000-0005-0000-0000-00007C000000}"/>
    <cellStyle name="Source Superscript" xfId="123" xr:uid="{00000000-0005-0000-0000-00007D000000}"/>
    <cellStyle name="Source Text" xfId="9" xr:uid="{00000000-0005-0000-0000-00007E000000}"/>
    <cellStyle name="Standard 2" xfId="144" xr:uid="{00000000-0005-0000-0000-00007F000000}"/>
    <cellStyle name="Standard 3" xfId="145" xr:uid="{00000000-0005-0000-0000-000080000000}"/>
    <cellStyle name="Standard 4" xfId="146" xr:uid="{00000000-0005-0000-0000-000081000000}"/>
    <cellStyle name="Standard 5" xfId="147" xr:uid="{00000000-0005-0000-0000-000082000000}"/>
    <cellStyle name="State" xfId="124" xr:uid="{00000000-0005-0000-0000-000083000000}"/>
    <cellStyle name="Superscript" xfId="125" xr:uid="{00000000-0005-0000-0000-000084000000}"/>
    <cellStyle name="Table Data" xfId="126" xr:uid="{00000000-0005-0000-0000-000085000000}"/>
    <cellStyle name="Table Head Top" xfId="127" xr:uid="{00000000-0005-0000-0000-000086000000}"/>
    <cellStyle name="Table Hed Side" xfId="128" xr:uid="{00000000-0005-0000-0000-000087000000}"/>
    <cellStyle name="Table title" xfId="7" xr:uid="{00000000-0005-0000-0000-000088000000}"/>
    <cellStyle name="Title 2" xfId="129" xr:uid="{00000000-0005-0000-0000-000089000000}"/>
    <cellStyle name="Title Text" xfId="130" xr:uid="{00000000-0005-0000-0000-00008A000000}"/>
    <cellStyle name="Title Text 1" xfId="131" xr:uid="{00000000-0005-0000-0000-00008B000000}"/>
    <cellStyle name="Title Text 2" xfId="132" xr:uid="{00000000-0005-0000-0000-00008C000000}"/>
    <cellStyle name="Title-1" xfId="14" xr:uid="{00000000-0005-0000-0000-00008D000000}"/>
    <cellStyle name="Title-2" xfId="133" xr:uid="{00000000-0005-0000-0000-00008E000000}"/>
    <cellStyle name="Title-3" xfId="134" xr:uid="{00000000-0005-0000-0000-00008F000000}"/>
    <cellStyle name="Total 2" xfId="135" xr:uid="{00000000-0005-0000-0000-000090000000}"/>
    <cellStyle name="Warning Text 2" xfId="136" xr:uid="{00000000-0005-0000-0000-000091000000}"/>
    <cellStyle name="Wrap" xfId="137" xr:uid="{00000000-0005-0000-0000-000092000000}"/>
    <cellStyle name="Wrap Bold" xfId="138" xr:uid="{00000000-0005-0000-0000-000093000000}"/>
    <cellStyle name="Wrap Title" xfId="139" xr:uid="{00000000-0005-0000-0000-00009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afo.eu/vehicles-and-fleet/overview" TargetMode="External"/><Relationship Id="rId3" Type="http://schemas.openxmlformats.org/officeDocument/2006/relationships/hyperlink" Target="https://ec.europa.eu/jrc/en/potencia/jrc-idees" TargetMode="External"/><Relationship Id="rId7" Type="http://schemas.openxmlformats.org/officeDocument/2006/relationships/hyperlink" Target="https://ec.europa.eu/jrc/en/potencia/jrc-idee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jrc/en/potencia/jrc-idees" TargetMode="External"/><Relationship Id="rId1" Type="http://schemas.openxmlformats.org/officeDocument/2006/relationships/hyperlink" Target="https://ec.europa.eu/jrc/en/potencia/jrc-idees" TargetMode="External"/><Relationship Id="rId6" Type="http://schemas.openxmlformats.org/officeDocument/2006/relationships/hyperlink" Target="https://ec.europa.eu/jrc/en/potencia/jrc-idees" TargetMode="External"/><Relationship Id="rId11" Type="http://schemas.openxmlformats.org/officeDocument/2006/relationships/hyperlink" Target="https://ec.europa.eu/eurostat/web/transport/data/database" TargetMode="External"/><Relationship Id="rId5" Type="http://schemas.openxmlformats.org/officeDocument/2006/relationships/hyperlink" Target="https://ec.europa.eu/jrc/en/potencia/jrc-idees" TargetMode="External"/><Relationship Id="rId10" Type="http://schemas.openxmlformats.org/officeDocument/2006/relationships/hyperlink" Target="https://www.acea.be/uploads/statistic_documents/ACEA_Report_Vehicles_in_use-Europe_2017.pdf" TargetMode="External"/><Relationship Id="rId4" Type="http://schemas.openxmlformats.org/officeDocument/2006/relationships/hyperlink" Target="https://ec.europa.eu/jrc/en/potencia/jrc-idees" TargetMode="External"/><Relationship Id="rId9" Type="http://schemas.openxmlformats.org/officeDocument/2006/relationships/hyperlink" Target="https://www.eafo.eu/vehicles-and-fleet/overview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afo.eu/vehicles-and-fleet/overview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fo.eu/vehicles-and-fleet/overview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acea.be/uploads/statistic_documents/ACEA_Report_Vehicles_in_use-Europe_2017.pdf" TargetMode="External"/><Relationship Id="rId1" Type="http://schemas.openxmlformats.org/officeDocument/2006/relationships/hyperlink" Target="https://www.acea.be/uploads/publications/ACEA_Report_Vehicles_in_use-Europe_2019.pdf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cea.be/uploads/statistic_documents/ACEA_Report_Vehicles_in_use-Europe_2017.pdf" TargetMode="External"/><Relationship Id="rId1" Type="http://schemas.openxmlformats.org/officeDocument/2006/relationships/hyperlink" Target="https://www.acea.be/uploads/publications/ACEA_Report_Vehicles_in_use-Europe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workbookViewId="0">
      <selection activeCell="B97" sqref="B97"/>
    </sheetView>
  </sheetViews>
  <sheetFormatPr defaultColWidth="9.08984375" defaultRowHeight="14.5"/>
  <cols>
    <col min="2" max="2" width="77.6328125" bestFit="1" customWidth="1"/>
  </cols>
  <sheetData>
    <row r="1" spans="1:2">
      <c r="A1" s="1" t="s">
        <v>0</v>
      </c>
    </row>
    <row r="3" spans="1:2">
      <c r="A3" s="1" t="s">
        <v>1</v>
      </c>
      <c r="B3" s="2" t="s">
        <v>158</v>
      </c>
    </row>
    <row r="4" spans="1:2">
      <c r="B4" t="s">
        <v>105</v>
      </c>
    </row>
    <row r="5" spans="1:2">
      <c r="B5" s="3">
        <v>2018</v>
      </c>
    </row>
    <row r="6" spans="1:2">
      <c r="B6" t="s">
        <v>114</v>
      </c>
    </row>
    <row r="7" spans="1:2">
      <c r="B7" s="30" t="s">
        <v>107</v>
      </c>
    </row>
    <row r="8" spans="1:2">
      <c r="B8" t="s">
        <v>162</v>
      </c>
    </row>
    <row r="10" spans="1:2">
      <c r="B10" s="2" t="s">
        <v>159</v>
      </c>
    </row>
    <row r="11" spans="1:2">
      <c r="B11" t="s">
        <v>105</v>
      </c>
    </row>
    <row r="12" spans="1:2">
      <c r="B12" s="3">
        <v>2018</v>
      </c>
    </row>
    <row r="13" spans="1:2">
      <c r="B13" t="s">
        <v>114</v>
      </c>
    </row>
    <row r="14" spans="1:2">
      <c r="B14" s="30" t="s">
        <v>107</v>
      </c>
    </row>
    <row r="15" spans="1:2">
      <c r="B15" t="s">
        <v>163</v>
      </c>
    </row>
    <row r="17" spans="2:2">
      <c r="B17" s="2" t="s">
        <v>160</v>
      </c>
    </row>
    <row r="18" spans="2:2">
      <c r="B18" t="s">
        <v>105</v>
      </c>
    </row>
    <row r="19" spans="2:2">
      <c r="B19" s="3">
        <v>2018</v>
      </c>
    </row>
    <row r="20" spans="2:2">
      <c r="B20" t="s">
        <v>114</v>
      </c>
    </row>
    <row r="21" spans="2:2">
      <c r="B21" s="30" t="s">
        <v>107</v>
      </c>
    </row>
    <row r="22" spans="2:2">
      <c r="B22" t="s">
        <v>165</v>
      </c>
    </row>
    <row r="24" spans="2:2">
      <c r="B24" s="2" t="s">
        <v>161</v>
      </c>
    </row>
    <row r="25" spans="2:2">
      <c r="B25" t="s">
        <v>105</v>
      </c>
    </row>
    <row r="26" spans="2:2">
      <c r="B26" s="3">
        <v>2018</v>
      </c>
    </row>
    <row r="27" spans="2:2">
      <c r="B27" t="s">
        <v>114</v>
      </c>
    </row>
    <row r="28" spans="2:2">
      <c r="B28" s="30" t="s">
        <v>107</v>
      </c>
    </row>
    <row r="29" spans="2:2">
      <c r="B29" t="s">
        <v>164</v>
      </c>
    </row>
    <row r="31" spans="2:2">
      <c r="B31" s="2" t="s">
        <v>169</v>
      </c>
    </row>
    <row r="32" spans="2:2">
      <c r="B32" t="s">
        <v>166</v>
      </c>
    </row>
    <row r="33" spans="2:5">
      <c r="B33" s="3">
        <v>2019</v>
      </c>
    </row>
    <row r="34" spans="2:5">
      <c r="B34" t="s">
        <v>167</v>
      </c>
    </row>
    <row r="35" spans="2:5">
      <c r="B35" s="30" t="s">
        <v>33</v>
      </c>
    </row>
    <row r="36" spans="2:5">
      <c r="B36" t="s">
        <v>171</v>
      </c>
    </row>
    <row r="38" spans="2:5">
      <c r="B38" s="2" t="s">
        <v>168</v>
      </c>
    </row>
    <row r="39" spans="2:5">
      <c r="B39" t="s">
        <v>166</v>
      </c>
    </row>
    <row r="40" spans="2:5">
      <c r="B40" s="3">
        <v>2019</v>
      </c>
    </row>
    <row r="41" spans="2:5">
      <c r="B41" t="s">
        <v>167</v>
      </c>
    </row>
    <row r="42" spans="2:5">
      <c r="B42" s="30" t="s">
        <v>33</v>
      </c>
      <c r="E42" s="30"/>
    </row>
    <row r="43" spans="2:5">
      <c r="B43" t="s">
        <v>170</v>
      </c>
    </row>
    <row r="45" spans="2:5">
      <c r="B45" s="2" t="s">
        <v>113</v>
      </c>
    </row>
    <row r="46" spans="2:5">
      <c r="B46" t="s">
        <v>105</v>
      </c>
    </row>
    <row r="47" spans="2:5">
      <c r="B47" s="3">
        <v>2018</v>
      </c>
    </row>
    <row r="48" spans="2:5">
      <c r="B48" t="s">
        <v>114</v>
      </c>
    </row>
    <row r="49" spans="2:5">
      <c r="B49" s="30" t="s">
        <v>107</v>
      </c>
    </row>
    <row r="50" spans="2:5">
      <c r="B50" t="s">
        <v>115</v>
      </c>
    </row>
    <row r="52" spans="2:5">
      <c r="B52" s="2" t="s">
        <v>173</v>
      </c>
    </row>
    <row r="53" spans="2:5">
      <c r="B53" t="s">
        <v>153</v>
      </c>
    </row>
    <row r="54" spans="2:5">
      <c r="B54" s="3">
        <v>2020</v>
      </c>
    </row>
    <row r="55" spans="2:5">
      <c r="B55" t="s">
        <v>157</v>
      </c>
      <c r="E55" s="30"/>
    </row>
    <row r="56" spans="2:5">
      <c r="B56" s="30" t="s">
        <v>174</v>
      </c>
    </row>
    <row r="58" spans="2:5">
      <c r="B58" s="2" t="s">
        <v>14</v>
      </c>
    </row>
    <row r="59" spans="2:5">
      <c r="B59" t="s">
        <v>105</v>
      </c>
    </row>
    <row r="60" spans="2:5">
      <c r="B60" s="3">
        <v>2018</v>
      </c>
    </row>
    <row r="61" spans="2:5">
      <c r="B61" t="s">
        <v>110</v>
      </c>
    </row>
    <row r="62" spans="2:5">
      <c r="B62" s="30" t="s">
        <v>107</v>
      </c>
    </row>
    <row r="63" spans="2:5">
      <c r="B63" t="s">
        <v>69</v>
      </c>
    </row>
    <row r="65" spans="1:2">
      <c r="B65" s="2" t="s">
        <v>109</v>
      </c>
    </row>
    <row r="66" spans="1:2">
      <c r="B66" t="s">
        <v>105</v>
      </c>
    </row>
    <row r="67" spans="1:2">
      <c r="B67" s="3">
        <v>2018</v>
      </c>
    </row>
    <row r="68" spans="1:2">
      <c r="B68" t="s">
        <v>106</v>
      </c>
    </row>
    <row r="69" spans="1:2">
      <c r="B69" s="30" t="s">
        <v>107</v>
      </c>
    </row>
    <row r="70" spans="1:2">
      <c r="B70" t="s">
        <v>108</v>
      </c>
    </row>
    <row r="72" spans="1:2">
      <c r="A72" s="1" t="s">
        <v>2</v>
      </c>
    </row>
    <row r="73" spans="1:2">
      <c r="A73" t="s">
        <v>237</v>
      </c>
    </row>
    <row r="74" spans="1:2">
      <c r="A74" t="s">
        <v>238</v>
      </c>
    </row>
    <row r="76" spans="1:2">
      <c r="A76" t="s">
        <v>111</v>
      </c>
    </row>
    <row r="77" spans="1:2">
      <c r="A77" t="s">
        <v>112</v>
      </c>
    </row>
    <row r="78" spans="1:2" ht="17.25" customHeight="1"/>
    <row r="79" spans="1:2" ht="17.25" customHeight="1">
      <c r="A79" t="s">
        <v>239</v>
      </c>
    </row>
    <row r="80" spans="1:2" ht="17.25" customHeight="1"/>
    <row r="81" spans="1:5">
      <c r="A81" s="7" t="s">
        <v>188</v>
      </c>
    </row>
    <row r="82" spans="1:5">
      <c r="A82" t="s">
        <v>175</v>
      </c>
    </row>
    <row r="83" spans="1:5">
      <c r="A83" t="s">
        <v>189</v>
      </c>
    </row>
    <row r="84" spans="1:5">
      <c r="A84" s="30" t="s">
        <v>55</v>
      </c>
    </row>
    <row r="85" spans="1:5">
      <c r="A85" t="s">
        <v>172</v>
      </c>
    </row>
    <row r="87" spans="1:5">
      <c r="A87" s="7" t="s">
        <v>190</v>
      </c>
      <c r="E87" s="30"/>
    </row>
    <row r="88" spans="1:5">
      <c r="A88" t="s">
        <v>186</v>
      </c>
    </row>
    <row r="89" spans="1:5">
      <c r="A89" t="s">
        <v>178</v>
      </c>
    </row>
    <row r="90" spans="1:5">
      <c r="A90" t="s">
        <v>187</v>
      </c>
    </row>
    <row r="92" spans="1:5">
      <c r="A92" t="s">
        <v>116</v>
      </c>
    </row>
    <row r="93" spans="1:5">
      <c r="A93" t="s">
        <v>117</v>
      </c>
    </row>
    <row r="94" spans="1:5" s="185" customFormat="1"/>
    <row r="95" spans="1:5" s="185" customFormat="1">
      <c r="A95" s="185" t="s">
        <v>258</v>
      </c>
    </row>
    <row r="97" spans="1:2">
      <c r="A97" t="s">
        <v>15</v>
      </c>
      <c r="B97">
        <v>2015</v>
      </c>
    </row>
  </sheetData>
  <hyperlinks>
    <hyperlink ref="B69" r:id="rId1" xr:uid="{00000000-0004-0000-0000-000000000000}"/>
    <hyperlink ref="B62" r:id="rId2" xr:uid="{00000000-0004-0000-0000-000001000000}"/>
    <hyperlink ref="B49" r:id="rId3" xr:uid="{00000000-0004-0000-0000-000002000000}"/>
    <hyperlink ref="B7" r:id="rId4" xr:uid="{00000000-0004-0000-0000-000003000000}"/>
    <hyperlink ref="B21" r:id="rId5" xr:uid="{00000000-0004-0000-0000-000004000000}"/>
    <hyperlink ref="B28" r:id="rId6" xr:uid="{00000000-0004-0000-0000-000005000000}"/>
    <hyperlink ref="B14" r:id="rId7" xr:uid="{00000000-0004-0000-0000-000006000000}"/>
    <hyperlink ref="B42" r:id="rId8" xr:uid="{00000000-0004-0000-0000-000007000000}"/>
    <hyperlink ref="B35" r:id="rId9" xr:uid="{00000000-0004-0000-0000-000008000000}"/>
    <hyperlink ref="A84" r:id="rId10" xr:uid="{00000000-0004-0000-0000-000009000000}"/>
    <hyperlink ref="B56" r:id="rId11" xr:uid="{00000000-0004-0000-0000-00000A000000}"/>
  </hyperlinks>
  <pageMargins left="0.7" right="0.7" top="0.75" bottom="0.75" header="0.3" footer="0.3"/>
  <pageSetup orientation="portrait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0BD1-DFBE-40F0-83FA-FDD28E99B37E}">
  <dimension ref="A1:S122"/>
  <sheetViews>
    <sheetView topLeftCell="D28" workbookViewId="0">
      <selection activeCell="S40" sqref="S40"/>
    </sheetView>
  </sheetViews>
  <sheetFormatPr defaultColWidth="9.08984375" defaultRowHeight="10.5"/>
  <cols>
    <col min="1" max="1" width="50.7265625" style="126" customWidth="1"/>
    <col min="2" max="17" width="10.7265625" style="123" customWidth="1"/>
    <col min="18" max="16384" width="9.08984375" style="126"/>
  </cols>
  <sheetData>
    <row r="1" spans="1:17" ht="13.5" customHeight="1">
      <c r="A1" s="124" t="s">
        <v>86</v>
      </c>
      <c r="B1" s="125">
        <v>2000</v>
      </c>
      <c r="C1" s="125">
        <v>2001</v>
      </c>
      <c r="D1" s="125">
        <v>2002</v>
      </c>
      <c r="E1" s="125">
        <v>2003</v>
      </c>
      <c r="F1" s="125">
        <v>2004</v>
      </c>
      <c r="G1" s="125">
        <v>2005</v>
      </c>
      <c r="H1" s="125">
        <v>2006</v>
      </c>
      <c r="I1" s="125">
        <v>2007</v>
      </c>
      <c r="J1" s="125">
        <v>2008</v>
      </c>
      <c r="K1" s="125">
        <v>2009</v>
      </c>
      <c r="L1" s="125">
        <v>2010</v>
      </c>
      <c r="M1" s="125">
        <v>2011</v>
      </c>
      <c r="N1" s="125">
        <v>2012</v>
      </c>
      <c r="O1" s="125">
        <v>2013</v>
      </c>
      <c r="P1" s="125">
        <v>2014</v>
      </c>
      <c r="Q1" s="125">
        <v>2015</v>
      </c>
    </row>
    <row r="3" spans="1:17" ht="11.5" customHeight="1">
      <c r="A3" s="130" t="s">
        <v>59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</row>
    <row r="4" spans="1:17" ht="11.5" customHeight="1">
      <c r="A4" s="170" t="s">
        <v>60</v>
      </c>
      <c r="B4" s="172">
        <f t="shared" ref="B4:Q4" si="0">SUM(B5:B7)</f>
        <v>849724.88493757474</v>
      </c>
      <c r="C4" s="172">
        <f t="shared" si="0"/>
        <v>830310.131408402</v>
      </c>
      <c r="D4" s="172">
        <f t="shared" si="0"/>
        <v>812152.35651581676</v>
      </c>
      <c r="E4" s="172">
        <f t="shared" si="0"/>
        <v>827592.79653943481</v>
      </c>
      <c r="F4" s="172">
        <f t="shared" si="0"/>
        <v>935659.9491571195</v>
      </c>
      <c r="G4" s="172">
        <f t="shared" si="0"/>
        <v>1010957.5388730334</v>
      </c>
      <c r="H4" s="172">
        <f t="shared" si="0"/>
        <v>1052959.1190874982</v>
      </c>
      <c r="I4" s="172">
        <f t="shared" si="0"/>
        <v>1148110.8053711066</v>
      </c>
      <c r="J4" s="172">
        <f t="shared" si="0"/>
        <v>1164393.1508813249</v>
      </c>
      <c r="K4" s="172">
        <f t="shared" si="0"/>
        <v>1102437.0156384357</v>
      </c>
      <c r="L4" s="172">
        <f t="shared" si="0"/>
        <v>1117179.4238867543</v>
      </c>
      <c r="M4" s="172">
        <f t="shared" si="0"/>
        <v>1173587.397371375</v>
      </c>
      <c r="N4" s="172">
        <f t="shared" si="0"/>
        <v>1189304.0029494637</v>
      </c>
      <c r="O4" s="172">
        <f t="shared" si="0"/>
        <v>1217289.3794550181</v>
      </c>
      <c r="P4" s="172">
        <f t="shared" si="0"/>
        <v>1265196.4742344203</v>
      </c>
      <c r="Q4" s="172">
        <f t="shared" si="0"/>
        <v>1318528.4236514615</v>
      </c>
    </row>
    <row r="5" spans="1:17" ht="11.5" customHeight="1">
      <c r="A5" s="158" t="s">
        <v>24</v>
      </c>
      <c r="B5" s="141">
        <f>EU28_TrAvia_act!B5-UK_TrAvia_act!B5</f>
        <v>82660.610240174603</v>
      </c>
      <c r="C5" s="141">
        <f>EU28_TrAvia_act!C5-UK_TrAvia_act!C5</f>
        <v>80943.136233730431</v>
      </c>
      <c r="D5" s="141">
        <f>EU28_TrAvia_act!D5-UK_TrAvia_act!D5</f>
        <v>79554.915438117037</v>
      </c>
      <c r="E5" s="141">
        <f>EU28_TrAvia_act!E5-UK_TrAvia_act!E5</f>
        <v>81288.085328362853</v>
      </c>
      <c r="F5" s="141">
        <f>EU28_TrAvia_act!F5-UK_TrAvia_act!F5</f>
        <v>85361.327551705894</v>
      </c>
      <c r="G5" s="141">
        <f>EU28_TrAvia_act!G5-UK_TrAvia_act!G5</f>
        <v>89137.539162514135</v>
      </c>
      <c r="H5" s="141">
        <f>EU28_TrAvia_act!H5-UK_TrAvia_act!H5</f>
        <v>92402.516390243458</v>
      </c>
      <c r="I5" s="141">
        <f>EU28_TrAvia_act!I5-UK_TrAvia_act!I5</f>
        <v>97592.383944822679</v>
      </c>
      <c r="J5" s="141">
        <f>EU28_TrAvia_act!J5-UK_TrAvia_act!J5</f>
        <v>93599.172891336639</v>
      </c>
      <c r="K5" s="141">
        <f>EU28_TrAvia_act!K5-UK_TrAvia_act!K5</f>
        <v>89122.199216386609</v>
      </c>
      <c r="L5" s="141">
        <f>EU28_TrAvia_act!L5-UK_TrAvia_act!L5</f>
        <v>91275.866106279995</v>
      </c>
      <c r="M5" s="141">
        <f>EU28_TrAvia_act!M5-UK_TrAvia_act!M5</f>
        <v>92965.862833570034</v>
      </c>
      <c r="N5" s="141">
        <f>EU28_TrAvia_act!N5-UK_TrAvia_act!N5</f>
        <v>87875.124582704448</v>
      </c>
      <c r="O5" s="141">
        <f>EU28_TrAvia_act!O5-UK_TrAvia_act!O5</f>
        <v>82170.726064426868</v>
      </c>
      <c r="P5" s="141">
        <f>EU28_TrAvia_act!P5-UK_TrAvia_act!P5</f>
        <v>82319.565543135788</v>
      </c>
      <c r="Q5" s="141">
        <f>EU28_TrAvia_act!Q5-UK_TrAvia_act!Q5</f>
        <v>86284.276741000765</v>
      </c>
    </row>
    <row r="6" spans="1:17" ht="11.5" customHeight="1">
      <c r="A6" s="158" t="s">
        <v>87</v>
      </c>
      <c r="B6" s="141">
        <f>EU28_TrAvia_act!B6-UK_TrAvia_act!B6</f>
        <v>299079.57531401946</v>
      </c>
      <c r="C6" s="141">
        <f>EU28_TrAvia_act!C6-UK_TrAvia_act!C6</f>
        <v>293541.24667669856</v>
      </c>
      <c r="D6" s="141">
        <f>EU28_TrAvia_act!D6-UK_TrAvia_act!D6</f>
        <v>285604.11305343697</v>
      </c>
      <c r="E6" s="141">
        <f>EU28_TrAvia_act!E6-UK_TrAvia_act!E6</f>
        <v>296653.47059722681</v>
      </c>
      <c r="F6" s="141">
        <f>EU28_TrAvia_act!F6-UK_TrAvia_act!F6</f>
        <v>317648.17568571953</v>
      </c>
      <c r="G6" s="141">
        <f>EU28_TrAvia_act!G6-UK_TrAvia_act!G6</f>
        <v>343741.04656233982</v>
      </c>
      <c r="H6" s="141">
        <f>EU28_TrAvia_act!H6-UK_TrAvia_act!H6</f>
        <v>364790.14879811625</v>
      </c>
      <c r="I6" s="141">
        <f>EU28_TrAvia_act!I6-UK_TrAvia_act!I6</f>
        <v>378885.75880457938</v>
      </c>
      <c r="J6" s="141">
        <f>EU28_TrAvia_act!J6-UK_TrAvia_act!J6</f>
        <v>376306.4085349706</v>
      </c>
      <c r="K6" s="141">
        <f>EU28_TrAvia_act!K6-UK_TrAvia_act!K6</f>
        <v>348963.56470304518</v>
      </c>
      <c r="L6" s="141">
        <f>EU28_TrAvia_act!L6-UK_TrAvia_act!L6</f>
        <v>363629.60268393619</v>
      </c>
      <c r="M6" s="141">
        <f>EU28_TrAvia_act!M6-UK_TrAvia_act!M6</f>
        <v>397178.42839838675</v>
      </c>
      <c r="N6" s="141">
        <f>EU28_TrAvia_act!N6-UK_TrAvia_act!N6</f>
        <v>395036.84956286312</v>
      </c>
      <c r="O6" s="141">
        <f>EU28_TrAvia_act!O6-UK_TrAvia_act!O6</f>
        <v>406261.73702982068</v>
      </c>
      <c r="P6" s="141">
        <f>EU28_TrAvia_act!P6-UK_TrAvia_act!P6</f>
        <v>429794.62116137345</v>
      </c>
      <c r="Q6" s="141">
        <f>EU28_TrAvia_act!Q6-UK_TrAvia_act!Q6</f>
        <v>459071.14824277279</v>
      </c>
    </row>
    <row r="7" spans="1:17" ht="11.5" customHeight="1">
      <c r="A7" s="158" t="s">
        <v>88</v>
      </c>
      <c r="B7" s="141">
        <f>EU28_TrAvia_act!B7-UK_TrAvia_act!B7</f>
        <v>467984.69938338071</v>
      </c>
      <c r="C7" s="141">
        <f>EU28_TrAvia_act!C7-UK_TrAvia_act!C7</f>
        <v>455825.74849797308</v>
      </c>
      <c r="D7" s="141">
        <f>EU28_TrAvia_act!D7-UK_TrAvia_act!D7</f>
        <v>446993.32802426274</v>
      </c>
      <c r="E7" s="141">
        <f>EU28_TrAvia_act!E7-UK_TrAvia_act!E7</f>
        <v>449651.24061384518</v>
      </c>
      <c r="F7" s="141">
        <f>EU28_TrAvia_act!F7-UK_TrAvia_act!F7</f>
        <v>532650.44591969415</v>
      </c>
      <c r="G7" s="141">
        <f>EU28_TrAvia_act!G7-UK_TrAvia_act!G7</f>
        <v>578078.95314817945</v>
      </c>
      <c r="H7" s="141">
        <f>EU28_TrAvia_act!H7-UK_TrAvia_act!H7</f>
        <v>595766.45389913849</v>
      </c>
      <c r="I7" s="141">
        <f>EU28_TrAvia_act!I7-UK_TrAvia_act!I7</f>
        <v>671632.66262170463</v>
      </c>
      <c r="J7" s="141">
        <f>EU28_TrAvia_act!J7-UK_TrAvia_act!J7</f>
        <v>694487.56945501768</v>
      </c>
      <c r="K7" s="141">
        <f>EU28_TrAvia_act!K7-UK_TrAvia_act!K7</f>
        <v>664351.25171900401</v>
      </c>
      <c r="L7" s="141">
        <f>EU28_TrAvia_act!L7-UK_TrAvia_act!L7</f>
        <v>662273.95509653818</v>
      </c>
      <c r="M7" s="141">
        <f>EU28_TrAvia_act!M7-UK_TrAvia_act!M7</f>
        <v>683443.1061394182</v>
      </c>
      <c r="N7" s="141">
        <f>EU28_TrAvia_act!N7-UK_TrAvia_act!N7</f>
        <v>706392.02880389616</v>
      </c>
      <c r="O7" s="141">
        <f>EU28_TrAvia_act!O7-UK_TrAvia_act!O7</f>
        <v>728856.91636077059</v>
      </c>
      <c r="P7" s="141">
        <f>EU28_TrAvia_act!P7-UK_TrAvia_act!P7</f>
        <v>753082.28752991103</v>
      </c>
      <c r="Q7" s="141">
        <f>EU28_TrAvia_act!Q7-UK_TrAvia_act!Q7</f>
        <v>773172.99866768776</v>
      </c>
    </row>
    <row r="8" spans="1:17" ht="11.5" customHeight="1">
      <c r="A8" s="168" t="s">
        <v>65</v>
      </c>
      <c r="B8" s="171">
        <f t="shared" ref="B8:Q8" si="1">SUM(B9:B10)</f>
        <v>16862.847079868672</v>
      </c>
      <c r="C8" s="171">
        <f t="shared" si="1"/>
        <v>16637.26667835232</v>
      </c>
      <c r="D8" s="171">
        <f t="shared" si="1"/>
        <v>17076.772386431243</v>
      </c>
      <c r="E8" s="171">
        <f t="shared" si="1"/>
        <v>18062.758096575173</v>
      </c>
      <c r="F8" s="171">
        <f t="shared" si="1"/>
        <v>20064.055440834622</v>
      </c>
      <c r="G8" s="171">
        <f t="shared" si="1"/>
        <v>21304.920696666617</v>
      </c>
      <c r="H8" s="171">
        <f t="shared" si="1"/>
        <v>23524.721259734346</v>
      </c>
      <c r="I8" s="171">
        <f t="shared" si="1"/>
        <v>25483.164384400501</v>
      </c>
      <c r="J8" s="171">
        <f t="shared" si="1"/>
        <v>26498.119885780281</v>
      </c>
      <c r="K8" s="171">
        <f t="shared" si="1"/>
        <v>23006.86875252927</v>
      </c>
      <c r="L8" s="171">
        <f t="shared" si="1"/>
        <v>27794.355613890995</v>
      </c>
      <c r="M8" s="171">
        <f t="shared" si="1"/>
        <v>28664.93172844531</v>
      </c>
      <c r="N8" s="171">
        <f t="shared" si="1"/>
        <v>27608.496300754465</v>
      </c>
      <c r="O8" s="171">
        <f t="shared" si="1"/>
        <v>27560.343998628668</v>
      </c>
      <c r="P8" s="171">
        <f t="shared" si="1"/>
        <v>29341.235803837553</v>
      </c>
      <c r="Q8" s="171">
        <f t="shared" si="1"/>
        <v>30040.77330660044</v>
      </c>
    </row>
    <row r="9" spans="1:17" ht="11.5" customHeight="1">
      <c r="A9" s="158" t="s">
        <v>89</v>
      </c>
      <c r="B9" s="141">
        <f>EU28_TrAvia_act!B9-UK_TrAvia_act!B9</f>
        <v>1902.1440667258128</v>
      </c>
      <c r="C9" s="141">
        <f>EU28_TrAvia_act!C9-UK_TrAvia_act!C9</f>
        <v>1954.2673260012</v>
      </c>
      <c r="D9" s="141">
        <f>EU28_TrAvia_act!D9-UK_TrAvia_act!D9</f>
        <v>1904.6182500211587</v>
      </c>
      <c r="E9" s="141">
        <f>EU28_TrAvia_act!E9-UK_TrAvia_act!E9</f>
        <v>1893.885963028227</v>
      </c>
      <c r="F9" s="141">
        <f>EU28_TrAvia_act!F9-UK_TrAvia_act!F9</f>
        <v>1959.1857737991804</v>
      </c>
      <c r="G9" s="141">
        <f>EU28_TrAvia_act!G9-UK_TrAvia_act!G9</f>
        <v>2008.2148649341752</v>
      </c>
      <c r="H9" s="141">
        <f>EU28_TrAvia_act!H9-UK_TrAvia_act!H9</f>
        <v>2087.8123018667902</v>
      </c>
      <c r="I9" s="141">
        <f>EU28_TrAvia_act!I9-UK_TrAvia_act!I9</f>
        <v>2146.4671092948802</v>
      </c>
      <c r="J9" s="141">
        <f>EU28_TrAvia_act!J9-UK_TrAvia_act!J9</f>
        <v>2116.1370427198326</v>
      </c>
      <c r="K9" s="141">
        <f>EU28_TrAvia_act!K9-UK_TrAvia_act!K9</f>
        <v>1983.1697879746609</v>
      </c>
      <c r="L9" s="141">
        <f>EU28_TrAvia_act!L9-UK_TrAvia_act!L9</f>
        <v>2070.426123839748</v>
      </c>
      <c r="M9" s="141">
        <f>EU28_TrAvia_act!M9-UK_TrAvia_act!M9</f>
        <v>2056.4416056092</v>
      </c>
      <c r="N9" s="141">
        <f>EU28_TrAvia_act!N9-UK_TrAvia_act!N9</f>
        <v>2047.3695539513644</v>
      </c>
      <c r="O9" s="141">
        <f>EU28_TrAvia_act!O9-UK_TrAvia_act!O9</f>
        <v>2031.0628757317299</v>
      </c>
      <c r="P9" s="141">
        <f>EU28_TrAvia_act!P9-UK_TrAvia_act!P9</f>
        <v>2324.5790271188607</v>
      </c>
      <c r="Q9" s="141">
        <f>EU28_TrAvia_act!Q9-UK_TrAvia_act!Q9</f>
        <v>2344.0038814536351</v>
      </c>
    </row>
    <row r="10" spans="1:17" ht="11.5" customHeight="1">
      <c r="A10" s="153" t="s">
        <v>88</v>
      </c>
      <c r="B10" s="137">
        <f>EU28_TrAvia_act!B10-UK_TrAvia_act!B10</f>
        <v>14960.703013142858</v>
      </c>
      <c r="C10" s="137">
        <f>EU28_TrAvia_act!C10-UK_TrAvia_act!C10</f>
        <v>14682.999352351118</v>
      </c>
      <c r="D10" s="137">
        <f>EU28_TrAvia_act!D10-UK_TrAvia_act!D10</f>
        <v>15172.154136410083</v>
      </c>
      <c r="E10" s="137">
        <f>EU28_TrAvia_act!E10-UK_TrAvia_act!E10</f>
        <v>16168.872133546945</v>
      </c>
      <c r="F10" s="137">
        <f>EU28_TrAvia_act!F10-UK_TrAvia_act!F10</f>
        <v>18104.86966703544</v>
      </c>
      <c r="G10" s="137">
        <f>EU28_TrAvia_act!G10-UK_TrAvia_act!G10</f>
        <v>19296.705831732441</v>
      </c>
      <c r="H10" s="137">
        <f>EU28_TrAvia_act!H10-UK_TrAvia_act!H10</f>
        <v>21436.908957867556</v>
      </c>
      <c r="I10" s="137">
        <f>EU28_TrAvia_act!I10-UK_TrAvia_act!I10</f>
        <v>23336.69727510562</v>
      </c>
      <c r="J10" s="137">
        <f>EU28_TrAvia_act!J10-UK_TrAvia_act!J10</f>
        <v>24381.98284306045</v>
      </c>
      <c r="K10" s="137">
        <f>EU28_TrAvia_act!K10-UK_TrAvia_act!K10</f>
        <v>21023.698964554609</v>
      </c>
      <c r="L10" s="137">
        <f>EU28_TrAvia_act!L10-UK_TrAvia_act!L10</f>
        <v>25723.929490051247</v>
      </c>
      <c r="M10" s="137">
        <f>EU28_TrAvia_act!M10-UK_TrAvia_act!M10</f>
        <v>26608.490122836109</v>
      </c>
      <c r="N10" s="137">
        <f>EU28_TrAvia_act!N10-UK_TrAvia_act!N10</f>
        <v>25561.1267468031</v>
      </c>
      <c r="O10" s="137">
        <f>EU28_TrAvia_act!O10-UK_TrAvia_act!O10</f>
        <v>25529.28112289694</v>
      </c>
      <c r="P10" s="137">
        <f>EU28_TrAvia_act!P10-UK_TrAvia_act!P10</f>
        <v>27016.656776718693</v>
      </c>
      <c r="Q10" s="137">
        <f>EU28_TrAvia_act!Q10-UK_TrAvia_act!Q10</f>
        <v>27696.769425146806</v>
      </c>
    </row>
    <row r="11" spans="1:17" ht="11.5" customHeight="1"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</row>
    <row r="12" spans="1:17" ht="11.5" customHeight="1">
      <c r="A12" s="130" t="s">
        <v>66</v>
      </c>
      <c r="B12" s="140">
        <f t="shared" ref="B12:Q12" ca="1" si="2">SUM(B13,B17)</f>
        <v>8306.3793246204932</v>
      </c>
      <c r="C12" s="140">
        <f t="shared" ca="1" si="2"/>
        <v>8310.6245510805766</v>
      </c>
      <c r="D12" s="140">
        <f t="shared" ca="1" si="2"/>
        <v>8161.4441108594656</v>
      </c>
      <c r="E12" s="140">
        <f t="shared" ca="1" si="2"/>
        <v>8406.111968401623</v>
      </c>
      <c r="F12" s="140">
        <f t="shared" ca="1" si="2"/>
        <v>9235.5343179237516</v>
      </c>
      <c r="G12" s="140">
        <f t="shared" ca="1" si="2"/>
        <v>9727.1204874748255</v>
      </c>
      <c r="H12" s="140">
        <f t="shared" ca="1" si="2"/>
        <v>10045.065558049171</v>
      </c>
      <c r="I12" s="140">
        <f t="shared" ca="1" si="2"/>
        <v>10444.202964620988</v>
      </c>
      <c r="J12" s="140">
        <f t="shared" ca="1" si="2"/>
        <v>10573.358132906191</v>
      </c>
      <c r="K12" s="140">
        <f t="shared" ca="1" si="2"/>
        <v>9644.7938131874362</v>
      </c>
      <c r="L12" s="140">
        <f t="shared" ca="1" si="2"/>
        <v>9741.4088323322067</v>
      </c>
      <c r="M12" s="140">
        <f t="shared" ca="1" si="2"/>
        <v>10049.229245946413</v>
      </c>
      <c r="N12" s="140">
        <f t="shared" ca="1" si="2"/>
        <v>9800.4072595529251</v>
      </c>
      <c r="O12" s="140">
        <f t="shared" ca="1" si="2"/>
        <v>9765.1870010071234</v>
      </c>
      <c r="P12" s="140">
        <f t="shared" ca="1" si="2"/>
        <v>9881.8713926511045</v>
      </c>
      <c r="Q12" s="140">
        <f t="shared" ca="1" si="2"/>
        <v>10095.235719058523</v>
      </c>
    </row>
    <row r="13" spans="1:17" ht="11.5" customHeight="1">
      <c r="A13" s="170" t="s">
        <v>19</v>
      </c>
      <c r="B13" s="172">
        <f t="shared" ref="B13" ca="1" si="3">SUM(B14:B16)</f>
        <v>7934.6549506160472</v>
      </c>
      <c r="C13" s="172">
        <f t="shared" ref="C13:Q13" ca="1" si="4">SUM(C14:C16)</f>
        <v>7942.884804588668</v>
      </c>
      <c r="D13" s="172">
        <f t="shared" ca="1" si="4"/>
        <v>7791.5528901350935</v>
      </c>
      <c r="E13" s="172">
        <f t="shared" ca="1" si="4"/>
        <v>8017.2500762288964</v>
      </c>
      <c r="F13" s="172">
        <f t="shared" ca="1" si="4"/>
        <v>8813.4510106808411</v>
      </c>
      <c r="G13" s="172">
        <f t="shared" ca="1" si="4"/>
        <v>9283.6418695286757</v>
      </c>
      <c r="H13" s="172">
        <f t="shared" ca="1" si="4"/>
        <v>9551.4057167345818</v>
      </c>
      <c r="I13" s="172">
        <f t="shared" ca="1" si="4"/>
        <v>9912.1061750208264</v>
      </c>
      <c r="J13" s="172">
        <f t="shared" ca="1" si="4"/>
        <v>10018.398559070158</v>
      </c>
      <c r="K13" s="172">
        <f t="shared" ca="1" si="4"/>
        <v>9155.6355554815127</v>
      </c>
      <c r="L13" s="172">
        <f t="shared" ca="1" si="4"/>
        <v>9176.160176909194</v>
      </c>
      <c r="M13" s="172">
        <f t="shared" ca="1" si="4"/>
        <v>9463.7095107925561</v>
      </c>
      <c r="N13" s="172">
        <f t="shared" ca="1" si="4"/>
        <v>9222.2727433613345</v>
      </c>
      <c r="O13" s="172">
        <f t="shared" ca="1" si="4"/>
        <v>9167.0846096589703</v>
      </c>
      <c r="P13" s="172">
        <f t="shared" ca="1" si="4"/>
        <v>9273.7097137693509</v>
      </c>
      <c r="Q13" s="172">
        <f t="shared" ca="1" si="4"/>
        <v>9450.276759918328</v>
      </c>
    </row>
    <row r="14" spans="1:17" ht="11.5" customHeight="1">
      <c r="A14" s="158" t="s">
        <v>24</v>
      </c>
      <c r="B14" s="141">
        <f ca="1">EU28_TrAvia_act!B14-UK_TrAvia_act!B14</f>
        <v>1151.8471074777251</v>
      </c>
      <c r="C14" s="141">
        <f ca="1">EU28_TrAvia_act!C14-UK_TrAvia_act!C14</f>
        <v>1146.7944449477732</v>
      </c>
      <c r="D14" s="141">
        <f ca="1">EU28_TrAvia_act!D14-UK_TrAvia_act!D14</f>
        <v>1150.7897930747217</v>
      </c>
      <c r="E14" s="141">
        <f ca="1">EU28_TrAvia_act!E14-UK_TrAvia_act!E14</f>
        <v>1202.3224196370011</v>
      </c>
      <c r="F14" s="141">
        <f ca="1">EU28_TrAvia_act!F14-UK_TrAvia_act!F14</f>
        <v>1261.2910119764733</v>
      </c>
      <c r="G14" s="141">
        <f ca="1">EU28_TrAvia_act!G14-UK_TrAvia_act!G14</f>
        <v>1282.1363027120985</v>
      </c>
      <c r="H14" s="141">
        <f ca="1">EU28_TrAvia_act!H14-UK_TrAvia_act!H14</f>
        <v>1299.446905841143</v>
      </c>
      <c r="I14" s="141">
        <f ca="1">EU28_TrAvia_act!I14-UK_TrAvia_act!I14</f>
        <v>1344.5374275905756</v>
      </c>
      <c r="J14" s="141">
        <f ca="1">EU28_TrAvia_act!J14-UK_TrAvia_act!J14</f>
        <v>1298.6973067505849</v>
      </c>
      <c r="K14" s="141">
        <f ca="1">EU28_TrAvia_act!K14-UK_TrAvia_act!K14</f>
        <v>1205.0186870885827</v>
      </c>
      <c r="L14" s="141">
        <f ca="1">EU28_TrAvia_act!L14-UK_TrAvia_act!L14</f>
        <v>1220.3824970689961</v>
      </c>
      <c r="M14" s="141">
        <f ca="1">EU28_TrAvia_act!M14-UK_TrAvia_act!M14</f>
        <v>1253.5884055967531</v>
      </c>
      <c r="N14" s="141">
        <f ca="1">EU28_TrAvia_act!N14-UK_TrAvia_act!N14</f>
        <v>1151.7727880396837</v>
      </c>
      <c r="O14" s="141">
        <f ca="1">EU28_TrAvia_act!O14-UK_TrAvia_act!O14</f>
        <v>1055.8494632491518</v>
      </c>
      <c r="P14" s="141">
        <f ca="1">EU28_TrAvia_act!P14-UK_TrAvia_act!P14</f>
        <v>995.20047331847081</v>
      </c>
      <c r="Q14" s="141">
        <f ca="1">EU28_TrAvia_act!Q14-UK_TrAvia_act!Q14</f>
        <v>1000.8543249087099</v>
      </c>
    </row>
    <row r="15" spans="1:17" ht="11.5" customHeight="1">
      <c r="A15" s="158" t="s">
        <v>87</v>
      </c>
      <c r="B15" s="141">
        <f ca="1">EU28_TrAvia_act!B15-UK_TrAvia_act!B15</f>
        <v>3186.3917574192601</v>
      </c>
      <c r="C15" s="141">
        <f ca="1">EU28_TrAvia_act!C15-UK_TrAvia_act!C15</f>
        <v>3130.5682228773985</v>
      </c>
      <c r="D15" s="141">
        <f ca="1">EU28_TrAvia_act!D15-UK_TrAvia_act!D15</f>
        <v>2990.4278739862616</v>
      </c>
      <c r="E15" s="141">
        <f ca="1">EU28_TrAvia_act!E15-UK_TrAvia_act!E15</f>
        <v>3081.4078090220873</v>
      </c>
      <c r="F15" s="141">
        <f ca="1">EU28_TrAvia_act!F15-UK_TrAvia_act!F15</f>
        <v>3297.50237069902</v>
      </c>
      <c r="G15" s="141">
        <f ca="1">EU28_TrAvia_act!G15-UK_TrAvia_act!G15</f>
        <v>3466.1132120138755</v>
      </c>
      <c r="H15" s="141">
        <f ca="1">EU28_TrAvia_act!H15-UK_TrAvia_act!H15</f>
        <v>3611.3192929617339</v>
      </c>
      <c r="I15" s="141">
        <f ca="1">EU28_TrAvia_act!I15-UK_TrAvia_act!I15</f>
        <v>3671.1947623928754</v>
      </c>
      <c r="J15" s="141">
        <f ca="1">EU28_TrAvia_act!J15-UK_TrAvia_act!J15</f>
        <v>3661.4527479720737</v>
      </c>
      <c r="K15" s="141">
        <f ca="1">EU28_TrAvia_act!K15-UK_TrAvia_act!K15</f>
        <v>3338.2302957909101</v>
      </c>
      <c r="L15" s="141">
        <f ca="1">EU28_TrAvia_act!L15-UK_TrAvia_act!L15</f>
        <v>3402.7277010057915</v>
      </c>
      <c r="M15" s="141">
        <f ca="1">EU28_TrAvia_act!M15-UK_TrAvia_act!M15</f>
        <v>3601.1570064803836</v>
      </c>
      <c r="N15" s="141">
        <f ca="1">EU28_TrAvia_act!N15-UK_TrAvia_act!N15</f>
        <v>3497.6209096973894</v>
      </c>
      <c r="O15" s="141">
        <f ca="1">EU28_TrAvia_act!O15-UK_TrAvia_act!O15</f>
        <v>3495.2036568484209</v>
      </c>
      <c r="P15" s="141">
        <f ca="1">EU28_TrAvia_act!P15-UK_TrAvia_act!P15</f>
        <v>3593.7822997668063</v>
      </c>
      <c r="Q15" s="141">
        <f ca="1">EU28_TrAvia_act!Q15-UK_TrAvia_act!Q15</f>
        <v>3739.0544636425007</v>
      </c>
    </row>
    <row r="16" spans="1:17" ht="11.5" customHeight="1">
      <c r="A16" s="158" t="s">
        <v>88</v>
      </c>
      <c r="B16" s="141">
        <f ca="1">EU28_TrAvia_act!B16-UK_TrAvia_act!B16</f>
        <v>3596.4160857190618</v>
      </c>
      <c r="C16" s="141">
        <f ca="1">EU28_TrAvia_act!C16-UK_TrAvia_act!C16</f>
        <v>3665.5221367634972</v>
      </c>
      <c r="D16" s="141">
        <f ca="1">EU28_TrAvia_act!D16-UK_TrAvia_act!D16</f>
        <v>3650.3352230741102</v>
      </c>
      <c r="E16" s="141">
        <f ca="1">EU28_TrAvia_act!E16-UK_TrAvia_act!E16</f>
        <v>3733.519847569808</v>
      </c>
      <c r="F16" s="141">
        <f ca="1">EU28_TrAvia_act!F16-UK_TrAvia_act!F16</f>
        <v>4254.6576280053469</v>
      </c>
      <c r="G16" s="141">
        <f ca="1">EU28_TrAvia_act!G16-UK_TrAvia_act!G16</f>
        <v>4535.3923548027014</v>
      </c>
      <c r="H16" s="141">
        <f ca="1">EU28_TrAvia_act!H16-UK_TrAvia_act!H16</f>
        <v>4640.639517931706</v>
      </c>
      <c r="I16" s="141">
        <f ca="1">EU28_TrAvia_act!I16-UK_TrAvia_act!I16</f>
        <v>4896.373985037375</v>
      </c>
      <c r="J16" s="141">
        <f ca="1">EU28_TrAvia_act!J16-UK_TrAvia_act!J16</f>
        <v>5058.248504347499</v>
      </c>
      <c r="K16" s="141">
        <f ca="1">EU28_TrAvia_act!K16-UK_TrAvia_act!K16</f>
        <v>4612.3865726020204</v>
      </c>
      <c r="L16" s="141">
        <f ca="1">EU28_TrAvia_act!L16-UK_TrAvia_act!L16</f>
        <v>4553.049978834405</v>
      </c>
      <c r="M16" s="141">
        <f ca="1">EU28_TrAvia_act!M16-UK_TrAvia_act!M16</f>
        <v>4608.9640987154198</v>
      </c>
      <c r="N16" s="141">
        <f ca="1">EU28_TrAvia_act!N16-UK_TrAvia_act!N16</f>
        <v>4572.8790456242614</v>
      </c>
      <c r="O16" s="141">
        <f ca="1">EU28_TrAvia_act!O16-UK_TrAvia_act!O16</f>
        <v>4616.0314895613974</v>
      </c>
      <c r="P16" s="141">
        <f ca="1">EU28_TrAvia_act!P16-UK_TrAvia_act!P16</f>
        <v>4684.7269406840733</v>
      </c>
      <c r="Q16" s="141">
        <f ca="1">EU28_TrAvia_act!Q16-UK_TrAvia_act!Q16</f>
        <v>4710.3679713671163</v>
      </c>
    </row>
    <row r="17" spans="1:17" ht="11.5" customHeight="1">
      <c r="A17" s="168" t="s">
        <v>23</v>
      </c>
      <c r="B17" s="171">
        <f t="shared" ref="B17:Q17" ca="1" si="5">SUM(B18:B19)</f>
        <v>371.72437400444664</v>
      </c>
      <c r="C17" s="171">
        <f t="shared" ca="1" si="5"/>
        <v>367.73974649190774</v>
      </c>
      <c r="D17" s="171">
        <f t="shared" ca="1" si="5"/>
        <v>369.89122072437237</v>
      </c>
      <c r="E17" s="171">
        <f t="shared" ca="1" si="5"/>
        <v>388.8618921727267</v>
      </c>
      <c r="F17" s="171">
        <f t="shared" ca="1" si="5"/>
        <v>422.08330724291034</v>
      </c>
      <c r="G17" s="171">
        <f t="shared" ca="1" si="5"/>
        <v>443.47861794615011</v>
      </c>
      <c r="H17" s="171">
        <f t="shared" ca="1" si="5"/>
        <v>493.65984131458868</v>
      </c>
      <c r="I17" s="171">
        <f t="shared" ca="1" si="5"/>
        <v>532.09678960016129</v>
      </c>
      <c r="J17" s="171">
        <f t="shared" ca="1" si="5"/>
        <v>554.95957383603388</v>
      </c>
      <c r="K17" s="171">
        <f t="shared" ca="1" si="5"/>
        <v>489.15825770592278</v>
      </c>
      <c r="L17" s="171">
        <f t="shared" ca="1" si="5"/>
        <v>565.248655423012</v>
      </c>
      <c r="M17" s="171">
        <f t="shared" ca="1" si="5"/>
        <v>585.51973515385771</v>
      </c>
      <c r="N17" s="171">
        <f t="shared" ca="1" si="5"/>
        <v>578.13451619159059</v>
      </c>
      <c r="O17" s="171">
        <f t="shared" ca="1" si="5"/>
        <v>598.10239134815333</v>
      </c>
      <c r="P17" s="171">
        <f t="shared" ca="1" si="5"/>
        <v>608.16167888175369</v>
      </c>
      <c r="Q17" s="171">
        <f t="shared" ca="1" si="5"/>
        <v>644.95895914019491</v>
      </c>
    </row>
    <row r="18" spans="1:17" ht="11.5" customHeight="1">
      <c r="A18" s="158" t="s">
        <v>89</v>
      </c>
      <c r="B18" s="141">
        <f ca="1">EU28_TrAvia_act!B18-UK_TrAvia_act!B18</f>
        <v>93.044123452150544</v>
      </c>
      <c r="C18" s="141">
        <f ca="1">EU28_TrAvia_act!C18-UK_TrAvia_act!C18</f>
        <v>93.219013000734719</v>
      </c>
      <c r="D18" s="141">
        <f ca="1">EU28_TrAvia_act!D18-UK_TrAvia_act!D18</f>
        <v>89.465867073072772</v>
      </c>
      <c r="E18" s="141">
        <f ca="1">EU28_TrAvia_act!E18-UK_TrAvia_act!E18</f>
        <v>87.718984858571716</v>
      </c>
      <c r="F18" s="141">
        <f ca="1">EU28_TrAvia_act!F18-UK_TrAvia_act!F18</f>
        <v>89.591771222848223</v>
      </c>
      <c r="G18" s="141">
        <f ca="1">EU28_TrAvia_act!G18-UK_TrAvia_act!G18</f>
        <v>92.800024191407658</v>
      </c>
      <c r="H18" s="141">
        <f ca="1">EU28_TrAvia_act!H18-UK_TrAvia_act!H18</f>
        <v>100.47059388559083</v>
      </c>
      <c r="I18" s="141">
        <f ca="1">EU28_TrAvia_act!I18-UK_TrAvia_act!I18</f>
        <v>104.46067540419516</v>
      </c>
      <c r="J18" s="141">
        <f ca="1">EU28_TrAvia_act!J18-UK_TrAvia_act!J18</f>
        <v>105.40492941227595</v>
      </c>
      <c r="K18" s="141">
        <f ca="1">EU28_TrAvia_act!K18-UK_TrAvia_act!K18</f>
        <v>97.31002732826623</v>
      </c>
      <c r="L18" s="141">
        <f ca="1">EU28_TrAvia_act!L18-UK_TrAvia_act!L18</f>
        <v>97.847980169932413</v>
      </c>
      <c r="M18" s="141">
        <f ca="1">EU28_TrAvia_act!M18-UK_TrAvia_act!M18</f>
        <v>93.740813173747043</v>
      </c>
      <c r="N18" s="141">
        <f ca="1">EU28_TrAvia_act!N18-UK_TrAvia_act!N18</f>
        <v>94.137024024950307</v>
      </c>
      <c r="O18" s="141">
        <f ca="1">EU28_TrAvia_act!O18-UK_TrAvia_act!O18</f>
        <v>92.325201517891884</v>
      </c>
      <c r="P18" s="141">
        <f ca="1">EU28_TrAvia_act!P18-UK_TrAvia_act!P18</f>
        <v>97.863477182151669</v>
      </c>
      <c r="Q18" s="141">
        <f ca="1">EU28_TrAvia_act!Q18-UK_TrAvia_act!Q18</f>
        <v>99.98629196784502</v>
      </c>
    </row>
    <row r="19" spans="1:17" ht="11.5" customHeight="1">
      <c r="A19" s="153" t="s">
        <v>88</v>
      </c>
      <c r="B19" s="137">
        <f ca="1">EU28_TrAvia_act!B19-UK_TrAvia_act!B19</f>
        <v>278.68025055229612</v>
      </c>
      <c r="C19" s="137">
        <f ca="1">EU28_TrAvia_act!C19-UK_TrAvia_act!C19</f>
        <v>274.52073349117302</v>
      </c>
      <c r="D19" s="137">
        <f ca="1">EU28_TrAvia_act!D19-UK_TrAvia_act!D19</f>
        <v>280.42535365129959</v>
      </c>
      <c r="E19" s="137">
        <f ca="1">EU28_TrAvia_act!E19-UK_TrAvia_act!E19</f>
        <v>301.14290731415497</v>
      </c>
      <c r="F19" s="137">
        <f ca="1">EU28_TrAvia_act!F19-UK_TrAvia_act!F19</f>
        <v>332.49153602006209</v>
      </c>
      <c r="G19" s="137">
        <f ca="1">EU28_TrAvia_act!G19-UK_TrAvia_act!G19</f>
        <v>350.67859375474245</v>
      </c>
      <c r="H19" s="137">
        <f ca="1">EU28_TrAvia_act!H19-UK_TrAvia_act!H19</f>
        <v>393.18924742899787</v>
      </c>
      <c r="I19" s="137">
        <f ca="1">EU28_TrAvia_act!I19-UK_TrAvia_act!I19</f>
        <v>427.63611419596617</v>
      </c>
      <c r="J19" s="137">
        <f ca="1">EU28_TrAvia_act!J19-UK_TrAvia_act!J19</f>
        <v>449.55464442375796</v>
      </c>
      <c r="K19" s="137">
        <f ca="1">EU28_TrAvia_act!K19-UK_TrAvia_act!K19</f>
        <v>391.84823037765653</v>
      </c>
      <c r="L19" s="137">
        <f ca="1">EU28_TrAvia_act!L19-UK_TrAvia_act!L19</f>
        <v>467.40067525307961</v>
      </c>
      <c r="M19" s="137">
        <f ca="1">EU28_TrAvia_act!M19-UK_TrAvia_act!M19</f>
        <v>491.77892198011062</v>
      </c>
      <c r="N19" s="137">
        <f ca="1">EU28_TrAvia_act!N19-UK_TrAvia_act!N19</f>
        <v>483.99749216664031</v>
      </c>
      <c r="O19" s="137">
        <f ca="1">EU28_TrAvia_act!O19-UK_TrAvia_act!O19</f>
        <v>505.77718983026142</v>
      </c>
      <c r="P19" s="137">
        <f ca="1">EU28_TrAvia_act!P19-UK_TrAvia_act!P19</f>
        <v>510.29820169960203</v>
      </c>
      <c r="Q19" s="137">
        <f ca="1">EU28_TrAvia_act!Q19-UK_TrAvia_act!Q19</f>
        <v>544.97266717234993</v>
      </c>
    </row>
    <row r="20" spans="1:17" ht="11.5" customHeight="1"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</row>
    <row r="21" spans="1:17" ht="11.5" customHeight="1">
      <c r="A21" s="130" t="s">
        <v>90</v>
      </c>
      <c r="B21" s="140">
        <f t="shared" ref="B21:Q21" ca="1" si="6">SUM(B22,B26)</f>
        <v>7338255.4064649828</v>
      </c>
      <c r="C21" s="140">
        <f t="shared" ca="1" si="6"/>
        <v>7187922.6246033972</v>
      </c>
      <c r="D21" s="140">
        <f t="shared" ca="1" si="6"/>
        <v>7025477.7203723518</v>
      </c>
      <c r="E21" s="140">
        <f t="shared" ca="1" si="6"/>
        <v>7337014.4185066763</v>
      </c>
      <c r="F21" s="140">
        <f t="shared" ca="1" si="6"/>
        <v>7938901.5526771909</v>
      </c>
      <c r="G21" s="140">
        <f t="shared" ca="1" si="6"/>
        <v>8295921.8514113612</v>
      </c>
      <c r="H21" s="140">
        <f t="shared" ca="1" si="6"/>
        <v>8676069.4166394304</v>
      </c>
      <c r="I21" s="140">
        <f t="shared" ca="1" si="6"/>
        <v>9150227.4226995893</v>
      </c>
      <c r="J21" s="140">
        <f t="shared" ca="1" si="6"/>
        <v>9213556.5823775083</v>
      </c>
      <c r="K21" s="140">
        <f t="shared" ca="1" si="6"/>
        <v>8425448.4943664484</v>
      </c>
      <c r="L21" s="140">
        <f t="shared" ca="1" si="6"/>
        <v>8648273.2796656545</v>
      </c>
      <c r="M21" s="140">
        <f t="shared" ca="1" si="6"/>
        <v>9010073.9552090671</v>
      </c>
      <c r="N21" s="140">
        <f t="shared" ca="1" si="6"/>
        <v>8738697.4408805184</v>
      </c>
      <c r="O21" s="140">
        <f t="shared" ca="1" si="6"/>
        <v>8595358.6347382888</v>
      </c>
      <c r="P21" s="140">
        <f t="shared" ca="1" si="6"/>
        <v>8718543.6972627155</v>
      </c>
      <c r="Q21" s="140">
        <f t="shared" ca="1" si="6"/>
        <v>8986274.9717671759</v>
      </c>
    </row>
    <row r="22" spans="1:17" ht="11.5" customHeight="1">
      <c r="A22" s="170" t="s">
        <v>19</v>
      </c>
      <c r="B22" s="172">
        <f t="shared" ref="B22" ca="1" si="7">SUM(B23:B25)</f>
        <v>7097742.4064649828</v>
      </c>
      <c r="C22" s="172">
        <f t="shared" ref="C22:Q22" ca="1" si="8">SUM(C23:C25)</f>
        <v>6951867.6246033972</v>
      </c>
      <c r="D22" s="172">
        <f t="shared" ca="1" si="8"/>
        <v>6793557.7203723518</v>
      </c>
      <c r="E22" s="172">
        <f t="shared" ca="1" si="8"/>
        <v>7096101.4185066763</v>
      </c>
      <c r="F22" s="172">
        <f t="shared" ca="1" si="8"/>
        <v>7680240.5526771909</v>
      </c>
      <c r="G22" s="172">
        <f t="shared" ca="1" si="8"/>
        <v>8029136.8514113612</v>
      </c>
      <c r="H22" s="172">
        <f t="shared" ca="1" si="8"/>
        <v>8375342.4166394304</v>
      </c>
      <c r="I22" s="172">
        <f t="shared" ca="1" si="8"/>
        <v>8830763.4226995893</v>
      </c>
      <c r="J22" s="172">
        <f t="shared" ca="1" si="8"/>
        <v>8883745.5823775083</v>
      </c>
      <c r="K22" s="172">
        <f t="shared" ca="1" si="8"/>
        <v>8133421.4943664493</v>
      </c>
      <c r="L22" s="172">
        <f t="shared" ca="1" si="8"/>
        <v>8328516.2796656545</v>
      </c>
      <c r="M22" s="172">
        <f t="shared" ca="1" si="8"/>
        <v>8682483.9552090671</v>
      </c>
      <c r="N22" s="172">
        <f t="shared" ca="1" si="8"/>
        <v>8415740.4408805184</v>
      </c>
      <c r="O22" s="172">
        <f t="shared" ca="1" si="8"/>
        <v>8267641.6347382879</v>
      </c>
      <c r="P22" s="172">
        <f t="shared" ca="1" si="8"/>
        <v>8382683.6972627165</v>
      </c>
      <c r="Q22" s="172">
        <f t="shared" ca="1" si="8"/>
        <v>8636297.9717671759</v>
      </c>
    </row>
    <row r="23" spans="1:17" ht="11.5" customHeight="1">
      <c r="A23" s="158" t="s">
        <v>24</v>
      </c>
      <c r="B23" s="141">
        <f ca="1">EU28_TrAvia_act!B23-UK_TrAvia_act!B23</f>
        <v>1851061.2342069054</v>
      </c>
      <c r="C23" s="141">
        <f ca="1">EU28_TrAvia_act!C23-UK_TrAvia_act!C23</f>
        <v>1824837.2412925083</v>
      </c>
      <c r="D23" s="141">
        <f ca="1">EU28_TrAvia_act!D23-UK_TrAvia_act!D23</f>
        <v>1803871.4905905097</v>
      </c>
      <c r="E23" s="141">
        <f ca="1">EU28_TrAvia_act!E23-UK_TrAvia_act!E23</f>
        <v>1884098.9433598935</v>
      </c>
      <c r="F23" s="141">
        <f ca="1">EU28_TrAvia_act!F23-UK_TrAvia_act!F23</f>
        <v>1962910.1413020927</v>
      </c>
      <c r="G23" s="141">
        <f ca="1">EU28_TrAvia_act!G23-UK_TrAvia_act!G23</f>
        <v>1983711.2904733666</v>
      </c>
      <c r="H23" s="141">
        <f ca="1">EU28_TrAvia_act!H23-UK_TrAvia_act!H23</f>
        <v>2010502.1666670919</v>
      </c>
      <c r="I23" s="141">
        <f ca="1">EU28_TrAvia_act!I23-UK_TrAvia_act!I23</f>
        <v>2085402.9386163291</v>
      </c>
      <c r="J23" s="141">
        <f ca="1">EU28_TrAvia_act!J23-UK_TrAvia_act!J23</f>
        <v>2032182.3534303077</v>
      </c>
      <c r="K23" s="141">
        <f ca="1">EU28_TrAvia_act!K23-UK_TrAvia_act!K23</f>
        <v>1900973.3510014252</v>
      </c>
      <c r="L23" s="141">
        <f ca="1">EU28_TrAvia_act!L23-UK_TrAvia_act!L23</f>
        <v>1927390.4650708744</v>
      </c>
      <c r="M23" s="141">
        <f ca="1">EU28_TrAvia_act!M23-UK_TrAvia_act!M23</f>
        <v>1978671.2312011756</v>
      </c>
      <c r="N23" s="141">
        <f ca="1">EU28_TrAvia_act!N23-UK_TrAvia_act!N23</f>
        <v>1832885.1354684534</v>
      </c>
      <c r="O23" s="141">
        <f ca="1">EU28_TrAvia_act!O23-UK_TrAvia_act!O23</f>
        <v>1691150.7793695028</v>
      </c>
      <c r="P23" s="141">
        <f ca="1">EU28_TrAvia_act!P23-UK_TrAvia_act!P23</f>
        <v>1598371.1318558468</v>
      </c>
      <c r="Q23" s="141">
        <f ca="1">EU28_TrAvia_act!Q23-UK_TrAvia_act!Q23</f>
        <v>1610625.5588438974</v>
      </c>
    </row>
    <row r="24" spans="1:17" ht="11.5" customHeight="1">
      <c r="A24" s="158" t="s">
        <v>87</v>
      </c>
      <c r="B24" s="141">
        <f ca="1">EU28_TrAvia_act!B24-UK_TrAvia_act!B24</f>
        <v>4069924.8091062577</v>
      </c>
      <c r="C24" s="141">
        <f ca="1">EU28_TrAvia_act!C24-UK_TrAvia_act!C24</f>
        <v>3956162.8538007759</v>
      </c>
      <c r="D24" s="141">
        <f ca="1">EU28_TrAvia_act!D24-UK_TrAvia_act!D24</f>
        <v>3825351.7199950237</v>
      </c>
      <c r="E24" s="141">
        <f ca="1">EU28_TrAvia_act!E24-UK_TrAvia_act!E24</f>
        <v>4009698.2506369632</v>
      </c>
      <c r="F24" s="141">
        <f ca="1">EU28_TrAvia_act!F24-UK_TrAvia_act!F24</f>
        <v>4386777.7862587962</v>
      </c>
      <c r="G24" s="141">
        <f ca="1">EU28_TrAvia_act!G24-UK_TrAvia_act!G24</f>
        <v>4630631.0032678107</v>
      </c>
      <c r="H24" s="141">
        <f ca="1">EU28_TrAvia_act!H24-UK_TrAvia_act!H24</f>
        <v>4888186.0490669385</v>
      </c>
      <c r="I24" s="141">
        <f ca="1">EU28_TrAvia_act!I24-UK_TrAvia_act!I24</f>
        <v>5227451.9715251317</v>
      </c>
      <c r="J24" s="141">
        <f ca="1">EU28_TrAvia_act!J24-UK_TrAvia_act!J24</f>
        <v>5248603.0318945674</v>
      </c>
      <c r="K24" s="141">
        <f ca="1">EU28_TrAvia_act!K24-UK_TrAvia_act!K24</f>
        <v>4775842.5480040405</v>
      </c>
      <c r="L24" s="141">
        <f ca="1">EU28_TrAvia_act!L24-UK_TrAvia_act!L24</f>
        <v>4821937.2029312504</v>
      </c>
      <c r="M24" s="141">
        <f ca="1">EU28_TrAvia_act!M24-UK_TrAvia_act!M24</f>
        <v>5100679.3360855496</v>
      </c>
      <c r="N24" s="141">
        <f ca="1">EU28_TrAvia_act!N24-UK_TrAvia_act!N24</f>
        <v>4993783.5742143057</v>
      </c>
      <c r="O24" s="141">
        <f ca="1">EU28_TrAvia_act!O24-UK_TrAvia_act!O24</f>
        <v>4964006.3040919853</v>
      </c>
      <c r="P24" s="141">
        <f ca="1">EU28_TrAvia_act!P24-UK_TrAvia_act!P24</f>
        <v>5123555.3257316183</v>
      </c>
      <c r="Q24" s="141">
        <f ca="1">EU28_TrAvia_act!Q24-UK_TrAvia_act!Q24</f>
        <v>5360118.1650590878</v>
      </c>
    </row>
    <row r="25" spans="1:17" ht="11.5" customHeight="1">
      <c r="A25" s="158" t="s">
        <v>88</v>
      </c>
      <c r="B25" s="141">
        <f ca="1">EU28_TrAvia_act!B25-UK_TrAvia_act!B25</f>
        <v>1176756.363151819</v>
      </c>
      <c r="C25" s="141">
        <f ca="1">EU28_TrAvia_act!C25-UK_TrAvia_act!C25</f>
        <v>1170867.5295101136</v>
      </c>
      <c r="D25" s="141">
        <f ca="1">EU28_TrAvia_act!D25-UK_TrAvia_act!D25</f>
        <v>1164334.5097868182</v>
      </c>
      <c r="E25" s="141">
        <f ca="1">EU28_TrAvia_act!E25-UK_TrAvia_act!E25</f>
        <v>1202304.2245098189</v>
      </c>
      <c r="F25" s="141">
        <f ca="1">EU28_TrAvia_act!F25-UK_TrAvia_act!F25</f>
        <v>1330552.6251163015</v>
      </c>
      <c r="G25" s="141">
        <f ca="1">EU28_TrAvia_act!G25-UK_TrAvia_act!G25</f>
        <v>1414794.5576701837</v>
      </c>
      <c r="H25" s="141">
        <f ca="1">EU28_TrAvia_act!H25-UK_TrAvia_act!H25</f>
        <v>1476654.2009054003</v>
      </c>
      <c r="I25" s="141">
        <f ca="1">EU28_TrAvia_act!I25-UK_TrAvia_act!I25</f>
        <v>1517908.5125581287</v>
      </c>
      <c r="J25" s="141">
        <f ca="1">EU28_TrAvia_act!J25-UK_TrAvia_act!J25</f>
        <v>1602960.1970526343</v>
      </c>
      <c r="K25" s="141">
        <f ca="1">EU28_TrAvia_act!K25-UK_TrAvia_act!K25</f>
        <v>1456605.5953609843</v>
      </c>
      <c r="L25" s="141">
        <f ca="1">EU28_TrAvia_act!L25-UK_TrAvia_act!L25</f>
        <v>1579188.6116635296</v>
      </c>
      <c r="M25" s="141">
        <f ca="1">EU28_TrAvia_act!M25-UK_TrAvia_act!M25</f>
        <v>1603133.3879223412</v>
      </c>
      <c r="N25" s="141">
        <f ca="1">EU28_TrAvia_act!N25-UK_TrAvia_act!N25</f>
        <v>1589071.7311977604</v>
      </c>
      <c r="O25" s="141">
        <f ca="1">EU28_TrAvia_act!O25-UK_TrAvia_act!O25</f>
        <v>1612484.5512768005</v>
      </c>
      <c r="P25" s="141">
        <f ca="1">EU28_TrAvia_act!P25-UK_TrAvia_act!P25</f>
        <v>1660757.2396752511</v>
      </c>
      <c r="Q25" s="141">
        <f ca="1">EU28_TrAvia_act!Q25-UK_TrAvia_act!Q25</f>
        <v>1665554.2478641896</v>
      </c>
    </row>
    <row r="26" spans="1:17" ht="11.5" customHeight="1">
      <c r="A26" s="168" t="s">
        <v>23</v>
      </c>
      <c r="B26" s="171">
        <f t="shared" ref="B26:Q26" ca="1" si="9">SUM(B27:B28)</f>
        <v>240513</v>
      </c>
      <c r="C26" s="171">
        <f t="shared" ca="1" si="9"/>
        <v>236055</v>
      </c>
      <c r="D26" s="171">
        <f t="shared" ca="1" si="9"/>
        <v>231920</v>
      </c>
      <c r="E26" s="171">
        <f t="shared" ca="1" si="9"/>
        <v>240913</v>
      </c>
      <c r="F26" s="171">
        <f t="shared" ca="1" si="9"/>
        <v>258661</v>
      </c>
      <c r="G26" s="171">
        <f t="shared" ca="1" si="9"/>
        <v>266785</v>
      </c>
      <c r="H26" s="171">
        <f t="shared" ca="1" si="9"/>
        <v>300727</v>
      </c>
      <c r="I26" s="171">
        <f t="shared" ca="1" si="9"/>
        <v>319464</v>
      </c>
      <c r="J26" s="171">
        <f t="shared" ca="1" si="9"/>
        <v>329811</v>
      </c>
      <c r="K26" s="171">
        <f t="shared" ca="1" si="9"/>
        <v>292027</v>
      </c>
      <c r="L26" s="171">
        <f t="shared" ca="1" si="9"/>
        <v>319757</v>
      </c>
      <c r="M26" s="171">
        <f t="shared" ca="1" si="9"/>
        <v>327590</v>
      </c>
      <c r="N26" s="171">
        <f t="shared" ca="1" si="9"/>
        <v>322957</v>
      </c>
      <c r="O26" s="171">
        <f t="shared" ca="1" si="9"/>
        <v>327717</v>
      </c>
      <c r="P26" s="171">
        <f t="shared" ca="1" si="9"/>
        <v>335860</v>
      </c>
      <c r="Q26" s="171">
        <f t="shared" ca="1" si="9"/>
        <v>349977</v>
      </c>
    </row>
    <row r="27" spans="1:17" ht="11.5" customHeight="1">
      <c r="A27" s="158" t="s">
        <v>89</v>
      </c>
      <c r="B27" s="141">
        <f ca="1">EU28_TrAvia_act!B27-UK_TrAvia_act!B27</f>
        <v>141485</v>
      </c>
      <c r="C27" s="141">
        <f ca="1">EU28_TrAvia_act!C27-UK_TrAvia_act!C27</f>
        <v>138371</v>
      </c>
      <c r="D27" s="141">
        <f ca="1">EU28_TrAvia_act!D27-UK_TrAvia_act!D27</f>
        <v>132476</v>
      </c>
      <c r="E27" s="141">
        <f ca="1">EU28_TrAvia_act!E27-UK_TrAvia_act!E27</f>
        <v>133783</v>
      </c>
      <c r="F27" s="141">
        <f ca="1">EU28_TrAvia_act!F27-UK_TrAvia_act!F27</f>
        <v>140508</v>
      </c>
      <c r="G27" s="141">
        <f ca="1">EU28_TrAvia_act!G27-UK_TrAvia_act!G27</f>
        <v>142539</v>
      </c>
      <c r="H27" s="141">
        <f ca="1">EU28_TrAvia_act!H27-UK_TrAvia_act!H27</f>
        <v>161458</v>
      </c>
      <c r="I27" s="141">
        <f ca="1">EU28_TrAvia_act!I27-UK_TrAvia_act!I27</f>
        <v>170050</v>
      </c>
      <c r="J27" s="141">
        <f ca="1">EU28_TrAvia_act!J27-UK_TrAvia_act!J27</f>
        <v>172544</v>
      </c>
      <c r="K27" s="141">
        <f ca="1">EU28_TrAvia_act!K27-UK_TrAvia_act!K27</f>
        <v>155193</v>
      </c>
      <c r="L27" s="141">
        <f ca="1">EU28_TrAvia_act!L27-UK_TrAvia_act!L27</f>
        <v>159198</v>
      </c>
      <c r="M27" s="141">
        <f ca="1">EU28_TrAvia_act!M27-UK_TrAvia_act!M27</f>
        <v>157313</v>
      </c>
      <c r="N27" s="141">
        <f ca="1">EU28_TrAvia_act!N27-UK_TrAvia_act!N27</f>
        <v>156219</v>
      </c>
      <c r="O27" s="141">
        <f ca="1">EU28_TrAvia_act!O27-UK_TrAvia_act!O27</f>
        <v>153659</v>
      </c>
      <c r="P27" s="141">
        <f ca="1">EU28_TrAvia_act!P27-UK_TrAvia_act!P27</f>
        <v>156870</v>
      </c>
      <c r="Q27" s="141">
        <f ca="1">EU28_TrAvia_act!Q27-UK_TrAvia_act!Q27</f>
        <v>161105.99999999997</v>
      </c>
    </row>
    <row r="28" spans="1:17" ht="11.5" customHeight="1">
      <c r="A28" s="153" t="s">
        <v>88</v>
      </c>
      <c r="B28" s="137">
        <f ca="1">EU28_TrAvia_act!B28-UK_TrAvia_act!B28</f>
        <v>99027.999999999985</v>
      </c>
      <c r="C28" s="137">
        <f ca="1">EU28_TrAvia_act!C28-UK_TrAvia_act!C28</f>
        <v>97684</v>
      </c>
      <c r="D28" s="137">
        <f ca="1">EU28_TrAvia_act!D28-UK_TrAvia_act!D28</f>
        <v>99444</v>
      </c>
      <c r="E28" s="137">
        <f ca="1">EU28_TrAvia_act!E28-UK_TrAvia_act!E28</f>
        <v>107130.00000000001</v>
      </c>
      <c r="F28" s="137">
        <f ca="1">EU28_TrAvia_act!F28-UK_TrAvia_act!F28</f>
        <v>118153</v>
      </c>
      <c r="G28" s="137">
        <f ca="1">EU28_TrAvia_act!G28-UK_TrAvia_act!G28</f>
        <v>124245.99999999997</v>
      </c>
      <c r="H28" s="137">
        <f ca="1">EU28_TrAvia_act!H28-UK_TrAvia_act!H28</f>
        <v>139268.99999999997</v>
      </c>
      <c r="I28" s="137">
        <f ca="1">EU28_TrAvia_act!I28-UK_TrAvia_act!I28</f>
        <v>149414</v>
      </c>
      <c r="J28" s="137">
        <f ca="1">EU28_TrAvia_act!J28-UK_TrAvia_act!J28</f>
        <v>157267.00000000003</v>
      </c>
      <c r="K28" s="137">
        <f ca="1">EU28_TrAvia_act!K28-UK_TrAvia_act!K28</f>
        <v>136834</v>
      </c>
      <c r="L28" s="137">
        <f ca="1">EU28_TrAvia_act!L28-UK_TrAvia_act!L28</f>
        <v>160559</v>
      </c>
      <c r="M28" s="137">
        <f ca="1">EU28_TrAvia_act!M28-UK_TrAvia_act!M28</f>
        <v>170277</v>
      </c>
      <c r="N28" s="137">
        <f ca="1">EU28_TrAvia_act!N28-UK_TrAvia_act!N28</f>
        <v>166738</v>
      </c>
      <c r="O28" s="137">
        <f ca="1">EU28_TrAvia_act!O28-UK_TrAvia_act!O28</f>
        <v>174058</v>
      </c>
      <c r="P28" s="137">
        <f ca="1">EU28_TrAvia_act!P28-UK_TrAvia_act!P28</f>
        <v>178989.99999999997</v>
      </c>
      <c r="Q28" s="137">
        <f ca="1">EU28_TrAvia_act!Q28-UK_TrAvia_act!Q28</f>
        <v>188871</v>
      </c>
    </row>
    <row r="30" spans="1:17" ht="11.5" customHeight="1">
      <c r="A30" s="130" t="s">
        <v>91</v>
      </c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</row>
    <row r="31" spans="1:17" ht="11.5" customHeight="1">
      <c r="A31" s="170" t="s">
        <v>92</v>
      </c>
      <c r="B31" s="172">
        <f t="shared" ref="B31:Q31" si="10">SUM(B32:B34)</f>
        <v>668426350</v>
      </c>
      <c r="C31" s="172">
        <f t="shared" si="10"/>
        <v>645682543</v>
      </c>
      <c r="D31" s="172">
        <f t="shared" si="10"/>
        <v>633001829</v>
      </c>
      <c r="E31" s="172">
        <f t="shared" si="10"/>
        <v>658563252</v>
      </c>
      <c r="F31" s="172">
        <f t="shared" si="10"/>
        <v>722372200</v>
      </c>
      <c r="G31" s="172">
        <f t="shared" si="10"/>
        <v>777766425</v>
      </c>
      <c r="H31" s="172">
        <f t="shared" si="10"/>
        <v>826491749</v>
      </c>
      <c r="I31" s="172">
        <f t="shared" si="10"/>
        <v>898813379</v>
      </c>
      <c r="J31" s="172">
        <f t="shared" si="10"/>
        <v>905804724</v>
      </c>
      <c r="K31" s="172">
        <f t="shared" si="10"/>
        <v>849541083</v>
      </c>
      <c r="L31" s="172">
        <f t="shared" si="10"/>
        <v>888995665</v>
      </c>
      <c r="M31" s="172">
        <f t="shared" si="10"/>
        <v>946839479</v>
      </c>
      <c r="N31" s="172">
        <f t="shared" si="10"/>
        <v>949231566</v>
      </c>
      <c r="O31" s="172">
        <f t="shared" si="10"/>
        <v>963058950</v>
      </c>
      <c r="P31" s="172">
        <f t="shared" si="10"/>
        <v>1011705534</v>
      </c>
      <c r="Q31" s="172">
        <f t="shared" si="10"/>
        <v>1070005833</v>
      </c>
    </row>
    <row r="32" spans="1:17" ht="11.5" customHeight="1">
      <c r="A32" s="158" t="s">
        <v>24</v>
      </c>
      <c r="B32" s="141">
        <f>EU28_TrAvia_act!B32-UK_TrAvia_act!B32</f>
        <v>132915303</v>
      </c>
      <c r="C32" s="141">
        <f>EU28_TrAvia_act!C32-UK_TrAvia_act!C32</f>
        <v>128881812</v>
      </c>
      <c r="D32" s="141">
        <f>EU28_TrAvia_act!D32-UK_TrAvia_act!D32</f>
        <v>124821700</v>
      </c>
      <c r="E32" s="141">
        <f>EU28_TrAvia_act!E32-UK_TrAvia_act!E32</f>
        <v>127541604</v>
      </c>
      <c r="F32" s="141">
        <f>EU28_TrAvia_act!F32-UK_TrAvia_act!F32</f>
        <v>132970329</v>
      </c>
      <c r="G32" s="141">
        <f>EU28_TrAvia_act!G32-UK_TrAvia_act!G32</f>
        <v>137972041</v>
      </c>
      <c r="H32" s="141">
        <f>EU28_TrAvia_act!H32-UK_TrAvia_act!H32</f>
        <v>143012636</v>
      </c>
      <c r="I32" s="141">
        <f>EU28_TrAvia_act!I32-UK_TrAvia_act!I32</f>
        <v>151393389</v>
      </c>
      <c r="J32" s="141">
        <f>EU28_TrAvia_act!J32-UK_TrAvia_act!J32</f>
        <v>146489433</v>
      </c>
      <c r="K32" s="141">
        <f>EU28_TrAvia_act!K32-UK_TrAvia_act!K32</f>
        <v>140594254</v>
      </c>
      <c r="L32" s="141">
        <f>EU28_TrAvia_act!L32-UK_TrAvia_act!L32</f>
        <v>144168166</v>
      </c>
      <c r="M32" s="141">
        <f>EU28_TrAvia_act!M32-UK_TrAvia_act!M32</f>
        <v>146750226</v>
      </c>
      <c r="N32" s="141">
        <f>EU28_TrAvia_act!N32-UK_TrAvia_act!N32</f>
        <v>139849848</v>
      </c>
      <c r="O32" s="141">
        <f>EU28_TrAvia_act!O32-UK_TrAvia_act!O32</f>
        <v>131622514</v>
      </c>
      <c r="P32" s="141">
        <f>EU28_TrAvia_act!P32-UK_TrAvia_act!P32</f>
        <v>132221186</v>
      </c>
      <c r="Q32" s="141">
        <f>EU28_TrAvia_act!Q32-UK_TrAvia_act!Q32</f>
        <v>138862190</v>
      </c>
    </row>
    <row r="33" spans="1:19" ht="11.5" customHeight="1">
      <c r="A33" s="158" t="s">
        <v>87</v>
      </c>
      <c r="B33" s="141">
        <f>EU28_TrAvia_act!B33-UK_TrAvia_act!B33</f>
        <v>382217325</v>
      </c>
      <c r="C33" s="141">
        <f>EU28_TrAvia_act!C33-UK_TrAvia_act!C33</f>
        <v>371166649</v>
      </c>
      <c r="D33" s="141">
        <f>EU28_TrAvia_act!D33-UK_TrAvia_act!D33</f>
        <v>365598206</v>
      </c>
      <c r="E33" s="141">
        <f>EU28_TrAvia_act!E33-UK_TrAvia_act!E33</f>
        <v>386202574</v>
      </c>
      <c r="F33" s="141">
        <f>EU28_TrAvia_act!F33-UK_TrAvia_act!F33</f>
        <v>422668518</v>
      </c>
      <c r="G33" s="141">
        <f>EU28_TrAvia_act!G33-UK_TrAvia_act!G33</f>
        <v>459281531</v>
      </c>
      <c r="H33" s="141">
        <f>EU28_TrAvia_act!H33-UK_TrAvia_act!H33</f>
        <v>493872618</v>
      </c>
      <c r="I33" s="141">
        <f>EU28_TrAvia_act!I33-UK_TrAvia_act!I33</f>
        <v>539520507</v>
      </c>
      <c r="J33" s="141">
        <f>EU28_TrAvia_act!J33-UK_TrAvia_act!J33</f>
        <v>539466636</v>
      </c>
      <c r="K33" s="141">
        <f>EU28_TrAvia_act!K33-UK_TrAvia_act!K33</f>
        <v>499263545</v>
      </c>
      <c r="L33" s="141">
        <f>EU28_TrAvia_act!L33-UK_TrAvia_act!L33</f>
        <v>515308764</v>
      </c>
      <c r="M33" s="141">
        <f>EU28_TrAvia_act!M33-UK_TrAvia_act!M33</f>
        <v>562575111</v>
      </c>
      <c r="N33" s="141">
        <f>EU28_TrAvia_act!N33-UK_TrAvia_act!N33</f>
        <v>564023225</v>
      </c>
      <c r="O33" s="141">
        <f>EU28_TrAvia_act!O33-UK_TrAvia_act!O33</f>
        <v>576985505</v>
      </c>
      <c r="P33" s="141">
        <f>EU28_TrAvia_act!P33-UK_TrAvia_act!P33</f>
        <v>612744104</v>
      </c>
      <c r="Q33" s="141">
        <f>EU28_TrAvia_act!Q33-UK_TrAvia_act!Q33</f>
        <v>658102500</v>
      </c>
    </row>
    <row r="34" spans="1:19" ht="11.5" customHeight="1">
      <c r="A34" s="158" t="s">
        <v>88</v>
      </c>
      <c r="B34" s="141">
        <f>EU28_TrAvia_act!B34-UK_TrAvia_act!B34</f>
        <v>153293722</v>
      </c>
      <c r="C34" s="141">
        <f>EU28_TrAvia_act!C34-UK_TrAvia_act!C34</f>
        <v>145634082</v>
      </c>
      <c r="D34" s="141">
        <f>EU28_TrAvia_act!D34-UK_TrAvia_act!D34</f>
        <v>142581923</v>
      </c>
      <c r="E34" s="141">
        <f>EU28_TrAvia_act!E34-UK_TrAvia_act!E34</f>
        <v>144819074</v>
      </c>
      <c r="F34" s="141">
        <f>EU28_TrAvia_act!F34-UK_TrAvia_act!F34</f>
        <v>166733353</v>
      </c>
      <c r="G34" s="141">
        <f>EU28_TrAvia_act!G34-UK_TrAvia_act!G34</f>
        <v>180512853</v>
      </c>
      <c r="H34" s="141">
        <f>EU28_TrAvia_act!H34-UK_TrAvia_act!H34</f>
        <v>189606495</v>
      </c>
      <c r="I34" s="141">
        <f>EU28_TrAvia_act!I34-UK_TrAvia_act!I34</f>
        <v>207899483</v>
      </c>
      <c r="J34" s="141">
        <f>EU28_TrAvia_act!J34-UK_TrAvia_act!J34</f>
        <v>219848655</v>
      </c>
      <c r="K34" s="141">
        <f>EU28_TrAvia_act!K34-UK_TrAvia_act!K34</f>
        <v>209683284</v>
      </c>
      <c r="L34" s="141">
        <f>EU28_TrAvia_act!L34-UK_TrAvia_act!L34</f>
        <v>229518735</v>
      </c>
      <c r="M34" s="141">
        <f>EU28_TrAvia_act!M34-UK_TrAvia_act!M34</f>
        <v>237514142</v>
      </c>
      <c r="N34" s="141">
        <f>EU28_TrAvia_act!N34-UK_TrAvia_act!N34</f>
        <v>245358493</v>
      </c>
      <c r="O34" s="141">
        <f>EU28_TrAvia_act!O34-UK_TrAvia_act!O34</f>
        <v>254450931</v>
      </c>
      <c r="P34" s="141">
        <f>EU28_TrAvia_act!P34-UK_TrAvia_act!P34</f>
        <v>266740244</v>
      </c>
      <c r="Q34" s="141">
        <f>EU28_TrAvia_act!Q34-UK_TrAvia_act!Q34</f>
        <v>273041143</v>
      </c>
    </row>
    <row r="35" spans="1:19" ht="11.5" customHeight="1">
      <c r="A35" s="168" t="s">
        <v>76</v>
      </c>
      <c r="B35" s="171">
        <f t="shared" ref="B35:Q35" si="11">SUM(B36:B37)</f>
        <v>8208673.9996355586</v>
      </c>
      <c r="C35" s="171">
        <f t="shared" si="11"/>
        <v>8125565.6933521247</v>
      </c>
      <c r="D35" s="171">
        <f t="shared" si="11"/>
        <v>8200576.6223601364</v>
      </c>
      <c r="E35" s="171">
        <f t="shared" si="11"/>
        <v>8640416.3517887834</v>
      </c>
      <c r="F35" s="171">
        <f t="shared" si="11"/>
        <v>9506299.4063087404</v>
      </c>
      <c r="G35" s="171">
        <f t="shared" si="11"/>
        <v>9921432.7503433023</v>
      </c>
      <c r="H35" s="171">
        <f t="shared" si="11"/>
        <v>10948178.619196117</v>
      </c>
      <c r="I35" s="171">
        <f t="shared" si="11"/>
        <v>11647932.000549711</v>
      </c>
      <c r="J35" s="171">
        <f t="shared" si="11"/>
        <v>11993549.679495873</v>
      </c>
      <c r="K35" s="171">
        <f t="shared" si="11"/>
        <v>10504327.434079625</v>
      </c>
      <c r="L35" s="171">
        <f t="shared" si="11"/>
        <v>12205117.029907618</v>
      </c>
      <c r="M35" s="171">
        <f t="shared" si="11"/>
        <v>12664169.317339048</v>
      </c>
      <c r="N35" s="171">
        <f t="shared" si="11"/>
        <v>12203433.305709291</v>
      </c>
      <c r="O35" s="171">
        <f t="shared" si="11"/>
        <v>12165984.241600391</v>
      </c>
      <c r="P35" s="171">
        <f t="shared" si="11"/>
        <v>13202423.961285941</v>
      </c>
      <c r="Q35" s="171">
        <f t="shared" si="11"/>
        <v>13375708.995691583</v>
      </c>
    </row>
    <row r="36" spans="1:19" ht="11.5" customHeight="1">
      <c r="A36" s="158" t="s">
        <v>89</v>
      </c>
      <c r="B36" s="141">
        <f>EU28_TrAvia_act!B36-UK_TrAvia_act!B36</f>
        <v>2892443.3193150931</v>
      </c>
      <c r="C36" s="141">
        <f>EU28_TrAvia_act!C36-UK_TrAvia_act!C36</f>
        <v>2900845.1759082749</v>
      </c>
      <c r="D36" s="141">
        <f>EU28_TrAvia_act!D36-UK_TrAvia_act!D36</f>
        <v>2820251.0694242697</v>
      </c>
      <c r="E36" s="141">
        <f>EU28_TrAvia_act!E36-UK_TrAvia_act!E36</f>
        <v>2888425.4212507177</v>
      </c>
      <c r="F36" s="141">
        <f>EU28_TrAvia_act!F36-UK_TrAvia_act!F36</f>
        <v>3072617.8414337616</v>
      </c>
      <c r="G36" s="141">
        <f>EU28_TrAvia_act!G36-UK_TrAvia_act!G36</f>
        <v>3084578.2759974338</v>
      </c>
      <c r="H36" s="141">
        <f>EU28_TrAvia_act!H36-UK_TrAvia_act!H36</f>
        <v>3355150.8515881603</v>
      </c>
      <c r="I36" s="141">
        <f>EU28_TrAvia_act!I36-UK_TrAvia_act!I36</f>
        <v>3494202.2969242218</v>
      </c>
      <c r="J36" s="141">
        <f>EU28_TrAvia_act!J36-UK_TrAvia_act!J36</f>
        <v>3464038.6548802755</v>
      </c>
      <c r="K36" s="141">
        <f>EU28_TrAvia_act!K36-UK_TrAvia_act!K36</f>
        <v>3162819.6739366301</v>
      </c>
      <c r="L36" s="141">
        <f>EU28_TrAvia_act!L36-UK_TrAvia_act!L36</f>
        <v>3368569.2590752626</v>
      </c>
      <c r="M36" s="141">
        <f>EU28_TrAvia_act!M36-UK_TrAvia_act!M36</f>
        <v>3451058.1607990637</v>
      </c>
      <c r="N36" s="141">
        <f>EU28_TrAvia_act!N36-UK_TrAvia_act!N36</f>
        <v>3397579.5141341793</v>
      </c>
      <c r="O36" s="141">
        <f>EU28_TrAvia_act!O36-UK_TrAvia_act!O36</f>
        <v>3380345.6184342159</v>
      </c>
      <c r="P36" s="141">
        <f>EU28_TrAvia_act!P36-UK_TrAvia_act!P36</f>
        <v>3726177.7578718783</v>
      </c>
      <c r="Q36" s="141">
        <f>EU28_TrAvia_act!Q36-UK_TrAvia_act!Q36</f>
        <v>3776848.6248786366</v>
      </c>
    </row>
    <row r="37" spans="1:19" ht="11.5" customHeight="1">
      <c r="A37" s="153" t="s">
        <v>88</v>
      </c>
      <c r="B37" s="137">
        <f>EU28_TrAvia_act!B37-UK_TrAvia_act!B37</f>
        <v>5316230.6803204659</v>
      </c>
      <c r="C37" s="137">
        <f>EU28_TrAvia_act!C37-UK_TrAvia_act!C37</f>
        <v>5224720.5174438497</v>
      </c>
      <c r="D37" s="137">
        <f>EU28_TrAvia_act!D37-UK_TrAvia_act!D37</f>
        <v>5380325.5529358666</v>
      </c>
      <c r="E37" s="137">
        <f>EU28_TrAvia_act!E37-UK_TrAvia_act!E37</f>
        <v>5751990.9305380657</v>
      </c>
      <c r="F37" s="137">
        <f>EU28_TrAvia_act!F37-UK_TrAvia_act!F37</f>
        <v>6433681.5648749787</v>
      </c>
      <c r="G37" s="137">
        <f>EU28_TrAvia_act!G37-UK_TrAvia_act!G37</f>
        <v>6836854.4743458685</v>
      </c>
      <c r="H37" s="137">
        <f>EU28_TrAvia_act!H37-UK_TrAvia_act!H37</f>
        <v>7593027.7676079571</v>
      </c>
      <c r="I37" s="137">
        <f>EU28_TrAvia_act!I37-UK_TrAvia_act!I37</f>
        <v>8153729.703625489</v>
      </c>
      <c r="J37" s="137">
        <f>EU28_TrAvia_act!J37-UK_TrAvia_act!J37</f>
        <v>8529511.024615597</v>
      </c>
      <c r="K37" s="137">
        <f>EU28_TrAvia_act!K37-UK_TrAvia_act!K37</f>
        <v>7341507.760142995</v>
      </c>
      <c r="L37" s="137">
        <f>EU28_TrAvia_act!L37-UK_TrAvia_act!L37</f>
        <v>8836547.7708323561</v>
      </c>
      <c r="M37" s="137">
        <f>EU28_TrAvia_act!M37-UK_TrAvia_act!M37</f>
        <v>9213111.156539984</v>
      </c>
      <c r="N37" s="137">
        <f>EU28_TrAvia_act!N37-UK_TrAvia_act!N37</f>
        <v>8805853.7915751114</v>
      </c>
      <c r="O37" s="137">
        <f>EU28_TrAvia_act!O37-UK_TrAvia_act!O37</f>
        <v>8785638.6231661756</v>
      </c>
      <c r="P37" s="137">
        <f>EU28_TrAvia_act!P37-UK_TrAvia_act!P37</f>
        <v>9476246.2034140639</v>
      </c>
      <c r="Q37" s="137">
        <f>EU28_TrAvia_act!Q37-UK_TrAvia_act!Q37</f>
        <v>9598860.3708129451</v>
      </c>
    </row>
    <row r="39" spans="1:19" ht="11.5" customHeight="1">
      <c r="A39" s="130" t="s">
        <v>93</v>
      </c>
      <c r="B39" s="140">
        <f t="shared" ref="B39:Q39" si="12">SUM(B40,B44)</f>
        <v>5694.9294168095221</v>
      </c>
      <c r="C39" s="140">
        <f t="shared" si="12"/>
        <v>5784.0517980791283</v>
      </c>
      <c r="D39" s="140">
        <f t="shared" si="12"/>
        <v>5783.7256185043971</v>
      </c>
      <c r="E39" s="140">
        <f t="shared" si="12"/>
        <v>5913.7741734118044</v>
      </c>
      <c r="F39" s="140">
        <f t="shared" si="12"/>
        <v>6313.4420012660721</v>
      </c>
      <c r="G39" s="140">
        <f t="shared" si="12"/>
        <v>6528.2549772674038</v>
      </c>
      <c r="H39" s="140">
        <f t="shared" si="12"/>
        <v>6824.0793252965796</v>
      </c>
      <c r="I39" s="140">
        <f t="shared" si="12"/>
        <v>7225.1505329441616</v>
      </c>
      <c r="J39" s="140">
        <f t="shared" si="12"/>
        <v>7329.620545340832</v>
      </c>
      <c r="K39" s="140">
        <f t="shared" si="12"/>
        <v>7162.838939011338</v>
      </c>
      <c r="L39" s="140">
        <f t="shared" si="12"/>
        <v>7060.3834626002263</v>
      </c>
      <c r="M39" s="140">
        <f t="shared" si="12"/>
        <v>7168.9071544849494</v>
      </c>
      <c r="N39" s="140">
        <f t="shared" si="12"/>
        <v>7059.953633397794</v>
      </c>
      <c r="O39" s="140">
        <f t="shared" si="12"/>
        <v>7006.7344249385415</v>
      </c>
      <c r="P39" s="140">
        <f t="shared" si="12"/>
        <v>7040.8969117106881</v>
      </c>
      <c r="Q39" s="140">
        <f t="shared" si="12"/>
        <v>7165.9493403584902</v>
      </c>
      <c r="S39" s="126" t="s">
        <v>240</v>
      </c>
    </row>
    <row r="40" spans="1:19" ht="11.5" customHeight="1">
      <c r="A40" s="170" t="s">
        <v>19</v>
      </c>
      <c r="B40" s="172">
        <f t="shared" ref="B40:Q40" si="13">SUM(B41:B43)</f>
        <v>5415.0886246939481</v>
      </c>
      <c r="C40" s="172">
        <f t="shared" si="13"/>
        <v>5502.9809784869167</v>
      </c>
      <c r="D40" s="172">
        <f t="shared" si="13"/>
        <v>5500.2888737466674</v>
      </c>
      <c r="E40" s="172">
        <f t="shared" si="13"/>
        <v>5622.354778604792</v>
      </c>
      <c r="F40" s="172">
        <f t="shared" si="13"/>
        <v>6002.0395255465191</v>
      </c>
      <c r="G40" s="172">
        <f t="shared" si="13"/>
        <v>6206.5792578770088</v>
      </c>
      <c r="H40" s="172">
        <f t="shared" si="13"/>
        <v>6468.9680471810443</v>
      </c>
      <c r="I40" s="172">
        <f t="shared" si="13"/>
        <v>6844.6488668055645</v>
      </c>
      <c r="J40" s="172">
        <f t="shared" si="13"/>
        <v>6930.393490640512</v>
      </c>
      <c r="K40" s="172">
        <f t="shared" si="13"/>
        <v>6769.9080999553089</v>
      </c>
      <c r="L40" s="172">
        <f t="shared" si="13"/>
        <v>6649.0639737408464</v>
      </c>
      <c r="M40" s="172">
        <f t="shared" si="13"/>
        <v>6743.3886390223943</v>
      </c>
      <c r="N40" s="172">
        <f t="shared" si="13"/>
        <v>6637.0416391442068</v>
      </c>
      <c r="O40" s="172">
        <f t="shared" si="13"/>
        <v>6588.3537556394203</v>
      </c>
      <c r="P40" s="172">
        <f t="shared" si="13"/>
        <v>6623.2299836746752</v>
      </c>
      <c r="Q40" s="172">
        <f t="shared" si="13"/>
        <v>6738.4364235123576</v>
      </c>
      <c r="S40" s="120">
        <f>AVERAGE(L40:Q40)</f>
        <v>6663.2524024556506</v>
      </c>
    </row>
    <row r="41" spans="1:19" ht="11.5" customHeight="1">
      <c r="A41" s="158" t="s">
        <v>24</v>
      </c>
      <c r="B41" s="141">
        <f>EU28_TrAvia_act!B41-UK_TrAvia_act!B41</f>
        <v>990.54494185283886</v>
      </c>
      <c r="C41" s="141">
        <f>EU28_TrAvia_act!C41-UK_TrAvia_act!C41</f>
        <v>987.35990812967998</v>
      </c>
      <c r="D41" s="141">
        <f>EU28_TrAvia_act!D41-UK_TrAvia_act!D41</f>
        <v>984.58835033905393</v>
      </c>
      <c r="E41" s="141">
        <f>EU28_TrAvia_act!E41-UK_TrAvia_act!E41</f>
        <v>1038.3971897880549</v>
      </c>
      <c r="F41" s="141">
        <f>EU28_TrAvia_act!F41-UK_TrAvia_act!F41</f>
        <v>1090.2486993082839</v>
      </c>
      <c r="G41" s="141">
        <f>EU28_TrAvia_act!G41-UK_TrAvia_act!G41</f>
        <v>1085.0064720090641</v>
      </c>
      <c r="H41" s="141">
        <f>EU28_TrAvia_act!H41-UK_TrAvia_act!H41</f>
        <v>1085.6384914992561</v>
      </c>
      <c r="I41" s="141">
        <f>EU28_TrAvia_act!I41-UK_TrAvia_act!I41</f>
        <v>1117.7084079152539</v>
      </c>
      <c r="J41" s="141">
        <f>EU28_TrAvia_act!J41-UK_TrAvia_act!J41</f>
        <v>1104.3666445853289</v>
      </c>
      <c r="K41" s="141">
        <f>EU28_TrAvia_act!K41-UK_TrAvia_act!K41</f>
        <v>1077.3933948230731</v>
      </c>
      <c r="L41" s="141">
        <f>EU28_TrAvia_act!L41-UK_TrAvia_act!L41</f>
        <v>1060.5942615918409</v>
      </c>
      <c r="M41" s="141">
        <f>EU28_TrAvia_act!M41-UK_TrAvia_act!M41</f>
        <v>1074.8189147112803</v>
      </c>
      <c r="N41" s="141">
        <f>EU28_TrAvia_act!N41-UK_TrAvia_act!N41</f>
        <v>1055.4934927773302</v>
      </c>
      <c r="O41" s="141">
        <f>EU28_TrAvia_act!O41-UK_TrAvia_act!O41</f>
        <v>1028.5468976010043</v>
      </c>
      <c r="P41" s="141">
        <f>EU28_TrAvia_act!P41-UK_TrAvia_act!P41</f>
        <v>996.22289493726726</v>
      </c>
      <c r="Q41" s="141">
        <f>EU28_TrAvia_act!Q41-UK_TrAvia_act!Q41</f>
        <v>966.35411601475505</v>
      </c>
    </row>
    <row r="42" spans="1:19" ht="11.5" customHeight="1">
      <c r="A42" s="158" t="s">
        <v>87</v>
      </c>
      <c r="B42" s="141">
        <f>EU28_TrAvia_act!B42-UK_TrAvia_act!B42</f>
        <v>2544.2697729864535</v>
      </c>
      <c r="C42" s="141">
        <f>EU28_TrAvia_act!C42-UK_TrAvia_act!C42</f>
        <v>2547.0212672981143</v>
      </c>
      <c r="D42" s="141">
        <f>EU28_TrAvia_act!D42-UK_TrAvia_act!D42</f>
        <v>2503.732000756424</v>
      </c>
      <c r="E42" s="141">
        <f>EU28_TrAvia_act!E42-UK_TrAvia_act!E42</f>
        <v>2534.1616331325604</v>
      </c>
      <c r="F42" s="141">
        <f>EU28_TrAvia_act!F42-UK_TrAvia_act!F42</f>
        <v>2677.8459113827021</v>
      </c>
      <c r="G42" s="141">
        <f>EU28_TrAvia_act!G42-UK_TrAvia_act!G42</f>
        <v>2760.1579044726595</v>
      </c>
      <c r="H42" s="141">
        <f>EU28_TrAvia_act!H42-UK_TrAvia_act!H42</f>
        <v>2907.1450716243435</v>
      </c>
      <c r="I42" s="141">
        <f>EU28_TrAvia_act!I42-UK_TrAvia_act!I42</f>
        <v>3032.841247525198</v>
      </c>
      <c r="J42" s="141">
        <f>EU28_TrAvia_act!J42-UK_TrAvia_act!J42</f>
        <v>3045.6721554917176</v>
      </c>
      <c r="K42" s="141">
        <f>EU28_TrAvia_act!K42-UK_TrAvia_act!K42</f>
        <v>2968.5868941149492</v>
      </c>
      <c r="L42" s="141">
        <f>EU28_TrAvia_act!L42-UK_TrAvia_act!L42</f>
        <v>2907.583151964996</v>
      </c>
      <c r="M42" s="141">
        <f>EU28_TrAvia_act!M42-UK_TrAvia_act!M42</f>
        <v>2996.8510160467395</v>
      </c>
      <c r="N42" s="141">
        <f>EU28_TrAvia_act!N42-UK_TrAvia_act!N42</f>
        <v>2950.7252417573104</v>
      </c>
      <c r="O42" s="141">
        <f>EU28_TrAvia_act!O42-UK_TrAvia_act!O42</f>
        <v>2924.6089384267648</v>
      </c>
      <c r="P42" s="141">
        <f>EU28_TrAvia_act!P42-UK_TrAvia_act!P42</f>
        <v>2984.8210866853806</v>
      </c>
      <c r="Q42" s="141">
        <f>EU28_TrAvia_act!Q42-UK_TrAvia_act!Q42</f>
        <v>3092.4732853680339</v>
      </c>
    </row>
    <row r="43" spans="1:19" ht="11.5" customHeight="1">
      <c r="A43" s="158" t="s">
        <v>88</v>
      </c>
      <c r="B43" s="141">
        <f>EU28_TrAvia_act!B43-UK_TrAvia_act!B43</f>
        <v>1880.2739098546558</v>
      </c>
      <c r="C43" s="141">
        <f>EU28_TrAvia_act!C43-UK_TrAvia_act!C43</f>
        <v>1968.5998030591227</v>
      </c>
      <c r="D43" s="141">
        <f>EU28_TrAvia_act!D43-UK_TrAvia_act!D43</f>
        <v>2011.9685226511888</v>
      </c>
      <c r="E43" s="141">
        <f>EU28_TrAvia_act!E43-UK_TrAvia_act!E43</f>
        <v>2049.795955684177</v>
      </c>
      <c r="F43" s="141">
        <f>EU28_TrAvia_act!F43-UK_TrAvia_act!F43</f>
        <v>2233.9449148555332</v>
      </c>
      <c r="G43" s="141">
        <f>EU28_TrAvia_act!G43-UK_TrAvia_act!G43</f>
        <v>2361.4148813952852</v>
      </c>
      <c r="H43" s="141">
        <f>EU28_TrAvia_act!H43-UK_TrAvia_act!H43</f>
        <v>2476.1844840574449</v>
      </c>
      <c r="I43" s="141">
        <f>EU28_TrAvia_act!I43-UK_TrAvia_act!I43</f>
        <v>2694.0992113651128</v>
      </c>
      <c r="J43" s="141">
        <f>EU28_TrAvia_act!J43-UK_TrAvia_act!J43</f>
        <v>2780.3546905634657</v>
      </c>
      <c r="K43" s="141">
        <f>EU28_TrAvia_act!K43-UK_TrAvia_act!K43</f>
        <v>2723.9278110172863</v>
      </c>
      <c r="L43" s="141">
        <f>EU28_TrAvia_act!L43-UK_TrAvia_act!L43</f>
        <v>2680.8865601840098</v>
      </c>
      <c r="M43" s="141">
        <f>EU28_TrAvia_act!M43-UK_TrAvia_act!M43</f>
        <v>2671.718708264375</v>
      </c>
      <c r="N43" s="141">
        <f>EU28_TrAvia_act!N43-UK_TrAvia_act!N43</f>
        <v>2630.8229046095657</v>
      </c>
      <c r="O43" s="141">
        <f>EU28_TrAvia_act!O43-UK_TrAvia_act!O43</f>
        <v>2635.1979196116508</v>
      </c>
      <c r="P43" s="141">
        <f>EU28_TrAvia_act!P43-UK_TrAvia_act!P43</f>
        <v>2642.1860020520271</v>
      </c>
      <c r="Q43" s="141">
        <f>EU28_TrAvia_act!Q43-UK_TrAvia_act!Q43</f>
        <v>2679.6090221295681</v>
      </c>
    </row>
    <row r="44" spans="1:19" ht="11.5" customHeight="1">
      <c r="A44" s="168" t="s">
        <v>23</v>
      </c>
      <c r="B44" s="171">
        <f t="shared" ref="B44:Q44" si="14">SUM(B45:B46)</f>
        <v>279.840792115574</v>
      </c>
      <c r="C44" s="171">
        <f t="shared" si="14"/>
        <v>281.07081959221199</v>
      </c>
      <c r="D44" s="171">
        <f t="shared" si="14"/>
        <v>283.43674475773003</v>
      </c>
      <c r="E44" s="171">
        <f t="shared" si="14"/>
        <v>291.41939480701194</v>
      </c>
      <c r="F44" s="171">
        <f t="shared" si="14"/>
        <v>311.40247571955297</v>
      </c>
      <c r="G44" s="171">
        <f t="shared" si="14"/>
        <v>321.67571939039499</v>
      </c>
      <c r="H44" s="171">
        <f t="shared" si="14"/>
        <v>355.11127811553501</v>
      </c>
      <c r="I44" s="171">
        <f t="shared" si="14"/>
        <v>380.50166613859699</v>
      </c>
      <c r="J44" s="171">
        <f t="shared" si="14"/>
        <v>399.22705470032002</v>
      </c>
      <c r="K44" s="171">
        <f t="shared" si="14"/>
        <v>392.93083905602896</v>
      </c>
      <c r="L44" s="171">
        <f t="shared" si="14"/>
        <v>411.31948885937993</v>
      </c>
      <c r="M44" s="171">
        <f t="shared" si="14"/>
        <v>425.518515462555</v>
      </c>
      <c r="N44" s="171">
        <f t="shared" si="14"/>
        <v>422.91199425358707</v>
      </c>
      <c r="O44" s="171">
        <f t="shared" si="14"/>
        <v>418.380669299121</v>
      </c>
      <c r="P44" s="171">
        <f t="shared" si="14"/>
        <v>417.66692803601302</v>
      </c>
      <c r="Q44" s="171">
        <f t="shared" si="14"/>
        <v>427.51291684613295</v>
      </c>
      <c r="S44" s="120">
        <f>AVERAGE(L44:Q44)</f>
        <v>420.55175212613153</v>
      </c>
    </row>
    <row r="45" spans="1:19" ht="11.5" customHeight="1">
      <c r="A45" s="158" t="s">
        <v>89</v>
      </c>
      <c r="B45" s="141">
        <f>EU28_TrAvia_act!B45-UK_TrAvia_act!B45</f>
        <v>119.366853341956</v>
      </c>
      <c r="C45" s="141">
        <f>EU28_TrAvia_act!C45-UK_TrAvia_act!C45</f>
        <v>121.99937079205699</v>
      </c>
      <c r="D45" s="141">
        <f>EU28_TrAvia_act!D45-UK_TrAvia_act!D45</f>
        <v>120.48222730387201</v>
      </c>
      <c r="E45" s="141">
        <f>EU28_TrAvia_act!E45-UK_TrAvia_act!E45</f>
        <v>120.12109423287099</v>
      </c>
      <c r="F45" s="141">
        <f>EU28_TrAvia_act!F45-UK_TrAvia_act!F45</f>
        <v>123.33375502970796</v>
      </c>
      <c r="G45" s="141">
        <f>EU28_TrAvia_act!G45-UK_TrAvia_act!G45</f>
        <v>124.326269220011</v>
      </c>
      <c r="H45" s="141">
        <f>EU28_TrAvia_act!H45-UK_TrAvia_act!H45</f>
        <v>136.51271306890001</v>
      </c>
      <c r="I45" s="141">
        <f>EU28_TrAvia_act!I45-UK_TrAvia_act!I45</f>
        <v>143.01267655205999</v>
      </c>
      <c r="J45" s="141">
        <f>EU28_TrAvia_act!J45-UK_TrAvia_act!J45</f>
        <v>149.26310077433999</v>
      </c>
      <c r="K45" s="141">
        <f>EU28_TrAvia_act!K45-UK_TrAvia_act!K45</f>
        <v>147.80237642561497</v>
      </c>
      <c r="L45" s="141">
        <f>EU28_TrAvia_act!L45-UK_TrAvia_act!L45</f>
        <v>151.86711595940901</v>
      </c>
      <c r="M45" s="141">
        <f>EU28_TrAvia_act!M45-UK_TrAvia_act!M45</f>
        <v>153.45722799737899</v>
      </c>
      <c r="N45" s="141">
        <f>EU28_TrAvia_act!N45-UK_TrAvia_act!N45</f>
        <v>152.53450741022701</v>
      </c>
      <c r="O45" s="141">
        <f>EU28_TrAvia_act!O45-UK_TrAvia_act!O45</f>
        <v>150.07633832537198</v>
      </c>
      <c r="P45" s="141">
        <f>EU28_TrAvia_act!P45-UK_TrAvia_act!P45</f>
        <v>148.03001502601498</v>
      </c>
      <c r="Q45" s="141">
        <f>EU28_TrAvia_act!Q45-UK_TrAvia_act!Q45</f>
        <v>149.19164587141498</v>
      </c>
    </row>
    <row r="46" spans="1:19" ht="11.5" customHeight="1">
      <c r="A46" s="153" t="s">
        <v>88</v>
      </c>
      <c r="B46" s="137">
        <f>EU28_TrAvia_act!B46-UK_TrAvia_act!B46</f>
        <v>160.47393877361799</v>
      </c>
      <c r="C46" s="137">
        <f>EU28_TrAvia_act!C46-UK_TrAvia_act!C46</f>
        <v>159.071448800155</v>
      </c>
      <c r="D46" s="137">
        <f>EU28_TrAvia_act!D46-UK_TrAvia_act!D46</f>
        <v>162.95451745385802</v>
      </c>
      <c r="E46" s="137">
        <f>EU28_TrAvia_act!E46-UK_TrAvia_act!E46</f>
        <v>171.29830057414097</v>
      </c>
      <c r="F46" s="137">
        <f>EU28_TrAvia_act!F46-UK_TrAvia_act!F46</f>
        <v>188.06872068984501</v>
      </c>
      <c r="G46" s="137">
        <f>EU28_TrAvia_act!G46-UK_TrAvia_act!G46</f>
        <v>197.34945017038402</v>
      </c>
      <c r="H46" s="137">
        <f>EU28_TrAvia_act!H46-UK_TrAvia_act!H46</f>
        <v>218.59856504663503</v>
      </c>
      <c r="I46" s="137">
        <f>EU28_TrAvia_act!I46-UK_TrAvia_act!I46</f>
        <v>237.488989586537</v>
      </c>
      <c r="J46" s="137">
        <f>EU28_TrAvia_act!J46-UK_TrAvia_act!J46</f>
        <v>249.96395392598004</v>
      </c>
      <c r="K46" s="137">
        <f>EU28_TrAvia_act!K46-UK_TrAvia_act!K46</f>
        <v>245.12846263041402</v>
      </c>
      <c r="L46" s="137">
        <f>EU28_TrAvia_act!L46-UK_TrAvia_act!L46</f>
        <v>259.45237289997095</v>
      </c>
      <c r="M46" s="137">
        <f>EU28_TrAvia_act!M46-UK_TrAvia_act!M46</f>
        <v>272.06128746517601</v>
      </c>
      <c r="N46" s="137">
        <f>EU28_TrAvia_act!N46-UK_TrAvia_act!N46</f>
        <v>270.37748684336003</v>
      </c>
      <c r="O46" s="137">
        <f>EU28_TrAvia_act!O46-UK_TrAvia_act!O46</f>
        <v>268.30433097374902</v>
      </c>
      <c r="P46" s="137">
        <f>EU28_TrAvia_act!P46-UK_TrAvia_act!P46</f>
        <v>269.63691300999801</v>
      </c>
      <c r="Q46" s="137">
        <f>EU28_TrAvia_act!Q46-UK_TrAvia_act!Q46</f>
        <v>278.321270974718</v>
      </c>
    </row>
    <row r="48" spans="1:19" ht="11.5" customHeight="1">
      <c r="A48" s="130" t="s">
        <v>94</v>
      </c>
      <c r="B48" s="140">
        <f t="shared" ref="B48:Q48" si="15">SUM(B49,B53)</f>
        <v>5694.9294168095221</v>
      </c>
      <c r="C48" s="140">
        <f t="shared" si="15"/>
        <v>5684.361410692507</v>
      </c>
      <c r="D48" s="140">
        <f t="shared" si="15"/>
        <v>5573.791148492156</v>
      </c>
      <c r="E48" s="140">
        <f t="shared" si="15"/>
        <v>5749.2262813746656</v>
      </c>
      <c r="F48" s="140">
        <f t="shared" si="15"/>
        <v>6217.3699621204059</v>
      </c>
      <c r="G48" s="140">
        <f t="shared" si="15"/>
        <v>6470.3620470473561</v>
      </c>
      <c r="H48" s="140">
        <f t="shared" si="15"/>
        <v>6758.8084266893602</v>
      </c>
      <c r="I48" s="140">
        <f t="shared" si="15"/>
        <v>7172.5774744490518</v>
      </c>
      <c r="J48" s="140">
        <f t="shared" si="15"/>
        <v>7245.0835550397969</v>
      </c>
      <c r="K48" s="140">
        <f t="shared" si="15"/>
        <v>6523.7911343643818</v>
      </c>
      <c r="L48" s="140">
        <f t="shared" si="15"/>
        <v>6689.3178070263803</v>
      </c>
      <c r="M48" s="140">
        <f t="shared" si="15"/>
        <v>6919.4515747183477</v>
      </c>
      <c r="N48" s="140">
        <f t="shared" si="15"/>
        <v>6713.6473954347484</v>
      </c>
      <c r="O48" s="140">
        <f t="shared" si="15"/>
        <v>6652.6117360841608</v>
      </c>
      <c r="P48" s="140">
        <f t="shared" si="15"/>
        <v>6748.4265112137928</v>
      </c>
      <c r="Q48" s="140">
        <f t="shared" si="15"/>
        <v>6938.4040767732013</v>
      </c>
    </row>
    <row r="49" spans="1:17" ht="11.5" customHeight="1">
      <c r="A49" s="170" t="s">
        <v>19</v>
      </c>
      <c r="B49" s="172">
        <f t="shared" ref="B49:Q49" si="16">SUM(B50:B52)</f>
        <v>5415.0886246939481</v>
      </c>
      <c r="C49" s="172">
        <f t="shared" si="16"/>
        <v>5408.0302437397931</v>
      </c>
      <c r="D49" s="172">
        <f t="shared" si="16"/>
        <v>5299.6751736420047</v>
      </c>
      <c r="E49" s="172">
        <f t="shared" si="16"/>
        <v>5464.864784541789</v>
      </c>
      <c r="F49" s="172">
        <f t="shared" si="16"/>
        <v>5911.448803192905</v>
      </c>
      <c r="G49" s="172">
        <f t="shared" si="16"/>
        <v>6152.713494639057</v>
      </c>
      <c r="H49" s="172">
        <f t="shared" si="16"/>
        <v>6406.1633722484503</v>
      </c>
      <c r="I49" s="172">
        <f t="shared" si="16"/>
        <v>6795.7208648445412</v>
      </c>
      <c r="J49" s="172">
        <f t="shared" si="16"/>
        <v>6856.132889557377</v>
      </c>
      <c r="K49" s="172">
        <f t="shared" si="16"/>
        <v>6177.6875769520648</v>
      </c>
      <c r="L49" s="172">
        <f t="shared" si="16"/>
        <v>6301.8213301376854</v>
      </c>
      <c r="M49" s="172">
        <f t="shared" si="16"/>
        <v>6523.6022417176091</v>
      </c>
      <c r="N49" s="172">
        <f t="shared" si="16"/>
        <v>6334.3623565723974</v>
      </c>
      <c r="O49" s="172">
        <f t="shared" si="16"/>
        <v>6277.6182366484954</v>
      </c>
      <c r="P49" s="172">
        <f t="shared" si="16"/>
        <v>6370.8325275070147</v>
      </c>
      <c r="Q49" s="172">
        <f t="shared" si="16"/>
        <v>6539.282475609527</v>
      </c>
    </row>
    <row r="50" spans="1:17" ht="11.5" customHeight="1">
      <c r="A50" s="158" t="s">
        <v>24</v>
      </c>
      <c r="B50" s="141">
        <f>EU28_TrAvia_act!B50-UK_TrAvia_act!B50</f>
        <v>990.54494185283886</v>
      </c>
      <c r="C50" s="141">
        <f>EU28_TrAvia_act!C50-UK_TrAvia_act!C50</f>
        <v>978.72578948717387</v>
      </c>
      <c r="D50" s="141">
        <f>EU28_TrAvia_act!D50-UK_TrAvia_act!D50</f>
        <v>976.26226276769603</v>
      </c>
      <c r="E50" s="141">
        <f>EU28_TrAvia_act!E50-UK_TrAvia_act!E50</f>
        <v>1020.0839684246287</v>
      </c>
      <c r="F50" s="141">
        <f>EU28_TrAvia_act!F50-UK_TrAvia_act!F50</f>
        <v>1063.889769254683</v>
      </c>
      <c r="G50" s="141">
        <f>EU28_TrAvia_act!G50-UK_TrAvia_act!G50</f>
        <v>1060.975149714701</v>
      </c>
      <c r="H50" s="141">
        <f>EU28_TrAvia_act!H50-UK_TrAvia_act!H50</f>
        <v>1073.8173501820709</v>
      </c>
      <c r="I50" s="141">
        <f>EU28_TrAvia_act!I50-UK_TrAvia_act!I50</f>
        <v>1109.2739317532896</v>
      </c>
      <c r="J50" s="141">
        <f>EU28_TrAvia_act!J50-UK_TrAvia_act!J50</f>
        <v>1078.2686183792068</v>
      </c>
      <c r="K50" s="141">
        <f>EU28_TrAvia_act!K50-UK_TrAvia_act!K50</f>
        <v>998.05230964348993</v>
      </c>
      <c r="L50" s="141">
        <f>EU28_TrAvia_act!L50-UK_TrAvia_act!L50</f>
        <v>1016.3204656618359</v>
      </c>
      <c r="M50" s="141">
        <f>EU28_TrAvia_act!M50-UK_TrAvia_act!M50</f>
        <v>1044.917917483629</v>
      </c>
      <c r="N50" s="141">
        <f>EU28_TrAvia_act!N50-UK_TrAvia_act!N50</f>
        <v>965.35253227716078</v>
      </c>
      <c r="O50" s="141">
        <f>EU28_TrAvia_act!O50-UK_TrAvia_act!O50</f>
        <v>888.90658952978515</v>
      </c>
      <c r="P50" s="141">
        <f>EU28_TrAvia_act!P50-UK_TrAvia_act!P50</f>
        <v>839.94643685994708</v>
      </c>
      <c r="Q50" s="141">
        <f>EU28_TrAvia_act!Q50-UK_TrAvia_act!Q50</f>
        <v>846.06729380690604</v>
      </c>
    </row>
    <row r="51" spans="1:17" ht="11.5" customHeight="1">
      <c r="A51" s="158" t="s">
        <v>87</v>
      </c>
      <c r="B51" s="141">
        <f>EU28_TrAvia_act!B51-UK_TrAvia_act!B51</f>
        <v>2544.2697729864535</v>
      </c>
      <c r="C51" s="141">
        <f>EU28_TrAvia_act!C51-UK_TrAvia_act!C51</f>
        <v>2478.9960630655273</v>
      </c>
      <c r="D51" s="141">
        <f>EU28_TrAvia_act!D51-UK_TrAvia_act!D51</f>
        <v>2376.4700179895108</v>
      </c>
      <c r="E51" s="141">
        <f>EU28_TrAvia_act!E51-UK_TrAvia_act!E51</f>
        <v>2452.8224972309272</v>
      </c>
      <c r="F51" s="141">
        <f>EU28_TrAvia_act!F51-UK_TrAvia_act!F51</f>
        <v>2631.3758873896068</v>
      </c>
      <c r="G51" s="141">
        <f>EU28_TrAvia_act!G51-UK_TrAvia_act!G51</f>
        <v>2740.8583659012602</v>
      </c>
      <c r="H51" s="141">
        <f>EU28_TrAvia_act!H51-UK_TrAvia_act!H51</f>
        <v>2874.0120968206779</v>
      </c>
      <c r="I51" s="141">
        <f>EU28_TrAvia_act!I51-UK_TrAvia_act!I51</f>
        <v>3005.8977184553901</v>
      </c>
      <c r="J51" s="141">
        <f>EU28_TrAvia_act!J51-UK_TrAvia_act!J51</f>
        <v>3008.3794811419807</v>
      </c>
      <c r="K51" s="141">
        <f>EU28_TrAvia_act!K51-UK_TrAvia_act!K51</f>
        <v>2734.1460667024758</v>
      </c>
      <c r="L51" s="141">
        <f>EU28_TrAvia_act!L51-UK_TrAvia_act!L51</f>
        <v>2772.0788990131873</v>
      </c>
      <c r="M51" s="141">
        <f>EU28_TrAvia_act!M51-UK_TrAvia_act!M51</f>
        <v>2927.8777915897499</v>
      </c>
      <c r="N51" s="141">
        <f>EU28_TrAvia_act!N51-UK_TrAvia_act!N51</f>
        <v>2851.3227601273129</v>
      </c>
      <c r="O51" s="141">
        <f>EU28_TrAvia_act!O51-UK_TrAvia_act!O51</f>
        <v>2834.6379275399468</v>
      </c>
      <c r="P51" s="141">
        <f>EU28_TrAvia_act!P51-UK_TrAvia_act!P51</f>
        <v>2920.0901989354447</v>
      </c>
      <c r="Q51" s="141">
        <f>EU28_TrAvia_act!Q51-UK_TrAvia_act!Q51</f>
        <v>3051.1951453165238</v>
      </c>
    </row>
    <row r="52" spans="1:17" ht="11.5" customHeight="1">
      <c r="A52" s="158" t="s">
        <v>88</v>
      </c>
      <c r="B52" s="141">
        <f>EU28_TrAvia_act!B52-UK_TrAvia_act!B52</f>
        <v>1880.2739098546558</v>
      </c>
      <c r="C52" s="141">
        <f>EU28_TrAvia_act!C52-UK_TrAvia_act!C52</f>
        <v>1950.3083911870917</v>
      </c>
      <c r="D52" s="141">
        <f>EU28_TrAvia_act!D52-UK_TrAvia_act!D52</f>
        <v>1946.9428928847974</v>
      </c>
      <c r="E52" s="141">
        <f>EU28_TrAvia_act!E52-UK_TrAvia_act!E52</f>
        <v>1991.958318886233</v>
      </c>
      <c r="F52" s="141">
        <f>EU28_TrAvia_act!F52-UK_TrAvia_act!F52</f>
        <v>2216.1831465486157</v>
      </c>
      <c r="G52" s="141">
        <f>EU28_TrAvia_act!G52-UK_TrAvia_act!G52</f>
        <v>2350.879979023096</v>
      </c>
      <c r="H52" s="141">
        <f>EU28_TrAvia_act!H52-UK_TrAvia_act!H52</f>
        <v>2458.3339252457017</v>
      </c>
      <c r="I52" s="141">
        <f>EU28_TrAvia_act!I52-UK_TrAvia_act!I52</f>
        <v>2680.5492146358611</v>
      </c>
      <c r="J52" s="141">
        <f>EU28_TrAvia_act!J52-UK_TrAvia_act!J52</f>
        <v>2769.4847900361892</v>
      </c>
      <c r="K52" s="141">
        <f>EU28_TrAvia_act!K52-UK_TrAvia_act!K52</f>
        <v>2445.4892006060995</v>
      </c>
      <c r="L52" s="141">
        <f>EU28_TrAvia_act!L52-UK_TrAvia_act!L52</f>
        <v>2513.4219654626618</v>
      </c>
      <c r="M52" s="141">
        <f>EU28_TrAvia_act!M52-UK_TrAvia_act!M52</f>
        <v>2550.8065326442302</v>
      </c>
      <c r="N52" s="141">
        <f>EU28_TrAvia_act!N52-UK_TrAvia_act!N52</f>
        <v>2517.6870641679238</v>
      </c>
      <c r="O52" s="141">
        <f>EU28_TrAvia_act!O52-UK_TrAvia_act!O52</f>
        <v>2554.0737195787633</v>
      </c>
      <c r="P52" s="141">
        <f>EU28_TrAvia_act!P52-UK_TrAvia_act!P52</f>
        <v>2610.795891711623</v>
      </c>
      <c r="Q52" s="141">
        <f>EU28_TrAvia_act!Q52-UK_TrAvia_act!Q52</f>
        <v>2642.0200364860975</v>
      </c>
    </row>
    <row r="53" spans="1:17" ht="11.5" customHeight="1">
      <c r="A53" s="168" t="s">
        <v>23</v>
      </c>
      <c r="B53" s="171">
        <f t="shared" ref="B53:Q53" si="17">SUM(B54:B55)</f>
        <v>279.840792115574</v>
      </c>
      <c r="C53" s="171">
        <f t="shared" si="17"/>
        <v>276.331166952714</v>
      </c>
      <c r="D53" s="171">
        <f t="shared" si="17"/>
        <v>274.11597485015102</v>
      </c>
      <c r="E53" s="171">
        <f t="shared" si="17"/>
        <v>284.36149683287698</v>
      </c>
      <c r="F53" s="171">
        <f t="shared" si="17"/>
        <v>305.92115892750104</v>
      </c>
      <c r="G53" s="171">
        <f t="shared" si="17"/>
        <v>317.648552408299</v>
      </c>
      <c r="H53" s="171">
        <f t="shared" si="17"/>
        <v>352.64505444091003</v>
      </c>
      <c r="I53" s="171">
        <f t="shared" si="17"/>
        <v>376.85660960451099</v>
      </c>
      <c r="J53" s="171">
        <f t="shared" si="17"/>
        <v>388.95066548241999</v>
      </c>
      <c r="K53" s="171">
        <f t="shared" si="17"/>
        <v>346.10355741231695</v>
      </c>
      <c r="L53" s="171">
        <f t="shared" si="17"/>
        <v>387.49647688869493</v>
      </c>
      <c r="M53" s="171">
        <f t="shared" si="17"/>
        <v>395.84933300073902</v>
      </c>
      <c r="N53" s="171">
        <f t="shared" si="17"/>
        <v>379.28503886235103</v>
      </c>
      <c r="O53" s="171">
        <f t="shared" si="17"/>
        <v>374.993499435665</v>
      </c>
      <c r="P53" s="171">
        <f t="shared" si="17"/>
        <v>377.59398370677803</v>
      </c>
      <c r="Q53" s="171">
        <f t="shared" si="17"/>
        <v>399.12160116367397</v>
      </c>
    </row>
    <row r="54" spans="1:17" ht="11.5" customHeight="1">
      <c r="A54" s="158" t="s">
        <v>89</v>
      </c>
      <c r="B54" s="141">
        <f>EU28_TrAvia_act!B54-UK_TrAvia_act!B54</f>
        <v>119.366853341956</v>
      </c>
      <c r="C54" s="141">
        <f>EU28_TrAvia_act!C54-UK_TrAvia_act!C54</f>
        <v>117.84204989682303</v>
      </c>
      <c r="D54" s="141">
        <f>EU28_TrAvia_act!D54-UK_TrAvia_act!D54</f>
        <v>113.250737028014</v>
      </c>
      <c r="E54" s="141">
        <f>EU28_TrAvia_act!E54-UK_TrAvia_act!E54</f>
        <v>113.06319625873601</v>
      </c>
      <c r="F54" s="141">
        <f>EU28_TrAvia_act!F54-UK_TrAvia_act!F54</f>
        <v>117.915007214566</v>
      </c>
      <c r="G54" s="141">
        <f>EU28_TrAvia_act!G54-UK_TrAvia_act!G54</f>
        <v>120.76692253421299</v>
      </c>
      <c r="H54" s="141">
        <f>EU28_TrAvia_act!H54-UK_TrAvia_act!H54</f>
        <v>134.046489394275</v>
      </c>
      <c r="I54" s="141">
        <f>EU28_TrAvia_act!I54-UK_TrAvia_act!I54</f>
        <v>140.57641901609901</v>
      </c>
      <c r="J54" s="141">
        <f>EU28_TrAvia_act!J54-UK_TrAvia_act!J54</f>
        <v>141.644618141992</v>
      </c>
      <c r="K54" s="141">
        <f>EU28_TrAvia_act!K54-UK_TrAvia_act!K54</f>
        <v>129.804150292299</v>
      </c>
      <c r="L54" s="141">
        <f>EU28_TrAvia_act!L54-UK_TrAvia_act!L54</f>
        <v>132.729930221768</v>
      </c>
      <c r="M54" s="141">
        <f>EU28_TrAvia_act!M54-UK_TrAvia_act!M54</f>
        <v>128.84604485185798</v>
      </c>
      <c r="N54" s="141">
        <f>EU28_TrAvia_act!N54-UK_TrAvia_act!N54</f>
        <v>128.94425878498402</v>
      </c>
      <c r="O54" s="141">
        <f>EU28_TrAvia_act!O54-UK_TrAvia_act!O54</f>
        <v>126.58282732318699</v>
      </c>
      <c r="P54" s="141">
        <f>EU28_TrAvia_act!P54-UK_TrAvia_act!P54</f>
        <v>128.01288346669398</v>
      </c>
      <c r="Q54" s="141">
        <f>EU28_TrAvia_act!Q54-UK_TrAvia_act!Q54</f>
        <v>132.157600133551</v>
      </c>
    </row>
    <row r="55" spans="1:17" ht="11.5" customHeight="1">
      <c r="A55" s="153" t="s">
        <v>88</v>
      </c>
      <c r="B55" s="137">
        <f>EU28_TrAvia_act!B55-UK_TrAvia_act!B55</f>
        <v>160.47393877361799</v>
      </c>
      <c r="C55" s="137">
        <f>EU28_TrAvia_act!C55-UK_TrAvia_act!C55</f>
        <v>158.48911705589097</v>
      </c>
      <c r="D55" s="137">
        <f>EU28_TrAvia_act!D55-UK_TrAvia_act!D55</f>
        <v>160.865237822137</v>
      </c>
      <c r="E55" s="137">
        <f>EU28_TrAvia_act!E55-UK_TrAvia_act!E55</f>
        <v>171.29830057414097</v>
      </c>
      <c r="F55" s="137">
        <f>EU28_TrAvia_act!F55-UK_TrAvia_act!F55</f>
        <v>188.00615171293504</v>
      </c>
      <c r="G55" s="137">
        <f>EU28_TrAvia_act!G55-UK_TrAvia_act!G55</f>
        <v>196.881629874086</v>
      </c>
      <c r="H55" s="137">
        <f>EU28_TrAvia_act!H55-UK_TrAvia_act!H55</f>
        <v>218.59856504663503</v>
      </c>
      <c r="I55" s="137">
        <f>EU28_TrAvia_act!I55-UK_TrAvia_act!I55</f>
        <v>236.28019058841198</v>
      </c>
      <c r="J55" s="137">
        <f>EU28_TrAvia_act!J55-UK_TrAvia_act!J55</f>
        <v>247.30604734042799</v>
      </c>
      <c r="K55" s="137">
        <f>EU28_TrAvia_act!K55-UK_TrAvia_act!K55</f>
        <v>216.29940712001792</v>
      </c>
      <c r="L55" s="137">
        <f>EU28_TrAvia_act!L55-UK_TrAvia_act!L55</f>
        <v>254.76654666692696</v>
      </c>
      <c r="M55" s="137">
        <f>EU28_TrAvia_act!M55-UK_TrAvia_act!M55</f>
        <v>267.00328814888104</v>
      </c>
      <c r="N55" s="137">
        <f>EU28_TrAvia_act!N55-UK_TrAvia_act!N55</f>
        <v>250.34078007736701</v>
      </c>
      <c r="O55" s="137">
        <f>EU28_TrAvia_act!O55-UK_TrAvia_act!O55</f>
        <v>248.41067211247801</v>
      </c>
      <c r="P55" s="137">
        <f>EU28_TrAvia_act!P55-UK_TrAvia_act!P55</f>
        <v>249.58110024008406</v>
      </c>
      <c r="Q55" s="137">
        <f>EU28_TrAvia_act!Q55-UK_TrAvia_act!Q55</f>
        <v>266.96400103012297</v>
      </c>
    </row>
    <row r="57" spans="1:17" ht="11.5" customHeight="1">
      <c r="A57" s="130" t="s">
        <v>95</v>
      </c>
      <c r="B57" s="140"/>
      <c r="C57" s="140">
        <f t="shared" ref="C57:Q57" si="18">SUM(C58,C62)</f>
        <v>278.953361829919</v>
      </c>
      <c r="D57" s="140">
        <f t="shared" si="18"/>
        <v>189.50480098557995</v>
      </c>
      <c r="E57" s="140">
        <f t="shared" si="18"/>
        <v>319.87953546772002</v>
      </c>
      <c r="F57" s="140">
        <f t="shared" si="18"/>
        <v>589.49880841458014</v>
      </c>
      <c r="G57" s="140">
        <f t="shared" si="18"/>
        <v>404.64395656164203</v>
      </c>
      <c r="H57" s="140">
        <f t="shared" si="18"/>
        <v>485.6553285894899</v>
      </c>
      <c r="I57" s="140">
        <f t="shared" si="18"/>
        <v>590.90218820789312</v>
      </c>
      <c r="J57" s="140">
        <f t="shared" si="18"/>
        <v>294.30099295698301</v>
      </c>
      <c r="K57" s="140">
        <f t="shared" si="18"/>
        <v>23.049374230817012</v>
      </c>
      <c r="L57" s="140">
        <f t="shared" si="18"/>
        <v>87.375504149201049</v>
      </c>
      <c r="M57" s="140">
        <f t="shared" si="18"/>
        <v>298.35467244503405</v>
      </c>
      <c r="N57" s="140">
        <f t="shared" si="18"/>
        <v>80.877459473156023</v>
      </c>
      <c r="O57" s="140">
        <f t="shared" si="18"/>
        <v>136.61177210106001</v>
      </c>
      <c r="P57" s="140">
        <f t="shared" si="18"/>
        <v>223.99346733245795</v>
      </c>
      <c r="Q57" s="140">
        <f t="shared" si="18"/>
        <v>314.88340920811385</v>
      </c>
    </row>
    <row r="58" spans="1:17" ht="11.5" customHeight="1">
      <c r="A58" s="170" t="s">
        <v>19</v>
      </c>
      <c r="B58" s="172"/>
      <c r="C58" s="172">
        <f t="shared" ref="C58:Q58" si="19">SUM(C59:C61)</f>
        <v>268.39530794943499</v>
      </c>
      <c r="D58" s="172">
        <f t="shared" si="19"/>
        <v>177.81084941621594</v>
      </c>
      <c r="E58" s="172">
        <f t="shared" si="19"/>
        <v>302.56885901459202</v>
      </c>
      <c r="F58" s="172">
        <f t="shared" si="19"/>
        <v>560.18770109819309</v>
      </c>
      <c r="G58" s="172">
        <f t="shared" si="19"/>
        <v>385.04268648695404</v>
      </c>
      <c r="H58" s="172">
        <f t="shared" si="19"/>
        <v>442.8917434605039</v>
      </c>
      <c r="I58" s="172">
        <f t="shared" si="19"/>
        <v>556.18377378098512</v>
      </c>
      <c r="J58" s="172">
        <f t="shared" si="19"/>
        <v>266.247577991414</v>
      </c>
      <c r="K58" s="172">
        <f t="shared" si="19"/>
        <v>20.017563471262008</v>
      </c>
      <c r="L58" s="172">
        <f t="shared" si="19"/>
        <v>59.658827942004052</v>
      </c>
      <c r="M58" s="172">
        <f t="shared" si="19"/>
        <v>274.82761943801307</v>
      </c>
      <c r="N58" s="172">
        <f t="shared" si="19"/>
        <v>74.155954278278017</v>
      </c>
      <c r="O58" s="172">
        <f t="shared" si="19"/>
        <v>131.81507065168</v>
      </c>
      <c r="P58" s="172">
        <f t="shared" si="19"/>
        <v>215.37918219171993</v>
      </c>
      <c r="Q58" s="172">
        <f t="shared" si="19"/>
        <v>295.70939399414783</v>
      </c>
    </row>
    <row r="59" spans="1:17" ht="11.5" customHeight="1">
      <c r="A59" s="158" t="s">
        <v>24</v>
      </c>
      <c r="B59" s="141"/>
      <c r="C59" s="141">
        <f>EU28_TrAvia_act!C59-UK_TrAvia_act!C59</f>
        <v>29.833131005269038</v>
      </c>
      <c r="D59" s="141">
        <f>EU28_TrAvia_act!D59-UK_TrAvia_act!D59</f>
        <v>30.246606937801999</v>
      </c>
      <c r="E59" s="141">
        <f>EU28_TrAvia_act!E59-UK_TrAvia_act!E59</f>
        <v>86.82700417742906</v>
      </c>
      <c r="F59" s="141">
        <f>EU28_TrAvia_act!F59-UK_TrAvia_act!F59</f>
        <v>84.869674248656992</v>
      </c>
      <c r="G59" s="141">
        <f>EU28_TrAvia_act!G59-UK_TrAvia_act!G59</f>
        <v>27.775937429208035</v>
      </c>
      <c r="H59" s="141">
        <f>EU28_TrAvia_act!H59-UK_TrAvia_act!H59</f>
        <v>33.650184218619991</v>
      </c>
      <c r="I59" s="141">
        <f>EU28_TrAvia_act!I59-UK_TrAvia_act!I59</f>
        <v>65.088081144426013</v>
      </c>
      <c r="J59" s="141">
        <f>EU28_TrAvia_act!J59-UK_TrAvia_act!J59</f>
        <v>19.67640139850306</v>
      </c>
      <c r="K59" s="141">
        <f>EU28_TrAvia_act!K59-UK_TrAvia_act!K59</f>
        <v>6.0449149661720076</v>
      </c>
      <c r="L59" s="141">
        <f>EU28_TrAvia_act!L59-UK_TrAvia_act!L59</f>
        <v>16.219031497195935</v>
      </c>
      <c r="M59" s="141">
        <f>EU28_TrAvia_act!M59-UK_TrAvia_act!M59</f>
        <v>47.242817847867094</v>
      </c>
      <c r="N59" s="141">
        <f>EU28_TrAvia_act!N59-UK_TrAvia_act!N59</f>
        <v>13.692742794477983</v>
      </c>
      <c r="O59" s="141">
        <f>EU28_TrAvia_act!O59-UK_TrAvia_act!O59</f>
        <v>6.0715695521020674</v>
      </c>
      <c r="P59" s="141">
        <f>EU28_TrAvia_act!P59-UK_TrAvia_act!P59</f>
        <v>0.69416206469100494</v>
      </c>
      <c r="Q59" s="141">
        <f>EU28_TrAvia_act!Q59-UK_TrAvia_act!Q59</f>
        <v>3.1493858059149993</v>
      </c>
    </row>
    <row r="60" spans="1:17" ht="11.5" customHeight="1">
      <c r="A60" s="158" t="s">
        <v>87</v>
      </c>
      <c r="B60" s="141"/>
      <c r="C60" s="141">
        <f>EU28_TrAvia_act!C60-UK_TrAvia_act!C60</f>
        <v>87.56048674454712</v>
      </c>
      <c r="D60" s="141">
        <f>EU28_TrAvia_act!D60-UK_TrAvia_act!D60</f>
        <v>41.519725891193985</v>
      </c>
      <c r="E60" s="141">
        <f>EU28_TrAvia_act!E60-UK_TrAvia_act!E60</f>
        <v>115.23862480902199</v>
      </c>
      <c r="F60" s="141">
        <f>EU28_TrAvia_act!F60-UK_TrAvia_act!F60</f>
        <v>228.49327068302614</v>
      </c>
      <c r="G60" s="141">
        <f>EU28_TrAvia_act!G60-UK_TrAvia_act!G60</f>
        <v>167.12098552284107</v>
      </c>
      <c r="H60" s="141">
        <f>EU28_TrAvia_act!H60-UK_TrAvia_act!H60</f>
        <v>231.79615958457097</v>
      </c>
      <c r="I60" s="141">
        <f>EU28_TrAvia_act!I60-UK_TrAvia_act!I60</f>
        <v>210.50516833373896</v>
      </c>
      <c r="J60" s="141">
        <f>EU28_TrAvia_act!J60-UK_TrAvia_act!J60</f>
        <v>97.639900399405079</v>
      </c>
      <c r="K60" s="141">
        <f>EU28_TrAvia_act!K60-UK_TrAvia_act!K60</f>
        <v>7.7237310561170052</v>
      </c>
      <c r="L60" s="141">
        <f>EU28_TrAvia_act!L60-UK_TrAvia_act!L60</f>
        <v>23.805250282931105</v>
      </c>
      <c r="M60" s="141">
        <f>EU28_TrAvia_act!M60-UK_TrAvia_act!M60</f>
        <v>174.07685651462799</v>
      </c>
      <c r="N60" s="141">
        <f>EU28_TrAvia_act!N60-UK_TrAvia_act!N60</f>
        <v>38.68321814345606</v>
      </c>
      <c r="O60" s="141">
        <f>EU28_TrAvia_act!O60-UK_TrAvia_act!O60</f>
        <v>58.692689102339983</v>
      </c>
      <c r="P60" s="141">
        <f>EU28_TrAvia_act!P60-UK_TrAvia_act!P60</f>
        <v>145.02114069150099</v>
      </c>
      <c r="Q60" s="141">
        <f>EU28_TrAvia_act!Q60-UK_TrAvia_act!Q60</f>
        <v>192.46119111553804</v>
      </c>
    </row>
    <row r="61" spans="1:17" ht="11.5" customHeight="1">
      <c r="A61" s="158" t="s">
        <v>88</v>
      </c>
      <c r="B61" s="141"/>
      <c r="C61" s="141">
        <f>EU28_TrAvia_act!C61-UK_TrAvia_act!C61</f>
        <v>151.00169019961885</v>
      </c>
      <c r="D61" s="141">
        <f>EU28_TrAvia_act!D61-UK_TrAvia_act!D61</f>
        <v>106.04451658721996</v>
      </c>
      <c r="E61" s="141">
        <f>EU28_TrAvia_act!E61-UK_TrAvia_act!E61</f>
        <v>100.50323002814096</v>
      </c>
      <c r="F61" s="141">
        <f>EU28_TrAvia_act!F61-UK_TrAvia_act!F61</f>
        <v>246.82475616650993</v>
      </c>
      <c r="G61" s="141">
        <f>EU28_TrAvia_act!G61-UK_TrAvia_act!G61</f>
        <v>190.14576353490497</v>
      </c>
      <c r="H61" s="141">
        <f>EU28_TrAvia_act!H61-UK_TrAvia_act!H61</f>
        <v>177.44539965731295</v>
      </c>
      <c r="I61" s="141">
        <f>EU28_TrAvia_act!I61-UK_TrAvia_act!I61</f>
        <v>280.59052430282014</v>
      </c>
      <c r="J61" s="141">
        <f>EU28_TrAvia_act!J61-UK_TrAvia_act!J61</f>
        <v>148.93127619350588</v>
      </c>
      <c r="K61" s="141">
        <f>EU28_TrAvia_act!K61-UK_TrAvia_act!K61</f>
        <v>6.2489174489729944</v>
      </c>
      <c r="L61" s="141">
        <f>EU28_TrAvia_act!L61-UK_TrAvia_act!L61</f>
        <v>19.634546161877008</v>
      </c>
      <c r="M61" s="141">
        <f>EU28_TrAvia_act!M61-UK_TrAvia_act!M61</f>
        <v>53.507945075517981</v>
      </c>
      <c r="N61" s="141">
        <f>EU28_TrAvia_act!N61-UK_TrAvia_act!N61</f>
        <v>21.779993340343985</v>
      </c>
      <c r="O61" s="141">
        <f>EU28_TrAvia_act!O61-UK_TrAvia_act!O61</f>
        <v>67.050811997237957</v>
      </c>
      <c r="P61" s="141">
        <f>EU28_TrAvia_act!P61-UK_TrAvia_act!P61</f>
        <v>69.663879435527946</v>
      </c>
      <c r="Q61" s="141">
        <f>EU28_TrAvia_act!Q61-UK_TrAvia_act!Q61</f>
        <v>100.0988170726948</v>
      </c>
    </row>
    <row r="62" spans="1:17" ht="11.5" customHeight="1">
      <c r="A62" s="168" t="s">
        <v>23</v>
      </c>
      <c r="B62" s="171"/>
      <c r="C62" s="171">
        <f t="shared" ref="C62:Q62" si="20">SUM(C63:C64)</f>
        <v>10.558053880483998</v>
      </c>
      <c r="D62" s="171">
        <f t="shared" si="20"/>
        <v>11.693951569364007</v>
      </c>
      <c r="E62" s="171">
        <f t="shared" si="20"/>
        <v>17.310676453127993</v>
      </c>
      <c r="F62" s="171">
        <f t="shared" si="20"/>
        <v>29.31110731638703</v>
      </c>
      <c r="G62" s="171">
        <f t="shared" si="20"/>
        <v>19.601270074687992</v>
      </c>
      <c r="H62" s="171">
        <f t="shared" si="20"/>
        <v>42.763585128986008</v>
      </c>
      <c r="I62" s="171">
        <f t="shared" si="20"/>
        <v>34.718414426908019</v>
      </c>
      <c r="J62" s="171">
        <f t="shared" si="20"/>
        <v>28.053414965568987</v>
      </c>
      <c r="K62" s="171">
        <f t="shared" si="20"/>
        <v>3.0318107595550035</v>
      </c>
      <c r="L62" s="171">
        <f t="shared" si="20"/>
        <v>27.716676207197004</v>
      </c>
      <c r="M62" s="171">
        <f t="shared" si="20"/>
        <v>23.527053007021006</v>
      </c>
      <c r="N62" s="171">
        <f t="shared" si="20"/>
        <v>6.7215051948780058</v>
      </c>
      <c r="O62" s="171">
        <f t="shared" si="20"/>
        <v>4.796701449380012</v>
      </c>
      <c r="P62" s="171">
        <f t="shared" si="20"/>
        <v>8.6142851407380068</v>
      </c>
      <c r="Q62" s="171">
        <f t="shared" si="20"/>
        <v>19.174015213965998</v>
      </c>
    </row>
    <row r="63" spans="1:17" ht="11.5" customHeight="1">
      <c r="A63" s="158" t="s">
        <v>89</v>
      </c>
      <c r="B63" s="141"/>
      <c r="C63" s="141">
        <f>EU28_TrAvia_act!C63-UK_TrAvia_act!C63</f>
        <v>6.6114125614969987</v>
      </c>
      <c r="D63" s="141">
        <f>EU28_TrAvia_act!D63-UK_TrAvia_act!D63</f>
        <v>2.4617516232110006</v>
      </c>
      <c r="E63" s="141">
        <f>EU28_TrAvia_act!E63-UK_TrAvia_act!E63</f>
        <v>3.6177620403950002</v>
      </c>
      <c r="F63" s="141">
        <f>EU28_TrAvia_act!F63-UK_TrAvia_act!F63</f>
        <v>7.1915559082330027</v>
      </c>
      <c r="G63" s="141">
        <f>EU28_TrAvia_act!G63-UK_TrAvia_act!G63</f>
        <v>4.971409301699004</v>
      </c>
      <c r="H63" s="141">
        <f>EU28_TrAvia_act!H63-UK_TrAvia_act!H63</f>
        <v>16.165338960284991</v>
      </c>
      <c r="I63" s="141">
        <f>EU28_TrAvia_act!I63-UK_TrAvia_act!I63</f>
        <v>10.478858594556003</v>
      </c>
      <c r="J63" s="141">
        <f>EU28_TrAvia_act!J63-UK_TrAvia_act!J63</f>
        <v>10.229319333675999</v>
      </c>
      <c r="K63" s="141">
        <f>EU28_TrAvia_act!K63-UK_TrAvia_act!K63</f>
        <v>2.518170762671005</v>
      </c>
      <c r="L63" s="141">
        <f>EU28_TrAvia_act!L63-UK_TrAvia_act!L63</f>
        <v>8.0436346451900054</v>
      </c>
      <c r="M63" s="141">
        <f>EU28_TrAvia_act!M63-UK_TrAvia_act!M63</f>
        <v>5.5690071493660014</v>
      </c>
      <c r="N63" s="141">
        <f>EU28_TrAvia_act!N63-UK_TrAvia_act!N63</f>
        <v>3.0561745242440042</v>
      </c>
      <c r="O63" s="141">
        <f>EU28_TrAvia_act!O63-UK_TrAvia_act!O63</f>
        <v>1.5207260265410081</v>
      </c>
      <c r="P63" s="141">
        <f>EU28_TrAvia_act!P63-UK_TrAvia_act!P63</f>
        <v>1.9325718120390025</v>
      </c>
      <c r="Q63" s="141">
        <f>EU28_TrAvia_act!Q63-UK_TrAvia_act!Q63</f>
        <v>5.1405259567960027</v>
      </c>
    </row>
    <row r="64" spans="1:17" ht="11.5" customHeight="1">
      <c r="A64" s="153" t="s">
        <v>88</v>
      </c>
      <c r="B64" s="137"/>
      <c r="C64" s="141">
        <f>EU28_TrAvia_act!C64-UK_TrAvia_act!C64</f>
        <v>3.9466413189869991</v>
      </c>
      <c r="D64" s="141">
        <f>EU28_TrAvia_act!D64-UK_TrAvia_act!D64</f>
        <v>9.2321999461530062</v>
      </c>
      <c r="E64" s="141">
        <f>EU28_TrAvia_act!E64-UK_TrAvia_act!E64</f>
        <v>13.692914412732993</v>
      </c>
      <c r="F64" s="141">
        <f>EU28_TrAvia_act!F64-UK_TrAvia_act!F64</f>
        <v>22.119551408154027</v>
      </c>
      <c r="G64" s="141">
        <f>EU28_TrAvia_act!G64-UK_TrAvia_act!G64</f>
        <v>14.629860772988987</v>
      </c>
      <c r="H64" s="141">
        <f>EU28_TrAvia_act!H64-UK_TrAvia_act!H64</f>
        <v>26.598246168701017</v>
      </c>
      <c r="I64" s="141">
        <f>EU28_TrAvia_act!I64-UK_TrAvia_act!I64</f>
        <v>24.239555832352018</v>
      </c>
      <c r="J64" s="141">
        <f>EU28_TrAvia_act!J64-UK_TrAvia_act!J64</f>
        <v>17.824095631892988</v>
      </c>
      <c r="K64" s="141">
        <f>EU28_TrAvia_act!K64-UK_TrAvia_act!K64</f>
        <v>0.51363999688399842</v>
      </c>
      <c r="L64" s="141">
        <f>EU28_TrAvia_act!L64-UK_TrAvia_act!L64</f>
        <v>19.673041562006997</v>
      </c>
      <c r="M64" s="141">
        <f>EU28_TrAvia_act!M64-UK_TrAvia_act!M64</f>
        <v>17.958045857655005</v>
      </c>
      <c r="N64" s="141">
        <f>EU28_TrAvia_act!N64-UK_TrAvia_act!N64</f>
        <v>3.6653306706340016</v>
      </c>
      <c r="O64" s="141">
        <f>EU28_TrAvia_act!O64-UK_TrAvia_act!O64</f>
        <v>3.2759754228390037</v>
      </c>
      <c r="P64" s="141">
        <f>EU28_TrAvia_act!P64-UK_TrAvia_act!P64</f>
        <v>6.6817133286990043</v>
      </c>
      <c r="Q64" s="141">
        <f>EU28_TrAvia_act!Q64-UK_TrAvia_act!Q64</f>
        <v>14.033489257169995</v>
      </c>
    </row>
    <row r="66" spans="1:17" ht="11.5" customHeight="1">
      <c r="A66" s="136" t="s">
        <v>25</v>
      </c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</row>
    <row r="68" spans="1:17" ht="11.5" customHeight="1">
      <c r="A68" s="130" t="s">
        <v>96</v>
      </c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</row>
    <row r="69" spans="1:17" ht="11.5" customHeight="1">
      <c r="A69" s="170" t="s">
        <v>97</v>
      </c>
      <c r="B69" s="174">
        <f t="shared" ref="B69:Q75" ca="1" si="21">IF(B31=0,"",B31/B22)</f>
        <v>94.174501090820584</v>
      </c>
      <c r="C69" s="174">
        <f t="shared" ca="1" si="21"/>
        <v>92.879004300205736</v>
      </c>
      <c r="D69" s="174">
        <f t="shared" ca="1" si="21"/>
        <v>93.176779392301313</v>
      </c>
      <c r="E69" s="174">
        <f t="shared" ca="1" si="21"/>
        <v>92.806347198260582</v>
      </c>
      <c r="F69" s="174">
        <f t="shared" ca="1" si="21"/>
        <v>94.055934191826097</v>
      </c>
      <c r="G69" s="174">
        <f t="shared" ca="1" si="21"/>
        <v>96.867999561283384</v>
      </c>
      <c r="H69" s="174">
        <f t="shared" ca="1" si="21"/>
        <v>98.681547318948446</v>
      </c>
      <c r="I69" s="174">
        <f t="shared" ca="1" si="21"/>
        <v>101.78206979133751</v>
      </c>
      <c r="J69" s="174">
        <f t="shared" ca="1" si="21"/>
        <v>101.96202892131727</v>
      </c>
      <c r="K69" s="174">
        <f t="shared" ca="1" si="21"/>
        <v>104.45064031028369</v>
      </c>
      <c r="L69" s="174">
        <f t="shared" ca="1" si="21"/>
        <v>106.74118115978378</v>
      </c>
      <c r="M69" s="174">
        <f t="shared" ca="1" si="21"/>
        <v>109.05168197079621</v>
      </c>
      <c r="N69" s="174">
        <f t="shared" ca="1" si="21"/>
        <v>112.79240046294538</v>
      </c>
      <c r="O69" s="174">
        <f t="shared" ca="1" si="21"/>
        <v>116.48532828920634</v>
      </c>
      <c r="P69" s="174">
        <f t="shared" ca="1" si="21"/>
        <v>120.68993302590704</v>
      </c>
      <c r="Q69" s="174">
        <f t="shared" ca="1" si="21"/>
        <v>123.89635425942272</v>
      </c>
    </row>
    <row r="70" spans="1:17" ht="11.5" customHeight="1">
      <c r="A70" s="158" t="s">
        <v>24</v>
      </c>
      <c r="B70" s="150">
        <f t="shared" ca="1" si="21"/>
        <v>71.804919547649703</v>
      </c>
      <c r="C70" s="150">
        <f t="shared" ca="1" si="21"/>
        <v>70.626469628992609</v>
      </c>
      <c r="D70" s="150">
        <f t="shared" ca="1" si="21"/>
        <v>69.196558984996628</v>
      </c>
      <c r="E70" s="150">
        <f t="shared" ca="1" si="21"/>
        <v>67.693686921004485</v>
      </c>
      <c r="F70" s="150">
        <f t="shared" ca="1" si="21"/>
        <v>67.741424430052817</v>
      </c>
      <c r="G70" s="150">
        <f t="shared" ca="1" si="21"/>
        <v>69.552480576483575</v>
      </c>
      <c r="H70" s="150">
        <f t="shared" ca="1" si="21"/>
        <v>71.132793772154486</v>
      </c>
      <c r="I70" s="150">
        <f t="shared" ca="1" si="21"/>
        <v>72.596708385023163</v>
      </c>
      <c r="J70" s="150">
        <f t="shared" ca="1" si="21"/>
        <v>72.084787446720512</v>
      </c>
      <c r="K70" s="150">
        <f t="shared" ca="1" si="21"/>
        <v>73.959087288591135</v>
      </c>
      <c r="L70" s="150">
        <f t="shared" ca="1" si="21"/>
        <v>74.799667536333189</v>
      </c>
      <c r="M70" s="150">
        <f t="shared" ca="1" si="21"/>
        <v>74.166048247900974</v>
      </c>
      <c r="N70" s="150">
        <f t="shared" ca="1" si="21"/>
        <v>76.300388547947293</v>
      </c>
      <c r="O70" s="150">
        <f t="shared" ca="1" si="21"/>
        <v>77.830147143397639</v>
      </c>
      <c r="P70" s="150">
        <f t="shared" ca="1" si="21"/>
        <v>82.72245623360314</v>
      </c>
      <c r="Q70" s="150">
        <f t="shared" ca="1" si="21"/>
        <v>86.216308463200406</v>
      </c>
    </row>
    <row r="71" spans="1:17" ht="11.5" customHeight="1">
      <c r="A71" s="158" t="s">
        <v>87</v>
      </c>
      <c r="B71" s="150">
        <f t="shared" ca="1" si="21"/>
        <v>93.91262564478032</v>
      </c>
      <c r="C71" s="150">
        <f t="shared" ca="1" si="21"/>
        <v>93.819860990659606</v>
      </c>
      <c r="D71" s="150">
        <f t="shared" ca="1" si="21"/>
        <v>95.572442159769722</v>
      </c>
      <c r="E71" s="150">
        <f t="shared" ca="1" si="21"/>
        <v>96.317116615608057</v>
      </c>
      <c r="F71" s="150">
        <f t="shared" ca="1" si="21"/>
        <v>96.350564946319537</v>
      </c>
      <c r="G71" s="150">
        <f t="shared" ca="1" si="21"/>
        <v>99.183357662462754</v>
      </c>
      <c r="H71" s="150">
        <f t="shared" ca="1" si="21"/>
        <v>101.03392404515185</v>
      </c>
      <c r="I71" s="150">
        <f t="shared" ca="1" si="21"/>
        <v>103.20907966995487</v>
      </c>
      <c r="J71" s="150">
        <f t="shared" ca="1" si="21"/>
        <v>102.78289912987968</v>
      </c>
      <c r="K71" s="150">
        <f t="shared" ca="1" si="21"/>
        <v>104.53936451666657</v>
      </c>
      <c r="L71" s="150">
        <f t="shared" ca="1" si="21"/>
        <v>106.86758087325242</v>
      </c>
      <c r="M71" s="150">
        <f t="shared" ca="1" si="21"/>
        <v>110.29415376496516</v>
      </c>
      <c r="N71" s="150">
        <f t="shared" ca="1" si="21"/>
        <v>112.94506792652508</v>
      </c>
      <c r="O71" s="150">
        <f t="shared" ca="1" si="21"/>
        <v>116.2338380844466</v>
      </c>
      <c r="P71" s="150">
        <f t="shared" ca="1" si="21"/>
        <v>119.59353711331363</v>
      </c>
      <c r="Q71" s="150">
        <f t="shared" ca="1" si="21"/>
        <v>122.77761044335958</v>
      </c>
    </row>
    <row r="72" spans="1:17" ht="11.5" customHeight="1">
      <c r="A72" s="158" t="s">
        <v>88</v>
      </c>
      <c r="B72" s="175">
        <f t="shared" ca="1" si="21"/>
        <v>130.26802046722636</v>
      </c>
      <c r="C72" s="175">
        <f t="shared" ca="1" si="21"/>
        <v>124.38134829901101</v>
      </c>
      <c r="D72" s="175">
        <f t="shared" ca="1" si="21"/>
        <v>122.45786911023173</v>
      </c>
      <c r="E72" s="175">
        <f t="shared" ca="1" si="21"/>
        <v>120.45127268769511</v>
      </c>
      <c r="F72" s="175">
        <f t="shared" ca="1" si="21"/>
        <v>125.31135548691741</v>
      </c>
      <c r="G72" s="175">
        <f t="shared" ca="1" si="21"/>
        <v>127.58944542256366</v>
      </c>
      <c r="H72" s="175">
        <f t="shared" ca="1" si="21"/>
        <v>128.40277356996924</v>
      </c>
      <c r="I72" s="175">
        <f t="shared" ca="1" si="21"/>
        <v>136.96443578778496</v>
      </c>
      <c r="J72" s="175">
        <f t="shared" ca="1" si="21"/>
        <v>137.15166190915789</v>
      </c>
      <c r="K72" s="175">
        <f t="shared" ca="1" si="21"/>
        <v>143.95336985372151</v>
      </c>
      <c r="L72" s="175">
        <f t="shared" ca="1" si="21"/>
        <v>145.33965943322195</v>
      </c>
      <c r="M72" s="175">
        <f t="shared" ca="1" si="21"/>
        <v>148.15619448099577</v>
      </c>
      <c r="N72" s="175">
        <f t="shared" ca="1" si="21"/>
        <v>154.40366107014023</v>
      </c>
      <c r="O72" s="175">
        <f t="shared" ca="1" si="21"/>
        <v>157.800538801144</v>
      </c>
      <c r="P72" s="175">
        <f t="shared" ca="1" si="21"/>
        <v>160.61362710191111</v>
      </c>
      <c r="Q72" s="175">
        <f t="shared" ca="1" si="21"/>
        <v>163.93410382767908</v>
      </c>
    </row>
    <row r="73" spans="1:17" ht="11.5" customHeight="1">
      <c r="A73" s="168" t="s">
        <v>98</v>
      </c>
      <c r="B73" s="173">
        <f t="shared" ca="1" si="21"/>
        <v>34.129855765116893</v>
      </c>
      <c r="C73" s="173">
        <f t="shared" ca="1" si="21"/>
        <v>34.42234095169399</v>
      </c>
      <c r="D73" s="173">
        <f t="shared" ca="1" si="21"/>
        <v>35.359505960504208</v>
      </c>
      <c r="E73" s="173">
        <f t="shared" ca="1" si="21"/>
        <v>35.865297230904034</v>
      </c>
      <c r="F73" s="173">
        <f t="shared" ca="1" si="21"/>
        <v>36.751962631818252</v>
      </c>
      <c r="G73" s="173">
        <f t="shared" ca="1" si="21"/>
        <v>37.188870252612787</v>
      </c>
      <c r="H73" s="173">
        <f t="shared" ca="1" si="21"/>
        <v>36.405705570820437</v>
      </c>
      <c r="I73" s="173">
        <f t="shared" ca="1" si="21"/>
        <v>36.460859441281997</v>
      </c>
      <c r="J73" s="173">
        <f t="shared" ca="1" si="21"/>
        <v>36.364917117670039</v>
      </c>
      <c r="K73" s="173">
        <f t="shared" ca="1" si="21"/>
        <v>35.970398059356242</v>
      </c>
      <c r="L73" s="173">
        <f t="shared" ca="1" si="21"/>
        <v>38.169976044019734</v>
      </c>
      <c r="M73" s="173">
        <f t="shared" ca="1" si="21"/>
        <v>38.658595553402264</v>
      </c>
      <c r="N73" s="173">
        <f t="shared" ca="1" si="21"/>
        <v>37.786557670864205</v>
      </c>
      <c r="O73" s="173">
        <f t="shared" ca="1" si="21"/>
        <v>37.123445660738959</v>
      </c>
      <c r="P73" s="173">
        <f t="shared" ca="1" si="21"/>
        <v>39.309307334264105</v>
      </c>
      <c r="Q73" s="173">
        <f t="shared" ca="1" si="21"/>
        <v>38.218822938911934</v>
      </c>
    </row>
    <row r="74" spans="1:17" ht="11.5" customHeight="1">
      <c r="A74" s="158" t="s">
        <v>89</v>
      </c>
      <c r="B74" s="150">
        <f t="shared" ca="1" si="21"/>
        <v>20.443462694385222</v>
      </c>
      <c r="C74" s="150">
        <f t="shared" ca="1" si="21"/>
        <v>20.964256787247869</v>
      </c>
      <c r="D74" s="150">
        <f t="shared" ca="1" si="21"/>
        <v>21.288769810563949</v>
      </c>
      <c r="E74" s="150">
        <f t="shared" ca="1" si="21"/>
        <v>21.590377112568248</v>
      </c>
      <c r="F74" s="150">
        <f t="shared" ca="1" si="21"/>
        <v>21.867920982675447</v>
      </c>
      <c r="G74" s="150">
        <f t="shared" ca="1" si="21"/>
        <v>21.640240748128118</v>
      </c>
      <c r="H74" s="150">
        <f t="shared" ca="1" si="21"/>
        <v>20.780332046650894</v>
      </c>
      <c r="I74" s="150">
        <f t="shared" ca="1" si="21"/>
        <v>20.548087603200365</v>
      </c>
      <c r="J74" s="150">
        <f t="shared" ca="1" si="21"/>
        <v>20.076262604786464</v>
      </c>
      <c r="K74" s="150">
        <f t="shared" ca="1" si="21"/>
        <v>20.379911941496268</v>
      </c>
      <c r="L74" s="150">
        <f t="shared" ca="1" si="21"/>
        <v>21.159620466810278</v>
      </c>
      <c r="M74" s="150">
        <f t="shared" ca="1" si="21"/>
        <v>21.937526846472089</v>
      </c>
      <c r="N74" s="150">
        <f t="shared" ca="1" si="21"/>
        <v>21.748823857111997</v>
      </c>
      <c r="O74" s="150">
        <f t="shared" ca="1" si="21"/>
        <v>21.999008313435699</v>
      </c>
      <c r="P74" s="150">
        <f t="shared" ca="1" si="21"/>
        <v>23.753284617019688</v>
      </c>
      <c r="Q74" s="150">
        <f t="shared" ca="1" si="21"/>
        <v>23.443252423116689</v>
      </c>
    </row>
    <row r="75" spans="1:17" ht="11.5" customHeight="1">
      <c r="A75" s="153" t="s">
        <v>88</v>
      </c>
      <c r="B75" s="148">
        <f t="shared" ca="1" si="21"/>
        <v>53.684116414756097</v>
      </c>
      <c r="C75" s="148">
        <f t="shared" ca="1" si="21"/>
        <v>53.485939534047027</v>
      </c>
      <c r="D75" s="148">
        <f t="shared" ca="1" si="21"/>
        <v>54.10407418180953</v>
      </c>
      <c r="E75" s="148">
        <f t="shared" ca="1" si="21"/>
        <v>53.691691688024505</v>
      </c>
      <c r="F75" s="148">
        <f t="shared" ca="1" si="21"/>
        <v>54.452121950987099</v>
      </c>
      <c r="G75" s="148">
        <f t="shared" ca="1" si="21"/>
        <v>55.026757194162144</v>
      </c>
      <c r="H75" s="148">
        <f t="shared" ca="1" si="21"/>
        <v>54.520587981589287</v>
      </c>
      <c r="I75" s="148">
        <f t="shared" ca="1" si="21"/>
        <v>54.571390255434494</v>
      </c>
      <c r="J75" s="148">
        <f t="shared" ca="1" si="21"/>
        <v>54.235860190730385</v>
      </c>
      <c r="K75" s="148">
        <f t="shared" ca="1" si="21"/>
        <v>53.652657673845646</v>
      </c>
      <c r="L75" s="148">
        <f t="shared" ca="1" si="21"/>
        <v>55.036141049909105</v>
      </c>
      <c r="M75" s="148">
        <f t="shared" ca="1" si="21"/>
        <v>54.106609562888615</v>
      </c>
      <c r="N75" s="148">
        <f t="shared" ca="1" si="21"/>
        <v>52.812518991322385</v>
      </c>
      <c r="O75" s="148">
        <f t="shared" ca="1" si="21"/>
        <v>50.475350878248491</v>
      </c>
      <c r="P75" s="148">
        <f t="shared" ca="1" si="21"/>
        <v>52.942880626929245</v>
      </c>
      <c r="Q75" s="148">
        <f t="shared" ca="1" si="21"/>
        <v>50.82230925241538</v>
      </c>
    </row>
    <row r="77" spans="1:17" ht="11.5" customHeight="1">
      <c r="A77" s="130" t="s">
        <v>99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</row>
    <row r="78" spans="1:17" ht="11.5" customHeight="1">
      <c r="A78" s="170" t="s">
        <v>19</v>
      </c>
      <c r="B78" s="174">
        <f ca="1">IF(B13=0,0,B13*1000000/B22)</f>
        <v>1117.9124989642851</v>
      </c>
      <c r="C78" s="174">
        <f t="shared" ref="C78:Q78" ca="1" si="22">IF(C13=0,0,C13*1000000/C22)</f>
        <v>1142.5540924395561</v>
      </c>
      <c r="D78" s="174">
        <f t="shared" ca="1" si="22"/>
        <v>1146.9031707451279</v>
      </c>
      <c r="E78" s="174">
        <f t="shared" ca="1" si="22"/>
        <v>1129.8105260051468</v>
      </c>
      <c r="F78" s="174">
        <f t="shared" ca="1" si="22"/>
        <v>1147.5488235337414</v>
      </c>
      <c r="G78" s="174">
        <f t="shared" ca="1" si="22"/>
        <v>1156.2440697341954</v>
      </c>
      <c r="H78" s="174">
        <f t="shared" ca="1" si="22"/>
        <v>1140.4197275276347</v>
      </c>
      <c r="I78" s="174">
        <f t="shared" ca="1" si="22"/>
        <v>1122.4517859397786</v>
      </c>
      <c r="J78" s="174">
        <f t="shared" ca="1" si="22"/>
        <v>1127.7223628447257</v>
      </c>
      <c r="K78" s="174">
        <f t="shared" ca="1" si="22"/>
        <v>1125.6806943821971</v>
      </c>
      <c r="L78" s="174">
        <f t="shared" ca="1" si="22"/>
        <v>1101.7760989809301</v>
      </c>
      <c r="M78" s="174">
        <f t="shared" ca="1" si="22"/>
        <v>1089.9771954216849</v>
      </c>
      <c r="N78" s="174">
        <f t="shared" ca="1" si="22"/>
        <v>1095.8361665437046</v>
      </c>
      <c r="O78" s="174">
        <f t="shared" ca="1" si="22"/>
        <v>1108.7907549284039</v>
      </c>
      <c r="P78" s="174">
        <f t="shared" ca="1" si="22"/>
        <v>1106.2936463650167</v>
      </c>
      <c r="Q78" s="174">
        <f t="shared" ca="1" si="22"/>
        <v>1094.2508920850253</v>
      </c>
    </row>
    <row r="79" spans="1:17" ht="11.5" customHeight="1">
      <c r="A79" s="158" t="s">
        <v>24</v>
      </c>
      <c r="B79" s="150">
        <f t="shared" ref="B79:Q81" ca="1" si="23">IF(B14=0,0,B14*1000000/B23)</f>
        <v>622.26310302005675</v>
      </c>
      <c r="C79" s="150">
        <f t="shared" ca="1" si="23"/>
        <v>628.43656354553229</v>
      </c>
      <c r="D79" s="150">
        <f t="shared" ca="1" si="23"/>
        <v>637.95553013480071</v>
      </c>
      <c r="E79" s="150">
        <f t="shared" ca="1" si="23"/>
        <v>638.14186822530257</v>
      </c>
      <c r="F79" s="150">
        <f t="shared" ca="1" si="23"/>
        <v>642.56176858905951</v>
      </c>
      <c r="G79" s="150">
        <f t="shared" ca="1" si="23"/>
        <v>646.33210934951455</v>
      </c>
      <c r="H79" s="150">
        <f t="shared" ca="1" si="23"/>
        <v>646.32952273575506</v>
      </c>
      <c r="I79" s="150">
        <f t="shared" ca="1" si="23"/>
        <v>644.73747624172825</v>
      </c>
      <c r="J79" s="150">
        <f t="shared" ca="1" si="23"/>
        <v>639.06534005592266</v>
      </c>
      <c r="K79" s="150">
        <f t="shared" ca="1" si="23"/>
        <v>633.89562323626672</v>
      </c>
      <c r="L79" s="150">
        <f t="shared" ca="1" si="23"/>
        <v>633.17865226863614</v>
      </c>
      <c r="M79" s="150">
        <f t="shared" ca="1" si="23"/>
        <v>633.55063025591551</v>
      </c>
      <c r="N79" s="150">
        <f t="shared" ca="1" si="23"/>
        <v>628.39332686568537</v>
      </c>
      <c r="O79" s="150">
        <f t="shared" ca="1" si="23"/>
        <v>624.3378627911552</v>
      </c>
      <c r="P79" s="150">
        <f t="shared" ca="1" si="23"/>
        <v>622.6341639209644</v>
      </c>
      <c r="Q79" s="150">
        <f t="shared" ca="1" si="23"/>
        <v>621.40720381161736</v>
      </c>
    </row>
    <row r="80" spans="1:17" ht="11.5" customHeight="1">
      <c r="A80" s="158" t="s">
        <v>87</v>
      </c>
      <c r="B80" s="150">
        <f t="shared" ca="1" si="23"/>
        <v>782.91170153558221</v>
      </c>
      <c r="C80" s="150">
        <f t="shared" ca="1" si="23"/>
        <v>791.31429583840065</v>
      </c>
      <c r="D80" s="150">
        <f t="shared" ca="1" si="23"/>
        <v>781.73932565608675</v>
      </c>
      <c r="E80" s="150">
        <f t="shared" ca="1" si="23"/>
        <v>768.48870324159395</v>
      </c>
      <c r="F80" s="150">
        <f t="shared" ca="1" si="23"/>
        <v>751.6912256253695</v>
      </c>
      <c r="G80" s="150">
        <f t="shared" ca="1" si="23"/>
        <v>748.51855169799933</v>
      </c>
      <c r="H80" s="150">
        <f t="shared" ca="1" si="23"/>
        <v>738.78515602962079</v>
      </c>
      <c r="I80" s="150">
        <f t="shared" ca="1" si="23"/>
        <v>702.29143804486989</v>
      </c>
      <c r="J80" s="150">
        <f t="shared" ca="1" si="23"/>
        <v>697.60519622502557</v>
      </c>
      <c r="K80" s="150">
        <f t="shared" ca="1" si="23"/>
        <v>698.98248575762841</v>
      </c>
      <c r="L80" s="150">
        <f t="shared" ca="1" si="23"/>
        <v>705.67648598519224</v>
      </c>
      <c r="M80" s="150">
        <f t="shared" ca="1" si="23"/>
        <v>706.01517350903407</v>
      </c>
      <c r="N80" s="150">
        <f t="shared" ca="1" si="23"/>
        <v>700.39497261306246</v>
      </c>
      <c r="O80" s="150">
        <f t="shared" ca="1" si="23"/>
        <v>704.10943152252162</v>
      </c>
      <c r="P80" s="150">
        <f t="shared" ca="1" si="23"/>
        <v>701.42353722971302</v>
      </c>
      <c r="Q80" s="150">
        <f t="shared" ca="1" si="23"/>
        <v>697.56940957313452</v>
      </c>
    </row>
    <row r="81" spans="1:17" ht="11.5" customHeight="1">
      <c r="A81" s="158" t="s">
        <v>88</v>
      </c>
      <c r="B81" s="150">
        <f t="shared" ca="1" si="23"/>
        <v>3056.2112926132281</v>
      </c>
      <c r="C81" s="150">
        <f t="shared" ca="1" si="23"/>
        <v>3130.6036288299306</v>
      </c>
      <c r="D81" s="150">
        <f t="shared" ca="1" si="23"/>
        <v>3135.1258529152947</v>
      </c>
      <c r="E81" s="150">
        <f t="shared" ca="1" si="23"/>
        <v>3105.3037754167162</v>
      </c>
      <c r="F81" s="150">
        <f t="shared" ca="1" si="23"/>
        <v>3197.6620448465569</v>
      </c>
      <c r="G81" s="150">
        <f t="shared" ca="1" si="23"/>
        <v>3205.6897096574708</v>
      </c>
      <c r="H81" s="150">
        <f t="shared" ca="1" si="23"/>
        <v>3142.6718016217542</v>
      </c>
      <c r="I81" s="150">
        <f t="shared" ca="1" si="23"/>
        <v>3225.7372196862666</v>
      </c>
      <c r="J81" s="150">
        <f t="shared" ca="1" si="23"/>
        <v>3155.5671273984899</v>
      </c>
      <c r="K81" s="150">
        <f t="shared" ca="1" si="23"/>
        <v>3166.5308627754875</v>
      </c>
      <c r="L81" s="150">
        <f t="shared" ca="1" si="23"/>
        <v>2883.1578097806737</v>
      </c>
      <c r="M81" s="150">
        <f t="shared" ca="1" si="23"/>
        <v>2874.9723095023496</v>
      </c>
      <c r="N81" s="150">
        <f t="shared" ca="1" si="23"/>
        <v>2877.7046094561515</v>
      </c>
      <c r="O81" s="150">
        <f t="shared" ca="1" si="23"/>
        <v>2862.6826135520637</v>
      </c>
      <c r="P81" s="150">
        <f t="shared" ca="1" si="23"/>
        <v>2820.8378857346652</v>
      </c>
      <c r="Q81" s="150">
        <f t="shared" ca="1" si="23"/>
        <v>2828.1084074009714</v>
      </c>
    </row>
    <row r="82" spans="1:17" ht="11.5" customHeight="1">
      <c r="A82" s="168" t="s">
        <v>23</v>
      </c>
      <c r="B82" s="173">
        <f ca="1">IF(B17=0,0,B17*1000000/B26)</f>
        <v>1545.5479496095704</v>
      </c>
      <c r="C82" s="173">
        <f t="shared" ref="C82:Q82" ca="1" si="24">IF(C17=0,0,C17*1000000/C26)</f>
        <v>1557.8562050874064</v>
      </c>
      <c r="D82" s="173">
        <f t="shared" ca="1" si="24"/>
        <v>1594.908678528684</v>
      </c>
      <c r="E82" s="173">
        <f t="shared" ca="1" si="24"/>
        <v>1614.117512017727</v>
      </c>
      <c r="F82" s="173">
        <f t="shared" ca="1" si="24"/>
        <v>1631.8011112727095</v>
      </c>
      <c r="G82" s="173">
        <f t="shared" ca="1" si="24"/>
        <v>1662.3071684920446</v>
      </c>
      <c r="H82" s="173">
        <f t="shared" ca="1" si="24"/>
        <v>1641.5547699893548</v>
      </c>
      <c r="I82" s="173">
        <f t="shared" ca="1" si="24"/>
        <v>1665.5923346610614</v>
      </c>
      <c r="J82" s="173">
        <f t="shared" ca="1" si="24"/>
        <v>1682.659383210487</v>
      </c>
      <c r="K82" s="173">
        <f t="shared" ca="1" si="24"/>
        <v>1675.044628427929</v>
      </c>
      <c r="L82" s="173">
        <f t="shared" ca="1" si="24"/>
        <v>1767.7444291227778</v>
      </c>
      <c r="M82" s="173">
        <f t="shared" ca="1" si="24"/>
        <v>1787.355337934179</v>
      </c>
      <c r="N82" s="173">
        <f t="shared" ca="1" si="24"/>
        <v>1790.1284573227722</v>
      </c>
      <c r="O82" s="173">
        <f t="shared" ca="1" si="24"/>
        <v>1825.0575690249616</v>
      </c>
      <c r="P82" s="173">
        <f t="shared" ca="1" si="24"/>
        <v>1810.7594797884644</v>
      </c>
      <c r="Q82" s="173">
        <f t="shared" ca="1" si="24"/>
        <v>1842.8609855510358</v>
      </c>
    </row>
    <row r="83" spans="1:17" ht="11.5" customHeight="1">
      <c r="A83" s="158" t="s">
        <v>89</v>
      </c>
      <c r="B83" s="150">
        <f t="shared" ref="B83:Q83" ca="1" si="25">IF(B18=0,0,B18*1000000/B27)</f>
        <v>657.62535570661578</v>
      </c>
      <c r="C83" s="150">
        <f t="shared" ca="1" si="25"/>
        <v>673.68894494319409</v>
      </c>
      <c r="D83" s="150">
        <f t="shared" ca="1" si="25"/>
        <v>675.33641620423907</v>
      </c>
      <c r="E83" s="150">
        <f t="shared" ca="1" si="25"/>
        <v>655.68110192305244</v>
      </c>
      <c r="F83" s="150">
        <f t="shared" ca="1" si="25"/>
        <v>637.62754592513045</v>
      </c>
      <c r="G83" s="150">
        <f t="shared" ca="1" si="25"/>
        <v>651.05005781861576</v>
      </c>
      <c r="H83" s="150">
        <f t="shared" ca="1" si="25"/>
        <v>622.27076939879623</v>
      </c>
      <c r="I83" s="150">
        <f t="shared" ca="1" si="25"/>
        <v>614.29388652863952</v>
      </c>
      <c r="J83" s="150">
        <f t="shared" ca="1" si="25"/>
        <v>610.88724854110228</v>
      </c>
      <c r="K83" s="150">
        <f t="shared" ca="1" si="25"/>
        <v>627.02587957102594</v>
      </c>
      <c r="L83" s="150">
        <f t="shared" ca="1" si="25"/>
        <v>614.63071250852659</v>
      </c>
      <c r="M83" s="150">
        <f t="shared" ca="1" si="25"/>
        <v>595.88726407701233</v>
      </c>
      <c r="N83" s="150">
        <f t="shared" ca="1" si="25"/>
        <v>602.59650890704916</v>
      </c>
      <c r="O83" s="150">
        <f t="shared" ca="1" si="25"/>
        <v>600.84473748945311</v>
      </c>
      <c r="P83" s="150">
        <f t="shared" ca="1" si="25"/>
        <v>623.85081393607243</v>
      </c>
      <c r="Q83" s="150">
        <f t="shared" ca="1" si="25"/>
        <v>620.62425960451526</v>
      </c>
    </row>
    <row r="84" spans="1:17" ht="11.5" customHeight="1">
      <c r="A84" s="153" t="s">
        <v>88</v>
      </c>
      <c r="B84" s="148">
        <f t="shared" ref="B84:Q84" ca="1" si="26">IF(B19=0,0,B19*1000000/B28)</f>
        <v>2814.1561028425913</v>
      </c>
      <c r="C84" s="148">
        <f t="shared" ca="1" si="26"/>
        <v>2810.2937378810557</v>
      </c>
      <c r="D84" s="148">
        <f t="shared" ca="1" si="26"/>
        <v>2819.9323604370256</v>
      </c>
      <c r="E84" s="148">
        <f t="shared" ca="1" si="26"/>
        <v>2811.0044554667688</v>
      </c>
      <c r="F84" s="148">
        <f t="shared" ca="1" si="26"/>
        <v>2814.0761218086895</v>
      </c>
      <c r="G84" s="148">
        <f t="shared" ca="1" si="26"/>
        <v>2822.4537913071044</v>
      </c>
      <c r="H84" s="148">
        <f t="shared" ca="1" si="26"/>
        <v>2823.2359493426243</v>
      </c>
      <c r="I84" s="148">
        <f t="shared" ca="1" si="26"/>
        <v>2862.0886543159691</v>
      </c>
      <c r="J84" s="148">
        <f t="shared" ca="1" si="26"/>
        <v>2858.5440329106418</v>
      </c>
      <c r="K84" s="148">
        <f t="shared" ca="1" si="26"/>
        <v>2863.6759166410143</v>
      </c>
      <c r="L84" s="148">
        <f t="shared" ca="1" si="26"/>
        <v>2911.083621927638</v>
      </c>
      <c r="M84" s="148">
        <f t="shared" ca="1" si="26"/>
        <v>2888.1112656442774</v>
      </c>
      <c r="N84" s="148">
        <f t="shared" ca="1" si="26"/>
        <v>2902.7425791759547</v>
      </c>
      <c r="O84" s="148">
        <f t="shared" ca="1" si="26"/>
        <v>2905.7968598413254</v>
      </c>
      <c r="P84" s="148">
        <f t="shared" ca="1" si="26"/>
        <v>2850.9872154846757</v>
      </c>
      <c r="Q84" s="148">
        <f t="shared" ca="1" si="26"/>
        <v>2885.4226809428123</v>
      </c>
    </row>
    <row r="86" spans="1:17" ht="11.5" customHeight="1">
      <c r="A86" s="130" t="s">
        <v>100</v>
      </c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</row>
    <row r="87" spans="1:17" ht="11.5" customHeight="1">
      <c r="A87" s="170" t="s">
        <v>101</v>
      </c>
      <c r="B87" s="172">
        <f t="shared" ref="B87:Q93" ca="1" si="27">IF(B4=0,"",B4*1000000/B22)</f>
        <v>119717.62798317424</v>
      </c>
      <c r="C87" s="172">
        <f t="shared" ca="1" si="27"/>
        <v>119436.98819434454</v>
      </c>
      <c r="D87" s="172">
        <f t="shared" ca="1" si="27"/>
        <v>119547.42859994469</v>
      </c>
      <c r="E87" s="172">
        <f t="shared" ca="1" si="27"/>
        <v>116626.40480039753</v>
      </c>
      <c r="F87" s="172">
        <f t="shared" ca="1" si="27"/>
        <v>121826.90668861481</v>
      </c>
      <c r="G87" s="172">
        <f t="shared" ca="1" si="27"/>
        <v>125911.1106937139</v>
      </c>
      <c r="H87" s="172">
        <f t="shared" ca="1" si="27"/>
        <v>125721.32179283405</v>
      </c>
      <c r="I87" s="172">
        <f t="shared" ca="1" si="27"/>
        <v>130012.63315693333</v>
      </c>
      <c r="J87" s="172">
        <f t="shared" ca="1" si="27"/>
        <v>131070.06949761214</v>
      </c>
      <c r="K87" s="172">
        <f t="shared" ca="1" si="27"/>
        <v>135544.06548363811</v>
      </c>
      <c r="L87" s="172">
        <f t="shared" ca="1" si="27"/>
        <v>134139.06947800348</v>
      </c>
      <c r="M87" s="172">
        <f t="shared" ca="1" si="27"/>
        <v>135167.24055300784</v>
      </c>
      <c r="N87" s="172">
        <f t="shared" ca="1" si="27"/>
        <v>141318.99757414925</v>
      </c>
      <c r="O87" s="172">
        <f t="shared" ca="1" si="27"/>
        <v>147235.38261991341</v>
      </c>
      <c r="P87" s="172">
        <f t="shared" ca="1" si="27"/>
        <v>150929.76425289171</v>
      </c>
      <c r="Q87" s="172">
        <f t="shared" ca="1" si="27"/>
        <v>152672.87302520685</v>
      </c>
    </row>
    <row r="88" spans="1:17" ht="11.5" customHeight="1">
      <c r="A88" s="158" t="s">
        <v>24</v>
      </c>
      <c r="B88" s="141">
        <f t="shared" ca="1" si="27"/>
        <v>44655.794585634481</v>
      </c>
      <c r="C88" s="141">
        <f t="shared" ca="1" si="27"/>
        <v>44356.359242427272</v>
      </c>
      <c r="D88" s="141">
        <f t="shared" ca="1" si="27"/>
        <v>44102.318736726746</v>
      </c>
      <c r="E88" s="141">
        <f t="shared" ca="1" si="27"/>
        <v>43144.276267892106</v>
      </c>
      <c r="F88" s="141">
        <f t="shared" ca="1" si="27"/>
        <v>43487.12952039751</v>
      </c>
      <c r="G88" s="141">
        <f t="shared" ca="1" si="27"/>
        <v>44934.733996116709</v>
      </c>
      <c r="H88" s="141">
        <f t="shared" ca="1" si="27"/>
        <v>45959.918831335381</v>
      </c>
      <c r="I88" s="141">
        <f t="shared" ca="1" si="27"/>
        <v>46797.854811490535</v>
      </c>
      <c r="J88" s="141">
        <f t="shared" ca="1" si="27"/>
        <v>46058.451759184885</v>
      </c>
      <c r="K88" s="141">
        <f t="shared" ca="1" si="27"/>
        <v>46882.403253805423</v>
      </c>
      <c r="L88" s="141">
        <f t="shared" ca="1" si="27"/>
        <v>47357.22613576569</v>
      </c>
      <c r="M88" s="141">
        <f t="shared" ca="1" si="27"/>
        <v>46983.986711695412</v>
      </c>
      <c r="N88" s="141">
        <f t="shared" ca="1" si="27"/>
        <v>47943.606984539765</v>
      </c>
      <c r="O88" s="141">
        <f t="shared" ca="1" si="27"/>
        <v>48588.645712041049</v>
      </c>
      <c r="P88" s="141">
        <f t="shared" ca="1" si="27"/>
        <v>51502.159856675884</v>
      </c>
      <c r="Q88" s="141">
        <f t="shared" ca="1" si="27"/>
        <v>53571.90333111029</v>
      </c>
    </row>
    <row r="89" spans="1:17" ht="11.5" customHeight="1">
      <c r="A89" s="158" t="s">
        <v>87</v>
      </c>
      <c r="B89" s="141">
        <f t="shared" ca="1" si="27"/>
        <v>73485.282736635214</v>
      </c>
      <c r="C89" s="141">
        <f t="shared" ca="1" si="27"/>
        <v>74198.474007379846</v>
      </c>
      <c r="D89" s="141">
        <f t="shared" ca="1" si="27"/>
        <v>74660.876687649652</v>
      </c>
      <c r="E89" s="141">
        <f t="shared" ca="1" si="27"/>
        <v>73983.988832601492</v>
      </c>
      <c r="F89" s="141">
        <f t="shared" ca="1" si="27"/>
        <v>72410.363862223676</v>
      </c>
      <c r="G89" s="141">
        <f t="shared" ca="1" si="27"/>
        <v>74232.009918251671</v>
      </c>
      <c r="H89" s="141">
        <f t="shared" ca="1" si="27"/>
        <v>74626.895362902098</v>
      </c>
      <c r="I89" s="141">
        <f t="shared" ca="1" si="27"/>
        <v>72480.007634395894</v>
      </c>
      <c r="J89" s="141">
        <f t="shared" ca="1" si="27"/>
        <v>71696.488808210881</v>
      </c>
      <c r="K89" s="141">
        <f t="shared" ca="1" si="27"/>
        <v>73068.481884706795</v>
      </c>
      <c r="L89" s="141">
        <f t="shared" ca="1" si="27"/>
        <v>75411.517691040455</v>
      </c>
      <c r="M89" s="141">
        <f t="shared" ca="1" si="27"/>
        <v>77867.750985341539</v>
      </c>
      <c r="N89" s="141">
        <f t="shared" ca="1" si="27"/>
        <v>79105.720881188972</v>
      </c>
      <c r="O89" s="141">
        <f t="shared" ca="1" si="27"/>
        <v>81841.503040583659</v>
      </c>
      <c r="P89" s="141">
        <f t="shared" ca="1" si="27"/>
        <v>83886.011536335063</v>
      </c>
      <c r="Q89" s="141">
        <f t="shared" ca="1" si="27"/>
        <v>85645.714162667558</v>
      </c>
    </row>
    <row r="90" spans="1:17" ht="11.5" customHeight="1">
      <c r="A90" s="158" t="s">
        <v>88</v>
      </c>
      <c r="B90" s="141">
        <f t="shared" ca="1" si="27"/>
        <v>397690.39202807669</v>
      </c>
      <c r="C90" s="141">
        <f t="shared" ca="1" si="27"/>
        <v>389305.9949221487</v>
      </c>
      <c r="D90" s="141">
        <f t="shared" ca="1" si="27"/>
        <v>383904.56030209415</v>
      </c>
      <c r="E90" s="141">
        <f t="shared" ca="1" si="27"/>
        <v>373991.23403826397</v>
      </c>
      <c r="F90" s="141">
        <f t="shared" ca="1" si="27"/>
        <v>400322.71994738729</v>
      </c>
      <c r="G90" s="141">
        <f t="shared" ca="1" si="27"/>
        <v>408595.68621760345</v>
      </c>
      <c r="H90" s="141">
        <f t="shared" ca="1" si="27"/>
        <v>403456.98643179185</v>
      </c>
      <c r="I90" s="141">
        <f t="shared" ca="1" si="27"/>
        <v>442472.42641113012</v>
      </c>
      <c r="J90" s="141">
        <f t="shared" ca="1" si="27"/>
        <v>433253.15920630668</v>
      </c>
      <c r="K90" s="141">
        <f t="shared" ca="1" si="27"/>
        <v>456095.49615547142</v>
      </c>
      <c r="L90" s="141">
        <f t="shared" ca="1" si="27"/>
        <v>419376.0961832758</v>
      </c>
      <c r="M90" s="141">
        <f t="shared" ca="1" si="27"/>
        <v>426317.05589087604</v>
      </c>
      <c r="N90" s="141">
        <f t="shared" ca="1" si="27"/>
        <v>444531.24106075073</v>
      </c>
      <c r="O90" s="141">
        <f t="shared" ca="1" si="27"/>
        <v>452008.61973136163</v>
      </c>
      <c r="P90" s="141">
        <f t="shared" ca="1" si="27"/>
        <v>453457.17576228705</v>
      </c>
      <c r="Q90" s="141">
        <f t="shared" ca="1" si="27"/>
        <v>464213.63918897271</v>
      </c>
    </row>
    <row r="91" spans="1:17" ht="11.5" customHeight="1">
      <c r="A91" s="168" t="s">
        <v>102</v>
      </c>
      <c r="B91" s="171">
        <f t="shared" ca="1" si="27"/>
        <v>70111.99843612891</v>
      </c>
      <c r="C91" s="171">
        <f t="shared" ca="1" si="27"/>
        <v>70480.467172279008</v>
      </c>
      <c r="D91" s="171">
        <f t="shared" ca="1" si="27"/>
        <v>73632.167930455515</v>
      </c>
      <c r="E91" s="171">
        <f t="shared" ca="1" si="27"/>
        <v>74976.269842537236</v>
      </c>
      <c r="F91" s="171">
        <f t="shared" ca="1" si="27"/>
        <v>77568.923961612381</v>
      </c>
      <c r="G91" s="171">
        <f t="shared" ca="1" si="27"/>
        <v>79858.015618069301</v>
      </c>
      <c r="H91" s="171">
        <f t="shared" ca="1" si="27"/>
        <v>78226.169448484317</v>
      </c>
      <c r="I91" s="171">
        <f t="shared" ca="1" si="27"/>
        <v>79768.500940326616</v>
      </c>
      <c r="J91" s="171">
        <f t="shared" ca="1" si="27"/>
        <v>80343.347813688088</v>
      </c>
      <c r="K91" s="171">
        <f t="shared" ca="1" si="27"/>
        <v>78783.361649879196</v>
      </c>
      <c r="L91" s="171">
        <f t="shared" ca="1" si="27"/>
        <v>86923.368726536079</v>
      </c>
      <c r="M91" s="171">
        <f t="shared" ca="1" si="27"/>
        <v>87502.462616213277</v>
      </c>
      <c r="N91" s="171">
        <f t="shared" ca="1" si="27"/>
        <v>85486.601314585103</v>
      </c>
      <c r="O91" s="171">
        <f t="shared" ca="1" si="27"/>
        <v>84097.999184139582</v>
      </c>
      <c r="P91" s="171">
        <f t="shared" ca="1" si="27"/>
        <v>87361.507187034935</v>
      </c>
      <c r="Q91" s="171">
        <f t="shared" ca="1" si="27"/>
        <v>85836.421555132023</v>
      </c>
    </row>
    <row r="92" spans="1:17" ht="11.5" customHeight="1">
      <c r="A92" s="158" t="s">
        <v>89</v>
      </c>
      <c r="B92" s="141">
        <f t="shared" ca="1" si="27"/>
        <v>13444.139426270012</v>
      </c>
      <c r="C92" s="141">
        <f t="shared" ca="1" si="27"/>
        <v>14123.388036519213</v>
      </c>
      <c r="D92" s="141">
        <f t="shared" ca="1" si="27"/>
        <v>14377.081509263253</v>
      </c>
      <c r="E92" s="141">
        <f t="shared" ca="1" si="27"/>
        <v>14156.402256102996</v>
      </c>
      <c r="F92" s="141">
        <f t="shared" ca="1" si="27"/>
        <v>13943.588790668009</v>
      </c>
      <c r="G92" s="141">
        <f t="shared" ca="1" si="27"/>
        <v>14088.879990277575</v>
      </c>
      <c r="H92" s="141">
        <f t="shared" ca="1" si="27"/>
        <v>12930.993211031911</v>
      </c>
      <c r="I92" s="141">
        <f t="shared" ca="1" si="27"/>
        <v>12622.564594500913</v>
      </c>
      <c r="J92" s="141">
        <f t="shared" ca="1" si="27"/>
        <v>12264.332823626626</v>
      </c>
      <c r="K92" s="141">
        <f t="shared" ca="1" si="27"/>
        <v>12778.732210696751</v>
      </c>
      <c r="L92" s="141">
        <f t="shared" ca="1" si="27"/>
        <v>13005.352603925601</v>
      </c>
      <c r="M92" s="141">
        <f t="shared" ca="1" si="27"/>
        <v>13072.292853160259</v>
      </c>
      <c r="N92" s="141">
        <f t="shared" ca="1" si="27"/>
        <v>13105.765329130032</v>
      </c>
      <c r="O92" s="141">
        <f t="shared" ca="1" si="27"/>
        <v>13217.988375114572</v>
      </c>
      <c r="P92" s="141">
        <f t="shared" ca="1" si="27"/>
        <v>14818.505941982921</v>
      </c>
      <c r="Q92" s="141">
        <f t="shared" ca="1" si="27"/>
        <v>14549.451177818552</v>
      </c>
    </row>
    <row r="93" spans="1:17" ht="11.5" customHeight="1">
      <c r="A93" s="153" t="s">
        <v>88</v>
      </c>
      <c r="B93" s="137">
        <f t="shared" ca="1" si="27"/>
        <v>151075.48383429798</v>
      </c>
      <c r="C93" s="137">
        <f t="shared" ca="1" si="27"/>
        <v>150311.20093721713</v>
      </c>
      <c r="D93" s="137">
        <f t="shared" ca="1" si="27"/>
        <v>152569.82961677009</v>
      </c>
      <c r="E93" s="137">
        <f t="shared" ca="1" si="27"/>
        <v>150927.58455658492</v>
      </c>
      <c r="F93" s="137">
        <f t="shared" ca="1" si="27"/>
        <v>153232.41616408757</v>
      </c>
      <c r="G93" s="137">
        <f t="shared" ca="1" si="27"/>
        <v>155310.47946599848</v>
      </c>
      <c r="H93" s="137">
        <f t="shared" ca="1" si="27"/>
        <v>153924.48396892031</v>
      </c>
      <c r="I93" s="137">
        <f t="shared" ca="1" si="27"/>
        <v>156188.15690032809</v>
      </c>
      <c r="J93" s="137">
        <f t="shared" ca="1" si="27"/>
        <v>155035.59451798818</v>
      </c>
      <c r="K93" s="137">
        <f t="shared" ca="1" si="27"/>
        <v>153643.82364437645</v>
      </c>
      <c r="L93" s="137">
        <f t="shared" ca="1" si="27"/>
        <v>160214.80882448974</v>
      </c>
      <c r="M93" s="137">
        <f t="shared" ca="1" si="27"/>
        <v>156265.908624395</v>
      </c>
      <c r="N93" s="137">
        <f t="shared" ca="1" si="27"/>
        <v>153301.14758965024</v>
      </c>
      <c r="O93" s="137">
        <f t="shared" ca="1" si="27"/>
        <v>146671.11608140357</v>
      </c>
      <c r="P93" s="137">
        <f t="shared" ca="1" si="27"/>
        <v>150939.47581830659</v>
      </c>
      <c r="Q93" s="137">
        <f t="shared" ca="1" si="27"/>
        <v>146643.84381480908</v>
      </c>
    </row>
    <row r="95" spans="1:17" ht="11.5" customHeight="1">
      <c r="A95" s="130" t="s">
        <v>246</v>
      </c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</row>
    <row r="96" spans="1:17" ht="11.5" customHeight="1">
      <c r="A96" s="170" t="s">
        <v>19</v>
      </c>
      <c r="B96" s="172">
        <f t="shared" ref="B96:Q102" ca="1" si="28">IF(B22=0,0,B22/B49)</f>
        <v>1310.7343015768529</v>
      </c>
      <c r="C96" s="172">
        <f t="shared" ca="1" si="28"/>
        <v>1285.4712920015033</v>
      </c>
      <c r="D96" s="172">
        <f t="shared" ca="1" si="28"/>
        <v>1281.881907434665</v>
      </c>
      <c r="E96" s="172">
        <f t="shared" ca="1" si="28"/>
        <v>1298.4953330554658</v>
      </c>
      <c r="F96" s="172">
        <f t="shared" ca="1" si="28"/>
        <v>1299.214593303916</v>
      </c>
      <c r="G96" s="172">
        <f t="shared" ca="1" si="28"/>
        <v>1304.9749282828232</v>
      </c>
      <c r="H96" s="172">
        <f t="shared" ca="1" si="28"/>
        <v>1307.3882025740211</v>
      </c>
      <c r="I96" s="172">
        <f t="shared" ca="1" si="28"/>
        <v>1299.4594095797372</v>
      </c>
      <c r="J96" s="172">
        <f t="shared" ca="1" si="28"/>
        <v>1295.737075911758</v>
      </c>
      <c r="K96" s="172">
        <f t="shared" ca="1" si="28"/>
        <v>1316.5802564556527</v>
      </c>
      <c r="L96" s="172">
        <f t="shared" ca="1" si="28"/>
        <v>1321.6046351291411</v>
      </c>
      <c r="M96" s="172">
        <f t="shared" ca="1" si="28"/>
        <v>1330.9339891518343</v>
      </c>
      <c r="N96" s="172">
        <f t="shared" ca="1" si="28"/>
        <v>1328.5852572277504</v>
      </c>
      <c r="O96" s="172">
        <f t="shared" ca="1" si="28"/>
        <v>1317.0029337674775</v>
      </c>
      <c r="P96" s="172">
        <f t="shared" ca="1" si="28"/>
        <v>1315.7909364387206</v>
      </c>
      <c r="Q96" s="172">
        <f t="shared" ca="1" si="28"/>
        <v>1320.6797540829868</v>
      </c>
    </row>
    <row r="97" spans="1:17" ht="11.5" customHeight="1">
      <c r="A97" s="158" t="s">
        <v>24</v>
      </c>
      <c r="B97" s="141">
        <f t="shared" ca="1" si="28"/>
        <v>1868.7301867843062</v>
      </c>
      <c r="C97" s="141">
        <f t="shared" ca="1" si="28"/>
        <v>1864.5030721512653</v>
      </c>
      <c r="D97" s="141">
        <f t="shared" ca="1" si="28"/>
        <v>1847.7324786441584</v>
      </c>
      <c r="E97" s="141">
        <f t="shared" ca="1" si="28"/>
        <v>1847.0037778062626</v>
      </c>
      <c r="F97" s="141">
        <f t="shared" ca="1" si="28"/>
        <v>1845.0315042292643</v>
      </c>
      <c r="G97" s="141">
        <f t="shared" ca="1" si="28"/>
        <v>1869.7057051777242</v>
      </c>
      <c r="H97" s="141">
        <f t="shared" ca="1" si="28"/>
        <v>1872.2943583712831</v>
      </c>
      <c r="I97" s="141">
        <f t="shared" ca="1" si="28"/>
        <v>1879.9711044504538</v>
      </c>
      <c r="J97" s="141">
        <f t="shared" ca="1" si="28"/>
        <v>1884.6717031280857</v>
      </c>
      <c r="K97" s="141">
        <f t="shared" ca="1" si="28"/>
        <v>1904.6830838760984</v>
      </c>
      <c r="L97" s="141">
        <f t="shared" ca="1" si="28"/>
        <v>1896.4396862910189</v>
      </c>
      <c r="M97" s="141">
        <f t="shared" ca="1" si="28"/>
        <v>1893.6140323502261</v>
      </c>
      <c r="N97" s="141">
        <f t="shared" ca="1" si="28"/>
        <v>1898.6692158406404</v>
      </c>
      <c r="O97" s="141">
        <f t="shared" ca="1" si="28"/>
        <v>1902.5067417534724</v>
      </c>
      <c r="P97" s="141">
        <f t="shared" ca="1" si="28"/>
        <v>1902.9441184740208</v>
      </c>
      <c r="Q97" s="141">
        <f t="shared" ca="1" si="28"/>
        <v>1903.661293414189</v>
      </c>
    </row>
    <row r="98" spans="1:17" ht="11.5" customHeight="1">
      <c r="A98" s="158" t="s">
        <v>87</v>
      </c>
      <c r="B98" s="141">
        <f t="shared" ca="1" si="28"/>
        <v>1599.6435803774834</v>
      </c>
      <c r="C98" s="141">
        <f t="shared" ca="1" si="28"/>
        <v>1595.872987756416</v>
      </c>
      <c r="D98" s="141">
        <f t="shared" ca="1" si="28"/>
        <v>1609.6780902084615</v>
      </c>
      <c r="E98" s="141">
        <f t="shared" ca="1" si="28"/>
        <v>1634.7282590418365</v>
      </c>
      <c r="F98" s="141">
        <f t="shared" ca="1" si="28"/>
        <v>1667.1041971926686</v>
      </c>
      <c r="G98" s="141">
        <f t="shared" ca="1" si="28"/>
        <v>1689.4820472582676</v>
      </c>
      <c r="H98" s="141">
        <f t="shared" ca="1" si="28"/>
        <v>1700.823060026227</v>
      </c>
      <c r="I98" s="141">
        <f t="shared" ca="1" si="28"/>
        <v>1739.0651516284156</v>
      </c>
      <c r="J98" s="141">
        <f t="shared" ca="1" si="28"/>
        <v>1744.661225352527</v>
      </c>
      <c r="K98" s="141">
        <f t="shared" ca="1" si="28"/>
        <v>1746.7400905043667</v>
      </c>
      <c r="L98" s="141">
        <f t="shared" ca="1" si="28"/>
        <v>1739.4660753154528</v>
      </c>
      <c r="M98" s="141">
        <f t="shared" ca="1" si="28"/>
        <v>1742.1080042128513</v>
      </c>
      <c r="N98" s="141">
        <f t="shared" ca="1" si="28"/>
        <v>1751.3918957359044</v>
      </c>
      <c r="O98" s="141">
        <f t="shared" ca="1" si="28"/>
        <v>1751.1958955548232</v>
      </c>
      <c r="P98" s="141">
        <f t="shared" ca="1" si="28"/>
        <v>1754.5880355337908</v>
      </c>
      <c r="Q98" s="141">
        <f t="shared" ca="1" si="28"/>
        <v>1756.7274165622212</v>
      </c>
    </row>
    <row r="99" spans="1:17" ht="11.5" customHeight="1">
      <c r="A99" s="158" t="s">
        <v>88</v>
      </c>
      <c r="B99" s="141">
        <f t="shared" ca="1" si="28"/>
        <v>625.84305243206916</v>
      </c>
      <c r="C99" s="141">
        <f t="shared" ca="1" si="28"/>
        <v>600.34994198914524</v>
      </c>
      <c r="D99" s="141">
        <f t="shared" ca="1" si="28"/>
        <v>598.03218370807815</v>
      </c>
      <c r="E99" s="141">
        <f t="shared" ca="1" si="28"/>
        <v>603.57900720636837</v>
      </c>
      <c r="F99" s="141">
        <f t="shared" ca="1" si="28"/>
        <v>600.3802651366808</v>
      </c>
      <c r="G99" s="141">
        <f t="shared" ca="1" si="28"/>
        <v>601.81488221193626</v>
      </c>
      <c r="H99" s="141">
        <f t="shared" ca="1" si="28"/>
        <v>600.67275065482158</v>
      </c>
      <c r="I99" s="141">
        <f t="shared" ca="1" si="28"/>
        <v>566.26772762473934</v>
      </c>
      <c r="J99" s="141">
        <f t="shared" ca="1" si="28"/>
        <v>578.79364523669699</v>
      </c>
      <c r="K99" s="141">
        <f t="shared" ca="1" si="28"/>
        <v>595.62953498219235</v>
      </c>
      <c r="L99" s="141">
        <f t="shared" ca="1" si="28"/>
        <v>628.30222436320526</v>
      </c>
      <c r="M99" s="141">
        <f t="shared" ca="1" si="28"/>
        <v>628.48097941026242</v>
      </c>
      <c r="N99" s="141">
        <f t="shared" ca="1" si="28"/>
        <v>631.16332200838326</v>
      </c>
      <c r="O99" s="141">
        <f t="shared" ca="1" si="28"/>
        <v>631.33829650881933</v>
      </c>
      <c r="P99" s="141">
        <f t="shared" ca="1" si="28"/>
        <v>636.11148039093473</v>
      </c>
      <c r="Q99" s="141">
        <f t="shared" ca="1" si="28"/>
        <v>630.40939313972297</v>
      </c>
    </row>
    <row r="100" spans="1:17" ht="11.5" customHeight="1">
      <c r="A100" s="168" t="s">
        <v>23</v>
      </c>
      <c r="B100" s="171">
        <f t="shared" ca="1" si="28"/>
        <v>859.46369069977595</v>
      </c>
      <c r="C100" s="171">
        <f t="shared" ca="1" si="28"/>
        <v>854.2467453206026</v>
      </c>
      <c r="D100" s="171">
        <f t="shared" ca="1" si="28"/>
        <v>846.06524711586769</v>
      </c>
      <c r="E100" s="171">
        <f t="shared" ca="1" si="28"/>
        <v>847.20682189117804</v>
      </c>
      <c r="F100" s="171">
        <f t="shared" ca="1" si="28"/>
        <v>845.51523309735819</v>
      </c>
      <c r="G100" s="171">
        <f t="shared" ca="1" si="28"/>
        <v>839.87475459066468</v>
      </c>
      <c r="H100" s="171">
        <f t="shared" ca="1" si="28"/>
        <v>852.77532241811286</v>
      </c>
      <c r="I100" s="171">
        <f t="shared" ca="1" si="28"/>
        <v>847.70703726082661</v>
      </c>
      <c r="J100" s="171">
        <f t="shared" ca="1" si="28"/>
        <v>847.95072812365959</v>
      </c>
      <c r="K100" s="171">
        <f t="shared" ca="1" si="28"/>
        <v>843.75613525435404</v>
      </c>
      <c r="L100" s="171">
        <f t="shared" ca="1" si="28"/>
        <v>825.18685735521535</v>
      </c>
      <c r="M100" s="171">
        <f t="shared" ca="1" si="28"/>
        <v>827.56233922816386</v>
      </c>
      <c r="N100" s="171">
        <f t="shared" ca="1" si="28"/>
        <v>851.48889860959309</v>
      </c>
      <c r="O100" s="171">
        <f t="shared" ca="1" si="28"/>
        <v>873.92714938575648</v>
      </c>
      <c r="P100" s="171">
        <f t="shared" ca="1" si="28"/>
        <v>889.4739177327923</v>
      </c>
      <c r="Q100" s="171">
        <f t="shared" ca="1" si="28"/>
        <v>876.8680997961809</v>
      </c>
    </row>
    <row r="101" spans="1:17" ht="11.5" customHeight="1">
      <c r="A101" s="158" t="s">
        <v>89</v>
      </c>
      <c r="B101" s="141">
        <f t="shared" ca="1" si="28"/>
        <v>1185.2955492986071</v>
      </c>
      <c r="C101" s="141">
        <f t="shared" ca="1" si="28"/>
        <v>1174.207340428575</v>
      </c>
      <c r="D101" s="141">
        <f t="shared" ca="1" si="28"/>
        <v>1169.7583916582405</v>
      </c>
      <c r="E101" s="141">
        <f t="shared" ca="1" si="28"/>
        <v>1183.2586060440781</v>
      </c>
      <c r="F101" s="141">
        <f t="shared" ca="1" si="28"/>
        <v>1191.604048705372</v>
      </c>
      <c r="G101" s="141">
        <f t="shared" ca="1" si="28"/>
        <v>1180.2817941280157</v>
      </c>
      <c r="H101" s="141">
        <f t="shared" ca="1" si="28"/>
        <v>1204.4925661954392</v>
      </c>
      <c r="I101" s="141">
        <f t="shared" ca="1" si="28"/>
        <v>1209.6623401719007</v>
      </c>
      <c r="J101" s="141">
        <f t="shared" ca="1" si="28"/>
        <v>1218.147235407369</v>
      </c>
      <c r="K101" s="141">
        <f t="shared" ca="1" si="28"/>
        <v>1195.5935126151915</v>
      </c>
      <c r="L101" s="141">
        <f t="shared" ca="1" si="28"/>
        <v>1199.4129713924251</v>
      </c>
      <c r="M101" s="141">
        <f t="shared" ca="1" si="28"/>
        <v>1220.9377492407484</v>
      </c>
      <c r="N101" s="141">
        <f t="shared" ca="1" si="28"/>
        <v>1211.5235022638497</v>
      </c>
      <c r="O101" s="141">
        <f t="shared" ca="1" si="28"/>
        <v>1213.9008367042004</v>
      </c>
      <c r="P101" s="141">
        <f t="shared" ca="1" si="28"/>
        <v>1225.4235335681192</v>
      </c>
      <c r="Q101" s="141">
        <f t="shared" ca="1" si="28"/>
        <v>1219.0445334751489</v>
      </c>
    </row>
    <row r="102" spans="1:17" ht="11.5" customHeight="1">
      <c r="A102" s="153" t="s">
        <v>88</v>
      </c>
      <c r="B102" s="137">
        <f t="shared" ca="1" si="28"/>
        <v>617.09708602404078</v>
      </c>
      <c r="C102" s="137">
        <f t="shared" ca="1" si="28"/>
        <v>616.34515867453456</v>
      </c>
      <c r="D102" s="137">
        <f t="shared" ca="1" si="28"/>
        <v>618.18203451731256</v>
      </c>
      <c r="E102" s="137">
        <f t="shared" ca="1" si="28"/>
        <v>625.40024997873365</v>
      </c>
      <c r="F102" s="137">
        <f t="shared" ca="1" si="28"/>
        <v>628.45284009858779</v>
      </c>
      <c r="G102" s="137">
        <f t="shared" ca="1" si="28"/>
        <v>631.06954203630096</v>
      </c>
      <c r="H102" s="137">
        <f t="shared" ca="1" si="28"/>
        <v>637.0993330641893</v>
      </c>
      <c r="I102" s="137">
        <f t="shared" ca="1" si="28"/>
        <v>632.35940189447172</v>
      </c>
      <c r="J102" s="137">
        <f t="shared" ca="1" si="28"/>
        <v>635.92055953049487</v>
      </c>
      <c r="K102" s="137">
        <f t="shared" ca="1" si="28"/>
        <v>632.61384680576123</v>
      </c>
      <c r="L102" s="137">
        <f t="shared" ca="1" si="28"/>
        <v>630.22010582068037</v>
      </c>
      <c r="M102" s="137">
        <f t="shared" ca="1" si="28"/>
        <v>637.73371923814489</v>
      </c>
      <c r="N102" s="137">
        <f t="shared" ca="1" si="28"/>
        <v>666.04410175789246</v>
      </c>
      <c r="O102" s="137">
        <f t="shared" ca="1" si="28"/>
        <v>700.68648226670462</v>
      </c>
      <c r="P102" s="137">
        <f t="shared" ca="1" si="28"/>
        <v>717.16167541460823</v>
      </c>
      <c r="Q102" s="137">
        <f t="shared" ca="1" si="28"/>
        <v>707.47740995494246</v>
      </c>
    </row>
    <row r="104" spans="1:17" ht="11.5" customHeight="1">
      <c r="A104" s="130" t="s">
        <v>82</v>
      </c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</row>
    <row r="105" spans="1:17" ht="11.5" customHeight="1">
      <c r="A105" s="170" t="s">
        <v>83</v>
      </c>
      <c r="B105" s="169">
        <f t="shared" ref="B105:Q108" si="29">IF(B4=0,0,B4/B$4)</f>
        <v>1</v>
      </c>
      <c r="C105" s="169">
        <f t="shared" si="29"/>
        <v>1</v>
      </c>
      <c r="D105" s="169">
        <f t="shared" si="29"/>
        <v>1</v>
      </c>
      <c r="E105" s="169">
        <f t="shared" si="29"/>
        <v>1</v>
      </c>
      <c r="F105" s="169">
        <f t="shared" si="29"/>
        <v>1</v>
      </c>
      <c r="G105" s="169">
        <f t="shared" si="29"/>
        <v>1</v>
      </c>
      <c r="H105" s="169">
        <f t="shared" si="29"/>
        <v>1</v>
      </c>
      <c r="I105" s="169">
        <f t="shared" si="29"/>
        <v>1</v>
      </c>
      <c r="J105" s="169">
        <f t="shared" si="29"/>
        <v>1</v>
      </c>
      <c r="K105" s="169">
        <f t="shared" si="29"/>
        <v>1</v>
      </c>
      <c r="L105" s="169">
        <f t="shared" si="29"/>
        <v>1</v>
      </c>
      <c r="M105" s="169">
        <f t="shared" si="29"/>
        <v>1</v>
      </c>
      <c r="N105" s="169">
        <f t="shared" si="29"/>
        <v>1</v>
      </c>
      <c r="O105" s="169">
        <f t="shared" si="29"/>
        <v>1</v>
      </c>
      <c r="P105" s="169">
        <f t="shared" si="29"/>
        <v>1</v>
      </c>
      <c r="Q105" s="169">
        <f t="shared" si="29"/>
        <v>1</v>
      </c>
    </row>
    <row r="106" spans="1:17" ht="11.5" customHeight="1">
      <c r="A106" s="158" t="s">
        <v>24</v>
      </c>
      <c r="B106" s="144">
        <f t="shared" si="29"/>
        <v>9.7279262624216642E-2</v>
      </c>
      <c r="C106" s="144">
        <f t="shared" si="29"/>
        <v>9.7485425230728867E-2</v>
      </c>
      <c r="D106" s="144">
        <f t="shared" si="29"/>
        <v>9.7955654256071473E-2</v>
      </c>
      <c r="E106" s="144">
        <f t="shared" si="29"/>
        <v>9.8222321011332617E-2</v>
      </c>
      <c r="F106" s="144">
        <f t="shared" si="29"/>
        <v>9.1231143994784478E-2</v>
      </c>
      <c r="G106" s="144">
        <f t="shared" si="29"/>
        <v>8.8171397645325791E-2</v>
      </c>
      <c r="H106" s="144">
        <f t="shared" si="29"/>
        <v>8.7755084423714505E-2</v>
      </c>
      <c r="I106" s="144">
        <f t="shared" si="29"/>
        <v>8.5002582928637854E-2</v>
      </c>
      <c r="J106" s="144">
        <f t="shared" si="29"/>
        <v>8.0384510008919038E-2</v>
      </c>
      <c r="K106" s="144">
        <f t="shared" si="29"/>
        <v>8.0841080217879641E-2</v>
      </c>
      <c r="L106" s="144">
        <f t="shared" si="29"/>
        <v>8.1702065178325733E-2</v>
      </c>
      <c r="M106" s="144">
        <f t="shared" si="29"/>
        <v>7.9215116864578536E-2</v>
      </c>
      <c r="N106" s="144">
        <f t="shared" si="29"/>
        <v>7.3887857406327473E-2</v>
      </c>
      <c r="O106" s="144">
        <f t="shared" si="29"/>
        <v>6.7503033749637079E-2</v>
      </c>
      <c r="P106" s="144">
        <f t="shared" si="29"/>
        <v>6.5064649814921396E-2</v>
      </c>
      <c r="Q106" s="144">
        <f t="shared" si="29"/>
        <v>6.5439830642444352E-2</v>
      </c>
    </row>
    <row r="107" spans="1:17" ht="11.5" customHeight="1">
      <c r="A107" s="158" t="s">
        <v>87</v>
      </c>
      <c r="B107" s="144">
        <f t="shared" si="29"/>
        <v>0.35197224491782586</v>
      </c>
      <c r="C107" s="144">
        <f t="shared" si="29"/>
        <v>0.353532054557474</v>
      </c>
      <c r="D107" s="144">
        <f t="shared" si="29"/>
        <v>0.35166322028380986</v>
      </c>
      <c r="E107" s="144">
        <f t="shared" si="29"/>
        <v>0.35845342279159298</v>
      </c>
      <c r="F107" s="144">
        <f t="shared" si="29"/>
        <v>0.33949104690424114</v>
      </c>
      <c r="G107" s="144">
        <f t="shared" si="29"/>
        <v>0.34001531552504743</v>
      </c>
      <c r="H107" s="144">
        <f t="shared" si="29"/>
        <v>0.34644284111831991</v>
      </c>
      <c r="I107" s="144">
        <f t="shared" si="29"/>
        <v>0.33000800709484762</v>
      </c>
      <c r="J107" s="144">
        <f t="shared" si="29"/>
        <v>0.32317813639675369</v>
      </c>
      <c r="K107" s="144">
        <f t="shared" si="29"/>
        <v>0.3165383235077206</v>
      </c>
      <c r="L107" s="144">
        <f t="shared" si="29"/>
        <v>0.32548899031709738</v>
      </c>
      <c r="M107" s="144">
        <f t="shared" si="29"/>
        <v>0.33843106128098777</v>
      </c>
      <c r="N107" s="144">
        <f t="shared" si="29"/>
        <v>0.33215800887172259</v>
      </c>
      <c r="O107" s="144">
        <f t="shared" si="29"/>
        <v>0.33374294057482418</v>
      </c>
      <c r="P107" s="144">
        <f t="shared" si="29"/>
        <v>0.33970583218819456</v>
      </c>
      <c r="Q107" s="144">
        <f t="shared" si="29"/>
        <v>0.34816932271467149</v>
      </c>
    </row>
    <row r="108" spans="1:17" ht="11.5" customHeight="1">
      <c r="A108" s="158" t="s">
        <v>88</v>
      </c>
      <c r="B108" s="144">
        <f t="shared" si="29"/>
        <v>0.55074849245795754</v>
      </c>
      <c r="C108" s="144">
        <f t="shared" si="29"/>
        <v>0.54898252021179728</v>
      </c>
      <c r="D108" s="144">
        <f t="shared" si="29"/>
        <v>0.55038112546011864</v>
      </c>
      <c r="E108" s="144">
        <f t="shared" si="29"/>
        <v>0.54332425619707447</v>
      </c>
      <c r="F108" s="144">
        <f t="shared" si="29"/>
        <v>0.56927780910097447</v>
      </c>
      <c r="G108" s="144">
        <f t="shared" si="29"/>
        <v>0.57181328682962684</v>
      </c>
      <c r="H108" s="144">
        <f t="shared" si="29"/>
        <v>0.5658020744579656</v>
      </c>
      <c r="I108" s="144">
        <f t="shared" si="29"/>
        <v>0.58498940997651461</v>
      </c>
      <c r="J108" s="144">
        <f t="shared" si="29"/>
        <v>0.59643735359432726</v>
      </c>
      <c r="K108" s="144">
        <f t="shared" si="29"/>
        <v>0.6026205962743999</v>
      </c>
      <c r="L108" s="144">
        <f t="shared" si="29"/>
        <v>0.592808944504577</v>
      </c>
      <c r="M108" s="144">
        <f t="shared" si="29"/>
        <v>0.58235382185443374</v>
      </c>
      <c r="N108" s="144">
        <f t="shared" si="29"/>
        <v>0.59395413372195005</v>
      </c>
      <c r="O108" s="144">
        <f t="shared" si="29"/>
        <v>0.59875402567553881</v>
      </c>
      <c r="P108" s="144">
        <f t="shared" si="29"/>
        <v>0.59522951799688395</v>
      </c>
      <c r="Q108" s="144">
        <f t="shared" si="29"/>
        <v>0.58639084664288399</v>
      </c>
    </row>
    <row r="109" spans="1:17" ht="11.5" customHeight="1">
      <c r="A109" s="168" t="s">
        <v>84</v>
      </c>
      <c r="B109" s="167">
        <f t="shared" ref="B109:Q111" si="30">IF(B8=0,0,B8/B$8)</f>
        <v>1</v>
      </c>
      <c r="C109" s="167">
        <f t="shared" si="30"/>
        <v>1</v>
      </c>
      <c r="D109" s="167">
        <f t="shared" si="30"/>
        <v>1</v>
      </c>
      <c r="E109" s="167">
        <f t="shared" si="30"/>
        <v>1</v>
      </c>
      <c r="F109" s="167">
        <f t="shared" si="30"/>
        <v>1</v>
      </c>
      <c r="G109" s="167">
        <f t="shared" si="30"/>
        <v>1</v>
      </c>
      <c r="H109" s="167">
        <f t="shared" si="30"/>
        <v>1</v>
      </c>
      <c r="I109" s="167">
        <f t="shared" si="30"/>
        <v>1</v>
      </c>
      <c r="J109" s="167">
        <f t="shared" si="30"/>
        <v>1</v>
      </c>
      <c r="K109" s="167">
        <f t="shared" si="30"/>
        <v>1</v>
      </c>
      <c r="L109" s="167">
        <f t="shared" si="30"/>
        <v>1</v>
      </c>
      <c r="M109" s="167">
        <f t="shared" si="30"/>
        <v>1</v>
      </c>
      <c r="N109" s="167">
        <f t="shared" si="30"/>
        <v>1</v>
      </c>
      <c r="O109" s="167">
        <f t="shared" si="30"/>
        <v>1</v>
      </c>
      <c r="P109" s="167">
        <f t="shared" si="30"/>
        <v>1</v>
      </c>
      <c r="Q109" s="167">
        <f t="shared" si="30"/>
        <v>1</v>
      </c>
    </row>
    <row r="110" spans="1:17" ht="11.5" customHeight="1">
      <c r="A110" s="158" t="s">
        <v>89</v>
      </c>
      <c r="B110" s="143">
        <f t="shared" si="30"/>
        <v>0.11280088455505502</v>
      </c>
      <c r="C110" s="143">
        <f t="shared" si="30"/>
        <v>0.11746324464126109</v>
      </c>
      <c r="D110" s="143">
        <f t="shared" si="30"/>
        <v>0.11153268351427571</v>
      </c>
      <c r="E110" s="143">
        <f t="shared" si="30"/>
        <v>0.1048503198073234</v>
      </c>
      <c r="F110" s="143">
        <f t="shared" si="30"/>
        <v>9.7646549052681567E-2</v>
      </c>
      <c r="G110" s="143">
        <f t="shared" si="30"/>
        <v>9.426061206829002E-2</v>
      </c>
      <c r="H110" s="143">
        <f t="shared" si="30"/>
        <v>8.8749714770918683E-2</v>
      </c>
      <c r="I110" s="143">
        <f t="shared" si="30"/>
        <v>8.4230791628406965E-2</v>
      </c>
      <c r="J110" s="143">
        <f t="shared" si="30"/>
        <v>7.9859893903469648E-2</v>
      </c>
      <c r="K110" s="143">
        <f t="shared" si="30"/>
        <v>8.6199030789734926E-2</v>
      </c>
      <c r="L110" s="143">
        <f t="shared" si="30"/>
        <v>7.4490884142138392E-2</v>
      </c>
      <c r="M110" s="143">
        <f t="shared" si="30"/>
        <v>7.1740676904125125E-2</v>
      </c>
      <c r="N110" s="143">
        <f t="shared" si="30"/>
        <v>7.4157227965197636E-2</v>
      </c>
      <c r="O110" s="143">
        <f t="shared" si="30"/>
        <v>7.3695120635387953E-2</v>
      </c>
      <c r="P110" s="143">
        <f t="shared" si="30"/>
        <v>7.9225668702571417E-2</v>
      </c>
      <c r="Q110" s="143">
        <f t="shared" si="30"/>
        <v>7.8027414858146141E-2</v>
      </c>
    </row>
    <row r="111" spans="1:17" ht="11.5" customHeight="1">
      <c r="A111" s="153" t="s">
        <v>88</v>
      </c>
      <c r="B111" s="142">
        <f t="shared" si="30"/>
        <v>0.8871991154449449</v>
      </c>
      <c r="C111" s="142">
        <f t="shared" si="30"/>
        <v>0.88253675535873877</v>
      </c>
      <c r="D111" s="142">
        <f t="shared" si="30"/>
        <v>0.88846731648572419</v>
      </c>
      <c r="E111" s="142">
        <f t="shared" si="30"/>
        <v>0.8951496801926766</v>
      </c>
      <c r="F111" s="142">
        <f t="shared" si="30"/>
        <v>0.90235345094731834</v>
      </c>
      <c r="G111" s="142">
        <f t="shared" si="30"/>
        <v>0.90573938793170994</v>
      </c>
      <c r="H111" s="142">
        <f t="shared" si="30"/>
        <v>0.91125028522908136</v>
      </c>
      <c r="I111" s="142">
        <f t="shared" si="30"/>
        <v>0.91576920837159304</v>
      </c>
      <c r="J111" s="142">
        <f t="shared" si="30"/>
        <v>0.92014010609653041</v>
      </c>
      <c r="K111" s="142">
        <f t="shared" si="30"/>
        <v>0.9138009692102651</v>
      </c>
      <c r="L111" s="142">
        <f t="shared" si="30"/>
        <v>0.92550911585786155</v>
      </c>
      <c r="M111" s="142">
        <f t="shared" si="30"/>
        <v>0.92825932309587478</v>
      </c>
      <c r="N111" s="142">
        <f t="shared" si="30"/>
        <v>0.92584277203480236</v>
      </c>
      <c r="O111" s="142">
        <f t="shared" si="30"/>
        <v>0.92630487936461214</v>
      </c>
      <c r="P111" s="142">
        <f t="shared" si="30"/>
        <v>0.92077433129742858</v>
      </c>
      <c r="Q111" s="142">
        <f t="shared" si="30"/>
        <v>0.92197258514185387</v>
      </c>
    </row>
    <row r="113" spans="1:17" ht="11.5" customHeight="1">
      <c r="A113" s="130" t="s">
        <v>85</v>
      </c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</row>
    <row r="114" spans="1:17" ht="11.5" customHeight="1">
      <c r="A114" s="170" t="s">
        <v>19</v>
      </c>
      <c r="B114" s="169">
        <f t="shared" ref="B114:Q117" ca="1" si="31">IF(B13=0,0,B13/B$13)</f>
        <v>1</v>
      </c>
      <c r="C114" s="169">
        <f t="shared" ca="1" si="31"/>
        <v>1</v>
      </c>
      <c r="D114" s="169">
        <f t="shared" ca="1" si="31"/>
        <v>1</v>
      </c>
      <c r="E114" s="169">
        <f t="shared" ca="1" si="31"/>
        <v>1</v>
      </c>
      <c r="F114" s="169">
        <f t="shared" ca="1" si="31"/>
        <v>1</v>
      </c>
      <c r="G114" s="169">
        <f t="shared" ca="1" si="31"/>
        <v>1</v>
      </c>
      <c r="H114" s="169">
        <f t="shared" ca="1" si="31"/>
        <v>1</v>
      </c>
      <c r="I114" s="169">
        <f t="shared" ca="1" si="31"/>
        <v>1</v>
      </c>
      <c r="J114" s="169">
        <f t="shared" ca="1" si="31"/>
        <v>1</v>
      </c>
      <c r="K114" s="169">
        <f t="shared" ca="1" si="31"/>
        <v>1</v>
      </c>
      <c r="L114" s="169">
        <f t="shared" ca="1" si="31"/>
        <v>1</v>
      </c>
      <c r="M114" s="169">
        <f t="shared" ca="1" si="31"/>
        <v>1</v>
      </c>
      <c r="N114" s="169">
        <f t="shared" ca="1" si="31"/>
        <v>1</v>
      </c>
      <c r="O114" s="169">
        <f t="shared" ca="1" si="31"/>
        <v>1</v>
      </c>
      <c r="P114" s="169">
        <f t="shared" ca="1" si="31"/>
        <v>1</v>
      </c>
      <c r="Q114" s="169">
        <f t="shared" ca="1" si="31"/>
        <v>1</v>
      </c>
    </row>
    <row r="115" spans="1:17" ht="11.5" customHeight="1">
      <c r="A115" s="158" t="s">
        <v>24</v>
      </c>
      <c r="B115" s="144">
        <f t="shared" ca="1" si="31"/>
        <v>0.14516662849823048</v>
      </c>
      <c r="C115" s="144">
        <f t="shared" ca="1" si="31"/>
        <v>0.1443800927699796</v>
      </c>
      <c r="D115" s="144">
        <f t="shared" ca="1" si="31"/>
        <v>0.14769710342744896</v>
      </c>
      <c r="E115" s="144">
        <f t="shared" ca="1" si="31"/>
        <v>0.1499669348224375</v>
      </c>
      <c r="F115" s="144">
        <f t="shared" ca="1" si="31"/>
        <v>0.14310977736733779</v>
      </c>
      <c r="G115" s="144">
        <f t="shared" ca="1" si="31"/>
        <v>0.13810704039762703</v>
      </c>
      <c r="H115" s="144">
        <f t="shared" ca="1" si="31"/>
        <v>0.1360477132244986</v>
      </c>
      <c r="I115" s="144">
        <f t="shared" ca="1" si="31"/>
        <v>0.13564598722508645</v>
      </c>
      <c r="J115" s="144">
        <f t="shared" ca="1" si="31"/>
        <v>0.12963122789468273</v>
      </c>
      <c r="K115" s="144">
        <f t="shared" ca="1" si="31"/>
        <v>0.13161496870276074</v>
      </c>
      <c r="L115" s="144">
        <f t="shared" ca="1" si="31"/>
        <v>0.13299489912348691</v>
      </c>
      <c r="M115" s="144">
        <f t="shared" ca="1" si="31"/>
        <v>0.1324626885648954</v>
      </c>
      <c r="N115" s="144">
        <f t="shared" ca="1" si="31"/>
        <v>0.1248903410353797</v>
      </c>
      <c r="O115" s="144">
        <f t="shared" ca="1" si="31"/>
        <v>0.11517832639361131</v>
      </c>
      <c r="P115" s="144">
        <f t="shared" ca="1" si="31"/>
        <v>0.10731417135483812</v>
      </c>
      <c r="Q115" s="144">
        <f t="shared" ca="1" si="31"/>
        <v>0.10590740888707682</v>
      </c>
    </row>
    <row r="116" spans="1:17" ht="11.5" customHeight="1">
      <c r="A116" s="158" t="s">
        <v>87</v>
      </c>
      <c r="B116" s="144">
        <f t="shared" ca="1" si="31"/>
        <v>0.4015791206108929</v>
      </c>
      <c r="C116" s="144">
        <f t="shared" ca="1" si="31"/>
        <v>0.39413491444177112</v>
      </c>
      <c r="D116" s="144">
        <f t="shared" ca="1" si="31"/>
        <v>0.38380383424881198</v>
      </c>
      <c r="E116" s="144">
        <f t="shared" ca="1" si="31"/>
        <v>0.3843472237642237</v>
      </c>
      <c r="F116" s="144">
        <f t="shared" ca="1" si="31"/>
        <v>0.37414428998389443</v>
      </c>
      <c r="G116" s="144">
        <f t="shared" ca="1" si="31"/>
        <v>0.37335705757786281</v>
      </c>
      <c r="H116" s="144">
        <f t="shared" ca="1" si="31"/>
        <v>0.37809296349274601</v>
      </c>
      <c r="I116" s="144">
        <f t="shared" ca="1" si="31"/>
        <v>0.37037484239671814</v>
      </c>
      <c r="J116" s="144">
        <f t="shared" ca="1" si="31"/>
        <v>0.36547285740166296</v>
      </c>
      <c r="K116" s="144">
        <f t="shared" ca="1" si="31"/>
        <v>0.36460934640329795</v>
      </c>
      <c r="L116" s="144">
        <f t="shared" ca="1" si="31"/>
        <v>0.37082261375170678</v>
      </c>
      <c r="M116" s="144">
        <f t="shared" ca="1" si="31"/>
        <v>0.38052277517326266</v>
      </c>
      <c r="N116" s="144">
        <f t="shared" ca="1" si="31"/>
        <v>0.37925802099218509</v>
      </c>
      <c r="O116" s="144">
        <f t="shared" ca="1" si="31"/>
        <v>0.3812775604978787</v>
      </c>
      <c r="P116" s="144">
        <f t="shared" ca="1" si="31"/>
        <v>0.3875236998663929</v>
      </c>
      <c r="Q116" s="144">
        <f t="shared" ca="1" si="31"/>
        <v>0.39565555153908682</v>
      </c>
    </row>
    <row r="117" spans="1:17" ht="11.5" customHeight="1">
      <c r="A117" s="158" t="s">
        <v>88</v>
      </c>
      <c r="B117" s="144">
        <f t="shared" ca="1" si="31"/>
        <v>0.45325425089087656</v>
      </c>
      <c r="C117" s="144">
        <f t="shared" ca="1" si="31"/>
        <v>0.46148499278824939</v>
      </c>
      <c r="D117" s="144">
        <f t="shared" ca="1" si="31"/>
        <v>0.46849906232373906</v>
      </c>
      <c r="E117" s="144">
        <f t="shared" ca="1" si="31"/>
        <v>0.46568584141333874</v>
      </c>
      <c r="F117" s="144">
        <f t="shared" ca="1" si="31"/>
        <v>0.48274593264876769</v>
      </c>
      <c r="G117" s="144">
        <f t="shared" ca="1" si="31"/>
        <v>0.48853590202451014</v>
      </c>
      <c r="H117" s="144">
        <f t="shared" ca="1" si="31"/>
        <v>0.4858593232827555</v>
      </c>
      <c r="I117" s="144">
        <f t="shared" ca="1" si="31"/>
        <v>0.49397917037819533</v>
      </c>
      <c r="J117" s="144">
        <f t="shared" ca="1" si="31"/>
        <v>0.50489591470365425</v>
      </c>
      <c r="K117" s="144">
        <f t="shared" ca="1" si="31"/>
        <v>0.50377568489394131</v>
      </c>
      <c r="L117" s="144">
        <f t="shared" ca="1" si="31"/>
        <v>0.49618248712480617</v>
      </c>
      <c r="M117" s="144">
        <f t="shared" ca="1" si="31"/>
        <v>0.48701453626184193</v>
      </c>
      <c r="N117" s="144">
        <f t="shared" ca="1" si="31"/>
        <v>0.4958516379724352</v>
      </c>
      <c r="O117" s="144">
        <f t="shared" ca="1" si="31"/>
        <v>0.50354411310850999</v>
      </c>
      <c r="P117" s="144">
        <f t="shared" ca="1" si="31"/>
        <v>0.50516212877876898</v>
      </c>
      <c r="Q117" s="144">
        <f t="shared" ca="1" si="31"/>
        <v>0.49843703957383623</v>
      </c>
    </row>
    <row r="118" spans="1:17" ht="11.5" customHeight="1">
      <c r="A118" s="168" t="s">
        <v>23</v>
      </c>
      <c r="B118" s="167">
        <f t="shared" ref="B118:Q120" ca="1" si="32">IF(B17=0,0,B17/B$17)</f>
        <v>1</v>
      </c>
      <c r="C118" s="167">
        <f t="shared" ca="1" si="32"/>
        <v>1</v>
      </c>
      <c r="D118" s="167">
        <f t="shared" ca="1" si="32"/>
        <v>1</v>
      </c>
      <c r="E118" s="167">
        <f t="shared" ca="1" si="32"/>
        <v>1</v>
      </c>
      <c r="F118" s="167">
        <f t="shared" ca="1" si="32"/>
        <v>1</v>
      </c>
      <c r="G118" s="167">
        <f t="shared" ca="1" si="32"/>
        <v>1</v>
      </c>
      <c r="H118" s="167">
        <f t="shared" ca="1" si="32"/>
        <v>1</v>
      </c>
      <c r="I118" s="167">
        <f t="shared" ca="1" si="32"/>
        <v>1</v>
      </c>
      <c r="J118" s="167">
        <f t="shared" ca="1" si="32"/>
        <v>1</v>
      </c>
      <c r="K118" s="167">
        <f t="shared" ca="1" si="32"/>
        <v>1</v>
      </c>
      <c r="L118" s="167">
        <f t="shared" ca="1" si="32"/>
        <v>1</v>
      </c>
      <c r="M118" s="167">
        <f t="shared" ca="1" si="32"/>
        <v>1</v>
      </c>
      <c r="N118" s="167">
        <f t="shared" ca="1" si="32"/>
        <v>1</v>
      </c>
      <c r="O118" s="167">
        <f t="shared" ca="1" si="32"/>
        <v>1</v>
      </c>
      <c r="P118" s="167">
        <f t="shared" ca="1" si="32"/>
        <v>1</v>
      </c>
      <c r="Q118" s="167">
        <f t="shared" ca="1" si="32"/>
        <v>1</v>
      </c>
    </row>
    <row r="119" spans="1:17" ht="11.5" customHeight="1">
      <c r="A119" s="158" t="s">
        <v>89</v>
      </c>
      <c r="B119" s="143">
        <f t="shared" ca="1" si="32"/>
        <v>0.25030406924846293</v>
      </c>
      <c r="C119" s="143">
        <f t="shared" ca="1" si="32"/>
        <v>0.25349180742633171</v>
      </c>
      <c r="D119" s="143">
        <f t="shared" ca="1" si="32"/>
        <v>0.24187075026508681</v>
      </c>
      <c r="E119" s="143">
        <f t="shared" ca="1" si="32"/>
        <v>0.225578763628523</v>
      </c>
      <c r="F119" s="143">
        <f t="shared" ca="1" si="32"/>
        <v>0.2122608728785568</v>
      </c>
      <c r="G119" s="143">
        <f t="shared" ca="1" si="32"/>
        <v>0.20925478802379602</v>
      </c>
      <c r="H119" s="143">
        <f t="shared" ca="1" si="32"/>
        <v>0.2035219101842338</v>
      </c>
      <c r="I119" s="143">
        <f t="shared" ca="1" si="32"/>
        <v>0.19631893566336131</v>
      </c>
      <c r="J119" s="143">
        <f t="shared" ca="1" si="32"/>
        <v>0.18993262641400699</v>
      </c>
      <c r="K119" s="143">
        <f t="shared" ca="1" si="32"/>
        <v>0.19893362893357935</v>
      </c>
      <c r="L119" s="143">
        <f t="shared" ca="1" si="32"/>
        <v>0.17310608213071549</v>
      </c>
      <c r="M119" s="143">
        <f t="shared" ca="1" si="32"/>
        <v>0.1600984690108091</v>
      </c>
      <c r="N119" s="143">
        <f t="shared" ca="1" si="32"/>
        <v>0.16282892888850423</v>
      </c>
      <c r="O119" s="143">
        <f t="shared" ca="1" si="32"/>
        <v>0.15436353850682016</v>
      </c>
      <c r="P119" s="143">
        <f t="shared" ca="1" si="32"/>
        <v>0.16091687552904743</v>
      </c>
      <c r="Q119" s="143">
        <f t="shared" ca="1" si="32"/>
        <v>0.15502737120070142</v>
      </c>
    </row>
    <row r="120" spans="1:17" ht="11.5" customHeight="1">
      <c r="A120" s="153" t="s">
        <v>88</v>
      </c>
      <c r="B120" s="142">
        <f t="shared" ca="1" si="32"/>
        <v>0.74969593075153707</v>
      </c>
      <c r="C120" s="142">
        <f t="shared" ca="1" si="32"/>
        <v>0.74650819257366829</v>
      </c>
      <c r="D120" s="142">
        <f t="shared" ca="1" si="32"/>
        <v>0.75812924973491314</v>
      </c>
      <c r="E120" s="142">
        <f t="shared" ca="1" si="32"/>
        <v>0.77442123637147697</v>
      </c>
      <c r="F120" s="142">
        <f t="shared" ca="1" si="32"/>
        <v>0.78773912712144312</v>
      </c>
      <c r="G120" s="142">
        <f t="shared" ca="1" si="32"/>
        <v>0.79074521197620395</v>
      </c>
      <c r="H120" s="142">
        <f t="shared" ca="1" si="32"/>
        <v>0.79647808981576629</v>
      </c>
      <c r="I120" s="142">
        <f t="shared" ca="1" si="32"/>
        <v>0.80368106433663877</v>
      </c>
      <c r="J120" s="142">
        <f t="shared" ca="1" si="32"/>
        <v>0.81006737358599312</v>
      </c>
      <c r="K120" s="142">
        <f t="shared" ca="1" si="32"/>
        <v>0.80106637106642065</v>
      </c>
      <c r="L120" s="142">
        <f t="shared" ca="1" si="32"/>
        <v>0.82689391786928457</v>
      </c>
      <c r="M120" s="142">
        <f t="shared" ca="1" si="32"/>
        <v>0.83990153098919085</v>
      </c>
      <c r="N120" s="142">
        <f t="shared" ca="1" si="32"/>
        <v>0.8371710711114958</v>
      </c>
      <c r="O120" s="142">
        <f t="shared" ca="1" si="32"/>
        <v>0.84563646149317984</v>
      </c>
      <c r="P120" s="142">
        <f t="shared" ca="1" si="32"/>
        <v>0.83908312447095257</v>
      </c>
      <c r="Q120" s="142">
        <f t="shared" ca="1" si="32"/>
        <v>0.84497262879929869</v>
      </c>
    </row>
    <row r="122" spans="1:17" ht="11.5" customHeight="1">
      <c r="A122" s="166" t="s">
        <v>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"/>
  <sheetViews>
    <sheetView workbookViewId="0">
      <selection activeCell="G12" sqref="G12"/>
    </sheetView>
  </sheetViews>
  <sheetFormatPr defaultColWidth="10.6328125" defaultRowHeight="14.5"/>
  <sheetData>
    <row r="1" spans="1:8">
      <c r="A1" t="s">
        <v>26</v>
      </c>
    </row>
    <row r="2" spans="1:8">
      <c r="A2" t="s">
        <v>27</v>
      </c>
    </row>
    <row r="3" spans="1:8">
      <c r="A3" t="s">
        <v>28</v>
      </c>
    </row>
    <row r="4" spans="1:8">
      <c r="A4" s="30" t="s">
        <v>33</v>
      </c>
    </row>
    <row r="5" spans="1:8">
      <c r="A5" s="30"/>
    </row>
    <row r="6" spans="1:8">
      <c r="A6" s="1" t="s">
        <v>29</v>
      </c>
    </row>
    <row r="7" spans="1:8">
      <c r="A7" s="1" t="s">
        <v>30</v>
      </c>
    </row>
    <row r="8" spans="1:8">
      <c r="A8" s="1" t="s">
        <v>35</v>
      </c>
    </row>
    <row r="10" spans="1:8">
      <c r="B10" t="s">
        <v>31</v>
      </c>
      <c r="C10" t="s">
        <v>36</v>
      </c>
      <c r="D10" t="s">
        <v>40</v>
      </c>
      <c r="E10" t="s">
        <v>37</v>
      </c>
      <c r="F10" t="s">
        <v>38</v>
      </c>
      <c r="G10" t="s">
        <v>39</v>
      </c>
      <c r="H10" t="s">
        <v>32</v>
      </c>
    </row>
    <row r="11" spans="1:8">
      <c r="A11">
        <v>2015</v>
      </c>
      <c r="B11">
        <v>0</v>
      </c>
      <c r="C11">
        <v>51</v>
      </c>
      <c r="D11">
        <v>0</v>
      </c>
      <c r="E11">
        <v>11230</v>
      </c>
      <c r="F11">
        <v>1015</v>
      </c>
      <c r="G11">
        <v>291</v>
      </c>
      <c r="H11">
        <v>12587</v>
      </c>
    </row>
    <row r="12" spans="1:8">
      <c r="A12">
        <v>2019</v>
      </c>
      <c r="B12">
        <v>6</v>
      </c>
      <c r="C12">
        <v>284</v>
      </c>
      <c r="D12">
        <v>0</v>
      </c>
      <c r="E12">
        <v>18790</v>
      </c>
      <c r="F12">
        <v>2656</v>
      </c>
      <c r="G12">
        <v>0</v>
      </c>
      <c r="H12">
        <v>21736</v>
      </c>
    </row>
    <row r="14" spans="1:8">
      <c r="A14" s="1" t="s">
        <v>29</v>
      </c>
    </row>
    <row r="15" spans="1:8">
      <c r="A15" s="1" t="s">
        <v>30</v>
      </c>
    </row>
    <row r="16" spans="1:8">
      <c r="A16" s="1" t="s">
        <v>56</v>
      </c>
    </row>
    <row r="18" spans="1:8">
      <c r="B18" t="s">
        <v>31</v>
      </c>
      <c r="C18" t="s">
        <v>36</v>
      </c>
      <c r="D18" t="s">
        <v>40</v>
      </c>
      <c r="E18" t="s">
        <v>37</v>
      </c>
      <c r="F18" t="s">
        <v>38</v>
      </c>
      <c r="G18" t="s">
        <v>39</v>
      </c>
      <c r="H18" t="s">
        <v>32</v>
      </c>
    </row>
    <row r="19" spans="1:8">
      <c r="A19">
        <v>2015</v>
      </c>
      <c r="B19">
        <v>196</v>
      </c>
      <c r="C19">
        <v>118044</v>
      </c>
      <c r="D19">
        <v>128458</v>
      </c>
      <c r="E19">
        <v>1059174</v>
      </c>
      <c r="F19">
        <v>0</v>
      </c>
      <c r="G19">
        <v>7506436</v>
      </c>
      <c r="H19">
        <v>8812308</v>
      </c>
    </row>
    <row r="20" spans="1:8">
      <c r="A20">
        <v>2019</v>
      </c>
      <c r="B20">
        <v>848</v>
      </c>
      <c r="C20" s="121">
        <v>626264</v>
      </c>
      <c r="D20">
        <v>517172</v>
      </c>
      <c r="E20">
        <v>1196643</v>
      </c>
      <c r="F20">
        <v>0</v>
      </c>
      <c r="G20">
        <v>8363658</v>
      </c>
      <c r="H20">
        <v>10704585</v>
      </c>
    </row>
    <row r="22" spans="1:8">
      <c r="A22" s="1" t="s">
        <v>29</v>
      </c>
    </row>
    <row r="23" spans="1:8">
      <c r="A23" s="1" t="s">
        <v>30</v>
      </c>
    </row>
    <row r="24" spans="1:8">
      <c r="A24" s="1" t="s">
        <v>34</v>
      </c>
    </row>
    <row r="26" spans="1:8">
      <c r="B26" t="s">
        <v>31</v>
      </c>
      <c r="C26" t="s">
        <v>36</v>
      </c>
      <c r="D26" t="s">
        <v>40</v>
      </c>
      <c r="E26" t="s">
        <v>37</v>
      </c>
      <c r="F26" t="s">
        <v>38</v>
      </c>
      <c r="G26" t="s">
        <v>39</v>
      </c>
      <c r="H26" t="s">
        <v>32</v>
      </c>
    </row>
    <row r="27" spans="1:8">
      <c r="A27">
        <v>2015</v>
      </c>
      <c r="B27">
        <v>33</v>
      </c>
      <c r="C27">
        <v>28128</v>
      </c>
      <c r="D27">
        <v>0</v>
      </c>
      <c r="E27">
        <v>125525</v>
      </c>
      <c r="F27">
        <v>1227</v>
      </c>
      <c r="G27">
        <v>45746</v>
      </c>
      <c r="H27">
        <v>200659</v>
      </c>
    </row>
    <row r="28" spans="1:8">
      <c r="A28">
        <v>2019</v>
      </c>
      <c r="B28">
        <v>296</v>
      </c>
      <c r="C28">
        <v>95467</v>
      </c>
      <c r="D28">
        <v>107</v>
      </c>
      <c r="E28">
        <v>147552</v>
      </c>
      <c r="F28">
        <v>6</v>
      </c>
      <c r="G28">
        <v>101030</v>
      </c>
      <c r="H28">
        <v>344458</v>
      </c>
    </row>
    <row r="30" spans="1:8">
      <c r="A30" s="1" t="s">
        <v>29</v>
      </c>
    </row>
    <row r="31" spans="1:8">
      <c r="A31" s="1" t="s">
        <v>30</v>
      </c>
    </row>
    <row r="32" spans="1:8">
      <c r="A32" s="1" t="s">
        <v>57</v>
      </c>
    </row>
    <row r="34" spans="1:8">
      <c r="B34" t="s">
        <v>31</v>
      </c>
      <c r="C34" t="s">
        <v>36</v>
      </c>
      <c r="D34" t="s">
        <v>40</v>
      </c>
      <c r="E34" t="s">
        <v>37</v>
      </c>
      <c r="F34" t="s">
        <v>38</v>
      </c>
      <c r="G34" t="s">
        <v>39</v>
      </c>
      <c r="H34" t="s">
        <v>32</v>
      </c>
    </row>
    <row r="35" spans="1:8">
      <c r="A35">
        <v>2015</v>
      </c>
      <c r="B35">
        <v>0</v>
      </c>
      <c r="C35">
        <v>364</v>
      </c>
      <c r="D35">
        <v>145</v>
      </c>
      <c r="E35">
        <v>12987</v>
      </c>
      <c r="F35">
        <v>3802</v>
      </c>
      <c r="G35">
        <v>0</v>
      </c>
      <c r="H35">
        <v>17298</v>
      </c>
    </row>
    <row r="36" spans="1:8">
      <c r="A36">
        <v>2019</v>
      </c>
      <c r="B36">
        <v>28</v>
      </c>
      <c r="C36">
        <v>2561</v>
      </c>
      <c r="D36">
        <v>479</v>
      </c>
      <c r="E36">
        <v>15853</v>
      </c>
      <c r="F36">
        <v>2</v>
      </c>
      <c r="G36">
        <v>0</v>
      </c>
      <c r="H36">
        <v>18923</v>
      </c>
    </row>
  </sheetData>
  <hyperlinks>
    <hyperlink ref="A4" r:id="rId1" xr:uid="{00000000-0004-0000-0400-000000000000}"/>
  </hyperlinks>
  <pageMargins left="0.7" right="0.7" top="0.78740157499999996" bottom="0.78740157499999996" header="0.3" footer="0.3"/>
  <pageSetup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D3E4-800F-4D48-8DB1-7690A2F1C60C}">
  <dimension ref="A1:H36"/>
  <sheetViews>
    <sheetView workbookViewId="0">
      <selection activeCell="G12" sqref="G12"/>
    </sheetView>
  </sheetViews>
  <sheetFormatPr defaultColWidth="10.6328125" defaultRowHeight="14.5"/>
  <cols>
    <col min="1" max="16384" width="10.6328125" style="121"/>
  </cols>
  <sheetData>
    <row r="1" spans="1:8">
      <c r="A1" s="121" t="s">
        <v>26</v>
      </c>
    </row>
    <row r="2" spans="1:8">
      <c r="A2" s="121" t="s">
        <v>27</v>
      </c>
    </row>
    <row r="3" spans="1:8">
      <c r="A3" s="121" t="s">
        <v>28</v>
      </c>
    </row>
    <row r="4" spans="1:8">
      <c r="A4" s="122" t="s">
        <v>33</v>
      </c>
    </row>
    <row r="5" spans="1:8">
      <c r="A5" s="122"/>
    </row>
    <row r="6" spans="1:8">
      <c r="A6" s="1" t="s">
        <v>29</v>
      </c>
    </row>
    <row r="7" spans="1:8">
      <c r="A7" s="1" t="s">
        <v>30</v>
      </c>
    </row>
    <row r="8" spans="1:8">
      <c r="A8" s="1" t="s">
        <v>247</v>
      </c>
    </row>
    <row r="10" spans="1:8">
      <c r="B10" s="121" t="s">
        <v>31</v>
      </c>
      <c r="C10" s="121" t="s">
        <v>36</v>
      </c>
      <c r="D10" s="121" t="s">
        <v>40</v>
      </c>
      <c r="E10" s="121" t="s">
        <v>37</v>
      </c>
      <c r="F10" s="121" t="s">
        <v>38</v>
      </c>
      <c r="G10" s="121" t="s">
        <v>39</v>
      </c>
      <c r="H10" s="121" t="s">
        <v>32</v>
      </c>
    </row>
    <row r="11" spans="1:8">
      <c r="A11" s="121">
        <v>2015</v>
      </c>
      <c r="B11" s="121">
        <v>0</v>
      </c>
      <c r="C11" s="121">
        <v>71</v>
      </c>
      <c r="D11" s="121">
        <v>0</v>
      </c>
      <c r="E11" s="121">
        <v>8088</v>
      </c>
      <c r="F11" s="121">
        <v>331</v>
      </c>
      <c r="G11" s="121">
        <v>8579</v>
      </c>
      <c r="H11" s="121">
        <f>SUM(B11:G11)</f>
        <v>17069</v>
      </c>
    </row>
    <row r="12" spans="1:8">
      <c r="A12" s="121">
        <v>2019</v>
      </c>
      <c r="B12" s="121">
        <v>7</v>
      </c>
      <c r="C12" s="121">
        <v>595</v>
      </c>
      <c r="D12" s="121">
        <v>38</v>
      </c>
      <c r="E12" s="121">
        <v>16129</v>
      </c>
      <c r="F12" s="121">
        <v>4321</v>
      </c>
      <c r="G12" s="121">
        <v>8691</v>
      </c>
      <c r="H12" s="121">
        <f>SUM(B12:G12)</f>
        <v>29781</v>
      </c>
    </row>
    <row r="14" spans="1:8">
      <c r="A14" s="1" t="s">
        <v>29</v>
      </c>
    </row>
    <row r="15" spans="1:8">
      <c r="A15" s="1" t="s">
        <v>30</v>
      </c>
    </row>
    <row r="16" spans="1:8">
      <c r="A16" s="1" t="s">
        <v>248</v>
      </c>
    </row>
    <row r="18" spans="1:8">
      <c r="B18" s="121" t="s">
        <v>31</v>
      </c>
      <c r="C18" s="121" t="s">
        <v>36</v>
      </c>
      <c r="D18" s="121" t="s">
        <v>40</v>
      </c>
      <c r="E18" s="121" t="s">
        <v>37</v>
      </c>
      <c r="F18" s="121" t="s">
        <v>38</v>
      </c>
      <c r="G18" s="121" t="s">
        <v>39</v>
      </c>
      <c r="H18" s="121" t="s">
        <v>32</v>
      </c>
    </row>
    <row r="19" spans="1:8">
      <c r="A19" s="121">
        <v>2015</v>
      </c>
      <c r="B19" s="121">
        <v>196</v>
      </c>
      <c r="C19" s="121">
        <v>119618</v>
      </c>
      <c r="D19" s="121">
        <v>125770</v>
      </c>
      <c r="E19" s="121">
        <v>1058992</v>
      </c>
      <c r="F19" s="121">
        <v>0</v>
      </c>
      <c r="G19" s="121">
        <v>7084604</v>
      </c>
      <c r="H19" s="121">
        <f t="shared" ref="H19:H20" si="0">SUM(B19:G19)</f>
        <v>8389180</v>
      </c>
    </row>
    <row r="20" spans="1:8">
      <c r="A20" s="121">
        <v>2019</v>
      </c>
      <c r="B20" s="121">
        <v>1182</v>
      </c>
      <c r="C20" s="121">
        <v>615878</v>
      </c>
      <c r="D20" s="121">
        <v>481378</v>
      </c>
      <c r="E20" s="121">
        <v>1201798</v>
      </c>
      <c r="F20" s="121">
        <v>13</v>
      </c>
      <c r="G20" s="121">
        <v>7749321</v>
      </c>
      <c r="H20" s="121">
        <f t="shared" si="0"/>
        <v>10049570</v>
      </c>
    </row>
    <row r="22" spans="1:8">
      <c r="A22" s="1" t="s">
        <v>29</v>
      </c>
    </row>
    <row r="23" spans="1:8">
      <c r="A23" s="1" t="s">
        <v>30</v>
      </c>
    </row>
    <row r="24" spans="1:8">
      <c r="A24" s="1" t="s">
        <v>249</v>
      </c>
    </row>
    <row r="26" spans="1:8">
      <c r="B26" s="121" t="s">
        <v>31</v>
      </c>
      <c r="C26" s="121" t="s">
        <v>36</v>
      </c>
      <c r="D26" s="121" t="s">
        <v>40</v>
      </c>
      <c r="E26" s="121" t="s">
        <v>37</v>
      </c>
      <c r="F26" s="121" t="s">
        <v>38</v>
      </c>
      <c r="G26" s="121" t="s">
        <v>39</v>
      </c>
      <c r="H26" s="121" t="s">
        <v>32</v>
      </c>
    </row>
    <row r="27" spans="1:8">
      <c r="A27" s="121">
        <v>2015</v>
      </c>
      <c r="B27" s="121">
        <v>58</v>
      </c>
      <c r="C27" s="121">
        <v>28610</v>
      </c>
      <c r="D27" s="121">
        <v>0</v>
      </c>
      <c r="E27" s="121">
        <v>129422</v>
      </c>
      <c r="F27" s="121">
        <v>1</v>
      </c>
      <c r="G27" s="121">
        <v>224224</v>
      </c>
      <c r="H27" s="121">
        <f t="shared" ref="H27:H28" si="1">SUM(B27:G27)</f>
        <v>382315</v>
      </c>
    </row>
    <row r="28" spans="1:8">
      <c r="A28" s="121">
        <v>2019</v>
      </c>
      <c r="B28" s="121">
        <v>280</v>
      </c>
      <c r="C28" s="121">
        <v>97363</v>
      </c>
      <c r="D28" s="121">
        <v>117</v>
      </c>
      <c r="E28" s="121">
        <v>157908</v>
      </c>
      <c r="F28" s="121">
        <v>6</v>
      </c>
      <c r="G28" s="121">
        <v>291456</v>
      </c>
      <c r="H28" s="121">
        <f t="shared" si="1"/>
        <v>547130</v>
      </c>
    </row>
    <row r="30" spans="1:8">
      <c r="A30" s="1" t="s">
        <v>29</v>
      </c>
    </row>
    <row r="31" spans="1:8">
      <c r="A31" s="1" t="s">
        <v>30</v>
      </c>
    </row>
    <row r="32" spans="1:8">
      <c r="A32" s="1" t="s">
        <v>57</v>
      </c>
    </row>
    <row r="34" spans="1:8">
      <c r="B34" s="121" t="s">
        <v>31</v>
      </c>
      <c r="C34" s="121" t="s">
        <v>36</v>
      </c>
      <c r="D34" s="121" t="s">
        <v>40</v>
      </c>
      <c r="E34" s="121" t="s">
        <v>37</v>
      </c>
      <c r="F34" s="121" t="s">
        <v>38</v>
      </c>
      <c r="G34" s="121" t="s">
        <v>39</v>
      </c>
      <c r="H34" s="121" t="s">
        <v>32</v>
      </c>
    </row>
    <row r="35" spans="1:8">
      <c r="A35" s="121">
        <v>2015</v>
      </c>
      <c r="B35" s="121">
        <v>16</v>
      </c>
      <c r="C35" s="121">
        <v>420</v>
      </c>
      <c r="D35" s="121">
        <v>145</v>
      </c>
      <c r="E35" s="121">
        <v>12858</v>
      </c>
      <c r="F35" s="121">
        <v>59</v>
      </c>
      <c r="G35" s="121">
        <v>788</v>
      </c>
      <c r="H35" s="121">
        <f t="shared" ref="H35:H36" si="2">SUM(B35:G35)</f>
        <v>14286</v>
      </c>
    </row>
    <row r="36" spans="1:8">
      <c r="A36" s="121">
        <v>2019</v>
      </c>
      <c r="B36" s="121">
        <v>41</v>
      </c>
      <c r="C36" s="121">
        <v>3636</v>
      </c>
      <c r="D36" s="121">
        <v>525</v>
      </c>
      <c r="E36" s="121">
        <v>20076</v>
      </c>
      <c r="F36" s="121">
        <v>2</v>
      </c>
      <c r="G36" s="121">
        <v>780</v>
      </c>
      <c r="H36" s="121">
        <f t="shared" si="2"/>
        <v>25060</v>
      </c>
    </row>
  </sheetData>
  <hyperlinks>
    <hyperlink ref="A4" r:id="rId1" xr:uid="{DBDB13B0-DA0E-4EDF-AE23-B4A92B94871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7"/>
  <sheetViews>
    <sheetView workbookViewId="0">
      <selection sqref="A1:XFD1048576"/>
    </sheetView>
  </sheetViews>
  <sheetFormatPr defaultColWidth="10.6328125" defaultRowHeight="14.5"/>
  <cols>
    <col min="1" max="1" width="46.7265625" customWidth="1"/>
    <col min="3" max="4" width="15.08984375" bestFit="1" customWidth="1"/>
    <col min="5" max="5" width="13.81640625" bestFit="1" customWidth="1"/>
    <col min="6" max="6" width="37.7265625" bestFit="1" customWidth="1"/>
    <col min="7" max="7" width="13.36328125" bestFit="1" customWidth="1"/>
    <col min="8" max="8" width="16.08984375" bestFit="1" customWidth="1"/>
  </cols>
  <sheetData>
    <row r="1" spans="1:8">
      <c r="A1" t="s">
        <v>191</v>
      </c>
    </row>
    <row r="2" spans="1:8">
      <c r="A2" s="30" t="s">
        <v>42</v>
      </c>
    </row>
    <row r="3" spans="1:8">
      <c r="A3" s="30" t="s">
        <v>55</v>
      </c>
    </row>
    <row r="4" spans="1:8">
      <c r="A4" s="30"/>
    </row>
    <row r="5" spans="1:8">
      <c r="A5" s="31" t="s">
        <v>43</v>
      </c>
      <c r="B5" s="32"/>
      <c r="C5" s="32"/>
      <c r="D5" s="32"/>
      <c r="E5" s="32"/>
      <c r="F5" s="32"/>
      <c r="G5" s="32"/>
      <c r="H5" s="32"/>
    </row>
    <row r="7" spans="1:8">
      <c r="A7" s="1" t="s">
        <v>41</v>
      </c>
      <c r="B7" s="1" t="s">
        <v>32</v>
      </c>
      <c r="C7" s="1" t="s">
        <v>49</v>
      </c>
      <c r="D7" s="1" t="s">
        <v>50</v>
      </c>
      <c r="E7" s="1" t="s">
        <v>51</v>
      </c>
      <c r="F7" s="1" t="s">
        <v>54</v>
      </c>
      <c r="G7" s="1" t="s">
        <v>52</v>
      </c>
      <c r="H7" s="1" t="s">
        <v>53</v>
      </c>
    </row>
    <row r="8" spans="1:8">
      <c r="A8">
        <v>2015</v>
      </c>
      <c r="B8" s="4">
        <v>252075544</v>
      </c>
      <c r="C8" s="33">
        <v>0.55600000000000005</v>
      </c>
      <c r="D8" s="33">
        <v>0.41199999999999998</v>
      </c>
      <c r="E8" s="33">
        <v>4.0000000000000001E-3</v>
      </c>
      <c r="F8" s="33">
        <v>1E-3</v>
      </c>
      <c r="G8" s="33">
        <v>2.1999999999999999E-2</v>
      </c>
      <c r="H8" s="33">
        <v>4.0000000000000001E-3</v>
      </c>
    </row>
    <row r="9" spans="1:8">
      <c r="A9">
        <v>2018</v>
      </c>
      <c r="B9" s="4">
        <v>267834417</v>
      </c>
      <c r="C9" s="33">
        <v>0.54</v>
      </c>
      <c r="D9" s="33">
        <v>0.41899999999999998</v>
      </c>
      <c r="E9" s="33">
        <v>7.0000000000000001E-3</v>
      </c>
      <c r="F9" s="33">
        <v>3.0000000000000001E-3</v>
      </c>
      <c r="G9" s="33">
        <v>2.8000000000000001E-2</v>
      </c>
      <c r="H9" s="33">
        <v>3.0000000000000001E-3</v>
      </c>
    </row>
    <row r="11" spans="1:8">
      <c r="A11" s="1" t="s">
        <v>41</v>
      </c>
      <c r="B11" s="1" t="s">
        <v>32</v>
      </c>
      <c r="C11" s="1" t="s">
        <v>49</v>
      </c>
      <c r="D11" s="1" t="s">
        <v>50</v>
      </c>
      <c r="E11" s="1" t="s">
        <v>51</v>
      </c>
      <c r="F11" s="1" t="s">
        <v>54</v>
      </c>
      <c r="G11" s="1" t="s">
        <v>52</v>
      </c>
      <c r="H11" s="1" t="s">
        <v>53</v>
      </c>
    </row>
    <row r="12" spans="1:8">
      <c r="A12">
        <v>2015</v>
      </c>
      <c r="B12" s="4">
        <v>252075544</v>
      </c>
      <c r="C12" s="34">
        <f>$B8*C8</f>
        <v>140154002.46400002</v>
      </c>
      <c r="D12" s="34">
        <f t="shared" ref="D12:H12" si="0">$B$8*D8</f>
        <v>103855124.12799999</v>
      </c>
      <c r="E12" s="34">
        <f t="shared" si="0"/>
        <v>1008302.176</v>
      </c>
      <c r="F12" s="34">
        <f t="shared" si="0"/>
        <v>252075.54399999999</v>
      </c>
      <c r="G12" s="34">
        <f t="shared" si="0"/>
        <v>5545661.9679999994</v>
      </c>
      <c r="H12" s="34">
        <f t="shared" si="0"/>
        <v>1008302.176</v>
      </c>
    </row>
    <row r="13" spans="1:8">
      <c r="A13">
        <v>2018</v>
      </c>
      <c r="B13" s="4">
        <v>267834417</v>
      </c>
      <c r="C13" s="34">
        <f>$B9*C9</f>
        <v>144630585.18000001</v>
      </c>
      <c r="D13" s="34">
        <f t="shared" ref="D13:H13" si="1">$B$9*D9</f>
        <v>112222620.72299999</v>
      </c>
      <c r="E13" s="34">
        <f t="shared" si="1"/>
        <v>1874840.919</v>
      </c>
      <c r="F13" s="34">
        <f t="shared" si="1"/>
        <v>803503.25100000005</v>
      </c>
      <c r="G13" s="34">
        <f t="shared" si="1"/>
        <v>7499363.676</v>
      </c>
      <c r="H13" s="34">
        <f t="shared" si="1"/>
        <v>803503.25100000005</v>
      </c>
    </row>
    <row r="16" spans="1:8">
      <c r="A16" s="1" t="s">
        <v>44</v>
      </c>
      <c r="B16" s="1" t="s">
        <v>32</v>
      </c>
      <c r="C16" s="1" t="s">
        <v>49</v>
      </c>
      <c r="D16" s="1" t="s">
        <v>50</v>
      </c>
      <c r="E16" s="1" t="s">
        <v>51</v>
      </c>
      <c r="F16" s="1" t="s">
        <v>54</v>
      </c>
      <c r="G16" s="1" t="s">
        <v>52</v>
      </c>
      <c r="H16" s="1" t="s">
        <v>53</v>
      </c>
    </row>
    <row r="17" spans="1:8">
      <c r="A17">
        <v>2015</v>
      </c>
      <c r="B17" s="4">
        <v>30931734</v>
      </c>
      <c r="C17" s="33">
        <v>0.09</v>
      </c>
      <c r="D17" s="33">
        <v>0.88500000000000001</v>
      </c>
      <c r="E17" s="33">
        <v>0</v>
      </c>
      <c r="F17" s="33">
        <v>2E-3</v>
      </c>
      <c r="G17" s="33">
        <v>1.0999999999999999E-2</v>
      </c>
      <c r="H17" s="33">
        <v>1.0999999999999999E-2</v>
      </c>
    </row>
    <row r="18" spans="1:8">
      <c r="A18">
        <v>2018</v>
      </c>
      <c r="B18" s="4">
        <v>33167690</v>
      </c>
      <c r="C18" s="33">
        <v>7.0999999999999994E-2</v>
      </c>
      <c r="D18" s="33">
        <v>0.91200000000000003</v>
      </c>
      <c r="E18" s="33">
        <v>0</v>
      </c>
      <c r="F18" s="33">
        <v>3.0000000000000001E-3</v>
      </c>
      <c r="G18" s="33">
        <v>1.2999999999999999E-2</v>
      </c>
      <c r="H18" s="33">
        <v>1E-3</v>
      </c>
    </row>
    <row r="20" spans="1:8">
      <c r="A20" s="1" t="s">
        <v>44</v>
      </c>
      <c r="B20" s="1" t="s">
        <v>32</v>
      </c>
      <c r="C20" s="1" t="s">
        <v>49</v>
      </c>
      <c r="D20" s="1" t="s">
        <v>50</v>
      </c>
      <c r="E20" s="1" t="s">
        <v>51</v>
      </c>
      <c r="F20" s="1" t="s">
        <v>54</v>
      </c>
      <c r="G20" s="1" t="s">
        <v>52</v>
      </c>
      <c r="H20" s="1" t="s">
        <v>53</v>
      </c>
    </row>
    <row r="21" spans="1:8">
      <c r="A21">
        <v>2015</v>
      </c>
      <c r="B21" s="4">
        <v>30931734</v>
      </c>
      <c r="C21" s="34">
        <f>$B17*C17</f>
        <v>2783856.06</v>
      </c>
      <c r="D21" s="34">
        <f t="shared" ref="D21:H21" si="2">$B$8*D17</f>
        <v>223086856.44</v>
      </c>
      <c r="E21" s="34">
        <f t="shared" si="2"/>
        <v>0</v>
      </c>
      <c r="F21" s="34">
        <f t="shared" si="2"/>
        <v>504151.08799999999</v>
      </c>
      <c r="G21" s="34">
        <f t="shared" si="2"/>
        <v>2772830.9839999997</v>
      </c>
      <c r="H21" s="34">
        <f t="shared" si="2"/>
        <v>2772830.9839999997</v>
      </c>
    </row>
    <row r="22" spans="1:8">
      <c r="A22">
        <v>2018</v>
      </c>
      <c r="B22" s="4">
        <v>33167690</v>
      </c>
      <c r="C22" s="34">
        <f>$B18*C18</f>
        <v>2354905.9899999998</v>
      </c>
      <c r="D22" s="34">
        <f t="shared" ref="D22:H22" si="3">$B$9*D18</f>
        <v>244264988.30400002</v>
      </c>
      <c r="E22" s="34">
        <f t="shared" si="3"/>
        <v>0</v>
      </c>
      <c r="F22" s="34">
        <f t="shared" si="3"/>
        <v>803503.25100000005</v>
      </c>
      <c r="G22" s="34">
        <f t="shared" si="3"/>
        <v>3481847.4209999996</v>
      </c>
      <c r="H22" s="34">
        <f t="shared" si="3"/>
        <v>267834.41700000002</v>
      </c>
    </row>
    <row r="24" spans="1:8">
      <c r="A24" s="1" t="s">
        <v>45</v>
      </c>
      <c r="B24" s="1" t="s">
        <v>32</v>
      </c>
      <c r="C24" s="1" t="s">
        <v>49</v>
      </c>
      <c r="D24" s="1" t="s">
        <v>50</v>
      </c>
      <c r="E24" s="1" t="s">
        <v>51</v>
      </c>
      <c r="F24" s="1" t="s">
        <v>54</v>
      </c>
      <c r="G24" s="1" t="s">
        <v>52</v>
      </c>
      <c r="H24" s="1" t="s">
        <v>53</v>
      </c>
    </row>
    <row r="25" spans="1:8">
      <c r="A25">
        <v>2015</v>
      </c>
      <c r="B25" s="4">
        <v>6214936</v>
      </c>
      <c r="C25" s="33">
        <v>1.6E-2</v>
      </c>
      <c r="D25" s="33">
        <v>0.95499999999999996</v>
      </c>
      <c r="E25" s="33">
        <v>6.9999999999999999E-4</v>
      </c>
      <c r="F25" s="33">
        <v>1E-3</v>
      </c>
      <c r="G25" s="33">
        <v>3.0000000000000001E-3</v>
      </c>
      <c r="H25" s="33">
        <v>2.5000000000000001E-2</v>
      </c>
    </row>
    <row r="26" spans="1:8">
      <c r="A26">
        <v>2018</v>
      </c>
      <c r="B26" s="4">
        <v>6621641</v>
      </c>
      <c r="C26" s="33">
        <v>0.01</v>
      </c>
      <c r="D26" s="33">
        <v>0.98299999999999998</v>
      </c>
      <c r="E26" s="33">
        <v>0</v>
      </c>
      <c r="F26" s="33">
        <v>0</v>
      </c>
      <c r="G26" s="33">
        <v>4.0000000000000001E-3</v>
      </c>
      <c r="H26" s="33">
        <v>2E-3</v>
      </c>
    </row>
    <row r="28" spans="1:8">
      <c r="A28" s="1" t="s">
        <v>45</v>
      </c>
      <c r="B28" s="1" t="s">
        <v>32</v>
      </c>
      <c r="C28" s="1" t="s">
        <v>49</v>
      </c>
      <c r="D28" s="1" t="s">
        <v>50</v>
      </c>
      <c r="E28" s="1" t="s">
        <v>51</v>
      </c>
      <c r="F28" s="1" t="s">
        <v>54</v>
      </c>
      <c r="G28" s="1" t="s">
        <v>52</v>
      </c>
      <c r="H28" s="1" t="s">
        <v>53</v>
      </c>
    </row>
    <row r="29" spans="1:8">
      <c r="A29">
        <v>2015</v>
      </c>
      <c r="B29" s="4">
        <v>6214936</v>
      </c>
      <c r="C29" s="34">
        <f>$B$25*C25</f>
        <v>99438.975999999995</v>
      </c>
      <c r="D29" s="34">
        <f t="shared" ref="D29:H29" si="4">$B$25*D25</f>
        <v>5935263.8799999999</v>
      </c>
      <c r="E29" s="34">
        <f t="shared" si="4"/>
        <v>4350.4552000000003</v>
      </c>
      <c r="F29" s="34">
        <f t="shared" si="4"/>
        <v>6214.9359999999997</v>
      </c>
      <c r="G29" s="34">
        <f t="shared" si="4"/>
        <v>18644.808000000001</v>
      </c>
      <c r="H29" s="34">
        <f t="shared" si="4"/>
        <v>155373.4</v>
      </c>
    </row>
    <row r="30" spans="1:8">
      <c r="A30">
        <v>2018</v>
      </c>
      <c r="B30" s="4">
        <v>6621641</v>
      </c>
      <c r="C30" s="34">
        <f>$B$26*C26</f>
        <v>66216.41</v>
      </c>
      <c r="D30" s="34">
        <f t="shared" ref="D30:H30" si="5">$B$26*D26</f>
        <v>6509073.1030000001</v>
      </c>
      <c r="E30" s="34">
        <f t="shared" si="5"/>
        <v>0</v>
      </c>
      <c r="F30" s="34">
        <f t="shared" si="5"/>
        <v>0</v>
      </c>
      <c r="G30" s="34">
        <f t="shared" si="5"/>
        <v>26486.564000000002</v>
      </c>
      <c r="H30" s="34">
        <f t="shared" si="5"/>
        <v>13243.282000000001</v>
      </c>
    </row>
    <row r="31" spans="1:8">
      <c r="B31" s="4"/>
      <c r="C31" s="34"/>
      <c r="D31" s="35"/>
      <c r="E31" s="34"/>
      <c r="F31" s="34"/>
      <c r="G31" s="34"/>
      <c r="H31" s="34"/>
    </row>
    <row r="33" spans="1:8">
      <c r="A33" s="1" t="s">
        <v>46</v>
      </c>
      <c r="B33" s="1" t="s">
        <v>32</v>
      </c>
      <c r="C33" s="1" t="s">
        <v>49</v>
      </c>
      <c r="D33" s="1" t="s">
        <v>50</v>
      </c>
      <c r="E33" s="1" t="s">
        <v>51</v>
      </c>
      <c r="F33" s="1" t="s">
        <v>54</v>
      </c>
      <c r="G33" s="1" t="s">
        <v>52</v>
      </c>
      <c r="H33" s="1" t="s">
        <v>53</v>
      </c>
    </row>
    <row r="34" spans="1:8">
      <c r="A34">
        <v>2015</v>
      </c>
      <c r="B34" s="4">
        <v>734377</v>
      </c>
      <c r="H34" s="4"/>
    </row>
    <row r="35" spans="1:8">
      <c r="A35">
        <v>2018</v>
      </c>
      <c r="B35" s="4">
        <v>769056</v>
      </c>
      <c r="C35" s="33">
        <v>8.0000000000000002E-3</v>
      </c>
      <c r="D35" s="33">
        <v>0.95399999999999996</v>
      </c>
      <c r="E35" s="33">
        <v>3.0000000000000001E-3</v>
      </c>
      <c r="F35" s="33">
        <v>3.0000000000000001E-3</v>
      </c>
      <c r="G35" s="33">
        <v>2.7E-2</v>
      </c>
      <c r="H35" s="33">
        <v>4.0000000000000001E-3</v>
      </c>
    </row>
    <row r="37" spans="1:8">
      <c r="A37" s="1" t="s">
        <v>46</v>
      </c>
      <c r="B37" s="1" t="s">
        <v>32</v>
      </c>
      <c r="C37" s="1" t="s">
        <v>49</v>
      </c>
      <c r="D37" s="1" t="s">
        <v>50</v>
      </c>
      <c r="E37" s="1" t="s">
        <v>51</v>
      </c>
      <c r="F37" s="1" t="s">
        <v>54</v>
      </c>
      <c r="G37" s="1" t="s">
        <v>52</v>
      </c>
      <c r="H37" s="1" t="s">
        <v>53</v>
      </c>
    </row>
    <row r="38" spans="1:8">
      <c r="A38">
        <v>2015</v>
      </c>
      <c r="B38" s="4">
        <v>734377</v>
      </c>
      <c r="C38" s="34">
        <f>$B34*C34</f>
        <v>0</v>
      </c>
      <c r="D38" s="34">
        <f t="shared" ref="D38:H38" si="6">$B$8*D34</f>
        <v>0</v>
      </c>
      <c r="E38" s="34">
        <f t="shared" si="6"/>
        <v>0</v>
      </c>
      <c r="F38" s="34">
        <f t="shared" si="6"/>
        <v>0</v>
      </c>
      <c r="G38" s="34">
        <f t="shared" si="6"/>
        <v>0</v>
      </c>
      <c r="H38" s="34">
        <f t="shared" si="6"/>
        <v>0</v>
      </c>
    </row>
    <row r="39" spans="1:8">
      <c r="A39">
        <v>2018</v>
      </c>
      <c r="B39" s="4">
        <v>769056</v>
      </c>
      <c r="C39" s="34">
        <f>$B35*C35</f>
        <v>6152.4480000000003</v>
      </c>
      <c r="D39" s="34">
        <f t="shared" ref="D39:H39" si="7">$B$9*D35</f>
        <v>255514033.81799999</v>
      </c>
      <c r="E39" s="34">
        <f>$B$9*E35</f>
        <v>803503.25100000005</v>
      </c>
      <c r="F39" s="34">
        <f t="shared" si="7"/>
        <v>803503.25100000005</v>
      </c>
      <c r="G39" s="34">
        <f t="shared" si="7"/>
        <v>7231529.2589999996</v>
      </c>
      <c r="H39" s="34">
        <f t="shared" si="7"/>
        <v>1071337.6680000001</v>
      </c>
    </row>
    <row r="41" spans="1:8">
      <c r="A41" s="1" t="s">
        <v>47</v>
      </c>
      <c r="B41" s="1" t="s">
        <v>32</v>
      </c>
    </row>
    <row r="42" spans="1:8">
      <c r="A42">
        <v>2015</v>
      </c>
      <c r="B42" s="4">
        <v>37881047</v>
      </c>
    </row>
    <row r="43" spans="1:8">
      <c r="A43">
        <v>2018</v>
      </c>
      <c r="B43" s="4">
        <v>40558387</v>
      </c>
    </row>
    <row r="45" spans="1:8">
      <c r="A45" s="1" t="s">
        <v>48</v>
      </c>
      <c r="B45" s="1" t="s">
        <v>32</v>
      </c>
    </row>
    <row r="46" spans="1:8">
      <c r="A46">
        <v>2015</v>
      </c>
      <c r="B46" s="4">
        <v>289956591</v>
      </c>
    </row>
    <row r="47" spans="1:8">
      <c r="A47">
        <v>2018</v>
      </c>
      <c r="B47" s="4">
        <v>308392804</v>
      </c>
    </row>
  </sheetData>
  <hyperlinks>
    <hyperlink ref="A2" r:id="rId1" xr:uid="{00000000-0004-0000-0500-000000000000}"/>
    <hyperlink ref="A3" r:id="rId2" xr:uid="{00000000-0004-0000-0500-000001000000}"/>
  </hyperlinks>
  <pageMargins left="0.7" right="0.7" top="0.78740157499999996" bottom="0.78740157499999996" header="0.3" footer="0.3"/>
  <pageSetup paperSize="9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0EAB-0727-4BCD-A934-2DD3E7E68E0B}">
  <dimension ref="A1:H47"/>
  <sheetViews>
    <sheetView workbookViewId="0">
      <selection activeCell="B48" sqref="B48"/>
    </sheetView>
  </sheetViews>
  <sheetFormatPr defaultColWidth="10.6328125" defaultRowHeight="14.5"/>
  <cols>
    <col min="1" max="1" width="46.7265625" style="121" customWidth="1"/>
    <col min="2" max="2" width="10.6328125" style="121"/>
    <col min="3" max="4" width="15.08984375" style="121" bestFit="1" customWidth="1"/>
    <col min="5" max="5" width="13.81640625" style="121" bestFit="1" customWidth="1"/>
    <col min="6" max="6" width="37.7265625" style="121" bestFit="1" customWidth="1"/>
    <col min="7" max="7" width="13.36328125" style="121" bestFit="1" customWidth="1"/>
    <col min="8" max="8" width="16.08984375" style="121" bestFit="1" customWidth="1"/>
    <col min="9" max="16384" width="10.6328125" style="121"/>
  </cols>
  <sheetData>
    <row r="1" spans="1:8">
      <c r="A1" s="121" t="s">
        <v>191</v>
      </c>
    </row>
    <row r="2" spans="1:8">
      <c r="A2" s="122" t="s">
        <v>42</v>
      </c>
    </row>
    <row r="3" spans="1:8">
      <c r="A3" s="122" t="s">
        <v>55</v>
      </c>
    </row>
    <row r="4" spans="1:8">
      <c r="A4" s="122"/>
    </row>
    <row r="5" spans="1:8">
      <c r="A5" s="31" t="s">
        <v>43</v>
      </c>
      <c r="B5" s="32"/>
      <c r="C5" s="32"/>
      <c r="D5" s="32"/>
      <c r="E5" s="32"/>
      <c r="F5" s="32"/>
      <c r="G5" s="32"/>
      <c r="H5" s="32"/>
    </row>
    <row r="7" spans="1:8">
      <c r="A7" s="1" t="s">
        <v>250</v>
      </c>
      <c r="B7" s="1" t="s">
        <v>32</v>
      </c>
      <c r="C7" s="1" t="s">
        <v>49</v>
      </c>
      <c r="D7" s="1" t="s">
        <v>50</v>
      </c>
      <c r="E7" s="1" t="s">
        <v>51</v>
      </c>
      <c r="F7" s="1" t="s">
        <v>54</v>
      </c>
      <c r="G7" s="1" t="s">
        <v>52</v>
      </c>
      <c r="H7" s="1" t="s">
        <v>53</v>
      </c>
    </row>
    <row r="8" spans="1:8">
      <c r="A8" s="121">
        <v>2015</v>
      </c>
      <c r="B8" s="4">
        <f>252075544-33542448</f>
        <v>218533096</v>
      </c>
      <c r="C8" s="33">
        <v>0.55600000000000005</v>
      </c>
      <c r="D8" s="33">
        <v>0.41199999999999998</v>
      </c>
      <c r="E8" s="33">
        <v>4.0000000000000001E-3</v>
      </c>
      <c r="F8" s="33">
        <v>1E-3</v>
      </c>
      <c r="G8" s="33">
        <v>2.1999999999999999E-2</v>
      </c>
      <c r="H8" s="33">
        <v>4.0000000000000001E-3</v>
      </c>
    </row>
    <row r="9" spans="1:8">
      <c r="A9" s="121">
        <v>2018</v>
      </c>
      <c r="B9" s="4">
        <f>267834417-34887915</f>
        <v>232946502</v>
      </c>
      <c r="C9" s="33">
        <v>0.54</v>
      </c>
      <c r="D9" s="33">
        <v>0.41899999999999998</v>
      </c>
      <c r="E9" s="33">
        <v>7.0000000000000001E-3</v>
      </c>
      <c r="F9" s="33">
        <v>3.0000000000000001E-3</v>
      </c>
      <c r="G9" s="33">
        <v>2.8000000000000001E-2</v>
      </c>
      <c r="H9" s="33">
        <v>3.0000000000000001E-3</v>
      </c>
    </row>
    <row r="11" spans="1:8">
      <c r="A11" s="1" t="s">
        <v>250</v>
      </c>
      <c r="B11" s="1" t="s">
        <v>32</v>
      </c>
      <c r="C11" s="1" t="s">
        <v>49</v>
      </c>
      <c r="D11" s="1" t="s">
        <v>50</v>
      </c>
      <c r="E11" s="1" t="s">
        <v>51</v>
      </c>
      <c r="F11" s="1" t="s">
        <v>54</v>
      </c>
      <c r="G11" s="1" t="s">
        <v>52</v>
      </c>
      <c r="H11" s="1" t="s">
        <v>53</v>
      </c>
    </row>
    <row r="12" spans="1:8">
      <c r="A12" s="121">
        <v>2015</v>
      </c>
      <c r="B12" s="4">
        <f>252075544-33542448</f>
        <v>218533096</v>
      </c>
      <c r="C12" s="34">
        <f>$B8*C8</f>
        <v>121504401.37600002</v>
      </c>
      <c r="D12" s="34">
        <f t="shared" ref="D12:H12" si="0">$B$8*D8</f>
        <v>90035635.552000001</v>
      </c>
      <c r="E12" s="34">
        <f t="shared" si="0"/>
        <v>874132.38399999996</v>
      </c>
      <c r="F12" s="34">
        <f t="shared" si="0"/>
        <v>218533.09599999999</v>
      </c>
      <c r="G12" s="34">
        <f t="shared" si="0"/>
        <v>4807728.1119999997</v>
      </c>
      <c r="H12" s="34">
        <f t="shared" si="0"/>
        <v>874132.38399999996</v>
      </c>
    </row>
    <row r="13" spans="1:8">
      <c r="A13" s="121">
        <v>2018</v>
      </c>
      <c r="B13" s="4">
        <f>267834417-34887915</f>
        <v>232946502</v>
      </c>
      <c r="C13" s="34">
        <f>$B9*C9</f>
        <v>125791111.08000001</v>
      </c>
      <c r="D13" s="34">
        <f t="shared" ref="D13:H13" si="1">$B$9*D9</f>
        <v>97604584.338</v>
      </c>
      <c r="E13" s="34">
        <f t="shared" si="1"/>
        <v>1630625.514</v>
      </c>
      <c r="F13" s="34">
        <f t="shared" si="1"/>
        <v>698839.50600000005</v>
      </c>
      <c r="G13" s="34">
        <f t="shared" si="1"/>
        <v>6522502.0559999999</v>
      </c>
      <c r="H13" s="34">
        <f t="shared" si="1"/>
        <v>698839.50600000005</v>
      </c>
    </row>
    <row r="16" spans="1:8">
      <c r="A16" s="1" t="s">
        <v>251</v>
      </c>
      <c r="B16" s="1" t="s">
        <v>32</v>
      </c>
      <c r="C16" s="1" t="s">
        <v>49</v>
      </c>
      <c r="D16" s="1" t="s">
        <v>50</v>
      </c>
      <c r="E16" s="1" t="s">
        <v>51</v>
      </c>
      <c r="F16" s="1" t="s">
        <v>54</v>
      </c>
      <c r="G16" s="1" t="s">
        <v>52</v>
      </c>
      <c r="H16" s="1" t="s">
        <v>53</v>
      </c>
    </row>
    <row r="17" spans="1:8">
      <c r="A17" s="121">
        <v>2015</v>
      </c>
      <c r="B17" s="4">
        <f>30931734-4007331</f>
        <v>26924403</v>
      </c>
      <c r="C17" s="33">
        <v>0.09</v>
      </c>
      <c r="D17" s="33">
        <v>0.88500000000000001</v>
      </c>
      <c r="E17" s="33">
        <v>0</v>
      </c>
      <c r="F17" s="33">
        <v>2E-3</v>
      </c>
      <c r="G17" s="33">
        <v>1.0999999999999999E-2</v>
      </c>
      <c r="H17" s="33">
        <v>1.0999999999999999E-2</v>
      </c>
    </row>
    <row r="18" spans="1:8">
      <c r="A18" s="121">
        <v>2018</v>
      </c>
      <c r="B18" s="4">
        <f>33167690-4407561</f>
        <v>28760129</v>
      </c>
      <c r="C18" s="33">
        <v>7.0999999999999994E-2</v>
      </c>
      <c r="D18" s="33">
        <v>0.91200000000000003</v>
      </c>
      <c r="E18" s="33">
        <v>0</v>
      </c>
      <c r="F18" s="33">
        <v>3.0000000000000001E-3</v>
      </c>
      <c r="G18" s="33">
        <v>1.2999999999999999E-2</v>
      </c>
      <c r="H18" s="33">
        <v>1E-3</v>
      </c>
    </row>
    <row r="20" spans="1:8">
      <c r="A20" s="1" t="s">
        <v>251</v>
      </c>
      <c r="B20" s="1" t="s">
        <v>32</v>
      </c>
      <c r="C20" s="1" t="s">
        <v>49</v>
      </c>
      <c r="D20" s="1" t="s">
        <v>50</v>
      </c>
      <c r="E20" s="1" t="s">
        <v>51</v>
      </c>
      <c r="F20" s="1" t="s">
        <v>54</v>
      </c>
      <c r="G20" s="1" t="s">
        <v>52</v>
      </c>
      <c r="H20" s="1" t="s">
        <v>53</v>
      </c>
    </row>
    <row r="21" spans="1:8">
      <c r="A21" s="121">
        <v>2015</v>
      </c>
      <c r="B21" s="4">
        <f>30931734-4007331</f>
        <v>26924403</v>
      </c>
      <c r="C21" s="34">
        <f>$B17*C17</f>
        <v>2423196.27</v>
      </c>
      <c r="D21" s="34">
        <f t="shared" ref="D21:H21" si="2">$B$8*D17</f>
        <v>193401789.96000001</v>
      </c>
      <c r="E21" s="34">
        <f t="shared" si="2"/>
        <v>0</v>
      </c>
      <c r="F21" s="34">
        <f t="shared" si="2"/>
        <v>437066.19199999998</v>
      </c>
      <c r="G21" s="34">
        <f t="shared" si="2"/>
        <v>2403864.0559999999</v>
      </c>
      <c r="H21" s="34">
        <f t="shared" si="2"/>
        <v>2403864.0559999999</v>
      </c>
    </row>
    <row r="22" spans="1:8">
      <c r="A22" s="121">
        <v>2018</v>
      </c>
      <c r="B22" s="4">
        <f>33167690-4407561</f>
        <v>28760129</v>
      </c>
      <c r="C22" s="34">
        <f>$B18*C18</f>
        <v>2041969.1589999998</v>
      </c>
      <c r="D22" s="34">
        <f t="shared" ref="D22:H22" si="3">$B$9*D18</f>
        <v>212447209.824</v>
      </c>
      <c r="E22" s="34">
        <f t="shared" si="3"/>
        <v>0</v>
      </c>
      <c r="F22" s="34">
        <f t="shared" si="3"/>
        <v>698839.50600000005</v>
      </c>
      <c r="G22" s="34">
        <f t="shared" si="3"/>
        <v>3028304.5260000001</v>
      </c>
      <c r="H22" s="34">
        <f t="shared" si="3"/>
        <v>232946.50200000001</v>
      </c>
    </row>
    <row r="24" spans="1:8">
      <c r="A24" s="1" t="s">
        <v>252</v>
      </c>
      <c r="B24" s="1" t="s">
        <v>32</v>
      </c>
      <c r="C24" s="1" t="s">
        <v>49</v>
      </c>
      <c r="D24" s="1" t="s">
        <v>50</v>
      </c>
      <c r="E24" s="1" t="s">
        <v>51</v>
      </c>
      <c r="F24" s="1" t="s">
        <v>54</v>
      </c>
      <c r="G24" s="1" t="s">
        <v>52</v>
      </c>
      <c r="H24" s="1" t="s">
        <v>53</v>
      </c>
    </row>
    <row r="25" spans="1:8">
      <c r="A25" s="121">
        <v>2015</v>
      </c>
      <c r="B25" s="4">
        <f>6214936-581645</f>
        <v>5633291</v>
      </c>
      <c r="C25" s="33">
        <v>1.6E-2</v>
      </c>
      <c r="D25" s="33">
        <v>0.95499999999999996</v>
      </c>
      <c r="E25" s="33">
        <v>6.9999999999999999E-4</v>
      </c>
      <c r="F25" s="33">
        <v>1E-3</v>
      </c>
      <c r="G25" s="33">
        <v>3.0000000000000001E-3</v>
      </c>
      <c r="H25" s="33">
        <v>2.5000000000000001E-2</v>
      </c>
    </row>
    <row r="26" spans="1:8">
      <c r="A26" s="121">
        <v>2018</v>
      </c>
      <c r="B26" s="4">
        <f>6621641-605393</f>
        <v>6016248</v>
      </c>
      <c r="C26" s="33">
        <v>0.01</v>
      </c>
      <c r="D26" s="33">
        <v>0.98299999999999998</v>
      </c>
      <c r="E26" s="33">
        <v>0</v>
      </c>
      <c r="F26" s="33">
        <v>0</v>
      </c>
      <c r="G26" s="33">
        <v>4.0000000000000001E-3</v>
      </c>
      <c r="H26" s="33">
        <v>2E-3</v>
      </c>
    </row>
    <row r="28" spans="1:8">
      <c r="A28" s="1" t="s">
        <v>252</v>
      </c>
      <c r="B28" s="1" t="s">
        <v>32</v>
      </c>
      <c r="C28" s="1" t="s">
        <v>49</v>
      </c>
      <c r="D28" s="1" t="s">
        <v>50</v>
      </c>
      <c r="E28" s="1" t="s">
        <v>51</v>
      </c>
      <c r="F28" s="1" t="s">
        <v>54</v>
      </c>
      <c r="G28" s="1" t="s">
        <v>52</v>
      </c>
      <c r="H28" s="1" t="s">
        <v>53</v>
      </c>
    </row>
    <row r="29" spans="1:8">
      <c r="A29" s="121">
        <v>2015</v>
      </c>
      <c r="B29" s="4">
        <f>6214936-581645</f>
        <v>5633291</v>
      </c>
      <c r="C29" s="34">
        <f>$B$25*C25</f>
        <v>90132.656000000003</v>
      </c>
      <c r="D29" s="34">
        <f t="shared" ref="D29:H29" si="4">$B$25*D25</f>
        <v>5379792.9049999993</v>
      </c>
      <c r="E29" s="34">
        <f t="shared" si="4"/>
        <v>3943.3036999999999</v>
      </c>
      <c r="F29" s="34">
        <f t="shared" si="4"/>
        <v>5633.2910000000002</v>
      </c>
      <c r="G29" s="34">
        <f t="shared" si="4"/>
        <v>16899.873</v>
      </c>
      <c r="H29" s="34">
        <f t="shared" si="4"/>
        <v>140832.27499999999</v>
      </c>
    </row>
    <row r="30" spans="1:8">
      <c r="A30" s="121">
        <v>2018</v>
      </c>
      <c r="B30" s="4">
        <f>6621641-605393</f>
        <v>6016248</v>
      </c>
      <c r="C30" s="34">
        <f>$B$26*C26</f>
        <v>60162.48</v>
      </c>
      <c r="D30" s="34">
        <f t="shared" ref="D30:H30" si="5">$B$26*D26</f>
        <v>5913971.784</v>
      </c>
      <c r="E30" s="34">
        <f t="shared" si="5"/>
        <v>0</v>
      </c>
      <c r="F30" s="34">
        <f t="shared" si="5"/>
        <v>0</v>
      </c>
      <c r="G30" s="34">
        <f t="shared" si="5"/>
        <v>24064.992000000002</v>
      </c>
      <c r="H30" s="34">
        <f t="shared" si="5"/>
        <v>12032.496000000001</v>
      </c>
    </row>
    <row r="31" spans="1:8">
      <c r="B31" s="4"/>
      <c r="C31" s="34"/>
      <c r="D31" s="35"/>
      <c r="E31" s="34"/>
      <c r="F31" s="34"/>
      <c r="G31" s="34"/>
      <c r="H31" s="34"/>
    </row>
    <row r="33" spans="1:8">
      <c r="A33" s="1" t="s">
        <v>253</v>
      </c>
      <c r="B33" s="1" t="s">
        <v>32</v>
      </c>
      <c r="C33" s="1" t="s">
        <v>49</v>
      </c>
      <c r="D33" s="1" t="s">
        <v>50</v>
      </c>
      <c r="E33" s="1" t="s">
        <v>51</v>
      </c>
      <c r="F33" s="1" t="s">
        <v>54</v>
      </c>
      <c r="G33" s="1" t="s">
        <v>52</v>
      </c>
      <c r="H33" s="1" t="s">
        <v>53</v>
      </c>
    </row>
    <row r="34" spans="1:8">
      <c r="A34" s="121">
        <v>2015</v>
      </c>
      <c r="B34" s="4">
        <f>734377-88186</f>
        <v>646191</v>
      </c>
      <c r="H34" s="4"/>
    </row>
    <row r="35" spans="1:8">
      <c r="A35" s="121">
        <v>2018</v>
      </c>
      <c r="B35" s="4">
        <f>769056-84391</f>
        <v>684665</v>
      </c>
      <c r="C35" s="33">
        <v>8.0000000000000002E-3</v>
      </c>
      <c r="D35" s="33">
        <v>0.95399999999999996</v>
      </c>
      <c r="E35" s="33">
        <v>3.0000000000000001E-3</v>
      </c>
      <c r="F35" s="33">
        <v>3.0000000000000001E-3</v>
      </c>
      <c r="G35" s="33">
        <v>2.7E-2</v>
      </c>
      <c r="H35" s="33">
        <v>4.0000000000000001E-3</v>
      </c>
    </row>
    <row r="37" spans="1:8">
      <c r="A37" s="1" t="s">
        <v>253</v>
      </c>
      <c r="B37" s="1" t="s">
        <v>32</v>
      </c>
      <c r="C37" s="1" t="s">
        <v>49</v>
      </c>
      <c r="D37" s="1" t="s">
        <v>50</v>
      </c>
      <c r="E37" s="1" t="s">
        <v>51</v>
      </c>
      <c r="F37" s="1" t="s">
        <v>54</v>
      </c>
      <c r="G37" s="1" t="s">
        <v>52</v>
      </c>
      <c r="H37" s="1" t="s">
        <v>53</v>
      </c>
    </row>
    <row r="38" spans="1:8">
      <c r="A38" s="121">
        <v>2015</v>
      </c>
      <c r="B38" s="4">
        <v>734377</v>
      </c>
      <c r="C38" s="34">
        <f>$B34*C34</f>
        <v>0</v>
      </c>
      <c r="D38" s="34">
        <f t="shared" ref="D38:H38" si="6">$B$8*D34</f>
        <v>0</v>
      </c>
      <c r="E38" s="34">
        <f t="shared" si="6"/>
        <v>0</v>
      </c>
      <c r="F38" s="34">
        <f t="shared" si="6"/>
        <v>0</v>
      </c>
      <c r="G38" s="34">
        <f t="shared" si="6"/>
        <v>0</v>
      </c>
      <c r="H38" s="34">
        <f t="shared" si="6"/>
        <v>0</v>
      </c>
    </row>
    <row r="39" spans="1:8">
      <c r="A39" s="121">
        <v>2018</v>
      </c>
      <c r="B39" s="4">
        <v>769056</v>
      </c>
      <c r="C39" s="34">
        <f>$B35*C35</f>
        <v>5477.32</v>
      </c>
      <c r="D39" s="34">
        <f t="shared" ref="D39:H39" si="7">$B$9*D35</f>
        <v>222230962.90799999</v>
      </c>
      <c r="E39" s="34">
        <f>$B$9*E35</f>
        <v>698839.50600000005</v>
      </c>
      <c r="F39" s="34">
        <f t="shared" si="7"/>
        <v>698839.50600000005</v>
      </c>
      <c r="G39" s="34">
        <f t="shared" si="7"/>
        <v>6289555.5539999995</v>
      </c>
      <c r="H39" s="34">
        <f t="shared" si="7"/>
        <v>931786.00800000003</v>
      </c>
    </row>
    <row r="41" spans="1:8">
      <c r="A41" s="1" t="s">
        <v>254</v>
      </c>
      <c r="B41" s="1" t="s">
        <v>32</v>
      </c>
    </row>
    <row r="42" spans="1:8">
      <c r="A42" s="121">
        <v>2015</v>
      </c>
      <c r="B42" s="4">
        <f>37881047-4677162</f>
        <v>33203885</v>
      </c>
    </row>
    <row r="43" spans="1:8">
      <c r="A43" s="121">
        <v>2018</v>
      </c>
      <c r="B43" s="4">
        <f>40558387-5097345</f>
        <v>35461042</v>
      </c>
    </row>
    <row r="45" spans="1:8">
      <c r="A45" s="1" t="s">
        <v>255</v>
      </c>
      <c r="B45" s="1" t="s">
        <v>32</v>
      </c>
    </row>
    <row r="46" spans="1:8">
      <c r="A46" s="121">
        <v>2015</v>
      </c>
      <c r="B46" s="4">
        <f>289956591-38219610</f>
        <v>251736981</v>
      </c>
    </row>
    <row r="47" spans="1:8">
      <c r="A47" s="121">
        <v>2018</v>
      </c>
      <c r="B47" s="4">
        <f>308392804-39985260</f>
        <v>268407544</v>
      </c>
    </row>
  </sheetData>
  <hyperlinks>
    <hyperlink ref="A2" r:id="rId1" xr:uid="{998CEB74-5957-48B1-893A-65AC18C49F0D}"/>
    <hyperlink ref="A3" r:id="rId2" xr:uid="{D1FBA09D-8589-4F3B-8A7F-42BE4C28180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1"/>
  <sheetViews>
    <sheetView topLeftCell="A3" workbookViewId="0">
      <pane xSplit="1" topLeftCell="B1" activePane="topRight" state="frozen"/>
      <selection pane="topRight" activeCell="G70" sqref="G70"/>
    </sheetView>
  </sheetViews>
  <sheetFormatPr defaultRowHeight="14.5"/>
  <cols>
    <col min="1" max="1" width="46.54296875" bestFit="1" customWidth="1"/>
    <col min="2" max="52" width="9.08984375" customWidth="1"/>
  </cols>
  <sheetData>
    <row r="1" spans="1:52" ht="15" thickBot="1">
      <c r="A1" s="85" t="s">
        <v>192</v>
      </c>
      <c r="B1" s="86">
        <v>2000</v>
      </c>
      <c r="C1" s="86">
        <v>2001</v>
      </c>
      <c r="D1" s="86">
        <v>2002</v>
      </c>
      <c r="E1" s="86">
        <v>2003</v>
      </c>
      <c r="F1" s="86">
        <v>2004</v>
      </c>
      <c r="G1" s="86">
        <v>2005</v>
      </c>
      <c r="H1" s="86">
        <v>2006</v>
      </c>
      <c r="I1" s="86">
        <v>2007</v>
      </c>
      <c r="J1" s="86">
        <v>2008</v>
      </c>
      <c r="K1" s="86">
        <v>2009</v>
      </c>
      <c r="L1" s="86">
        <v>2010</v>
      </c>
      <c r="M1" s="86">
        <v>2011</v>
      </c>
      <c r="N1" s="86">
        <v>2012</v>
      </c>
      <c r="O1" s="86">
        <v>2013</v>
      </c>
      <c r="P1" s="86">
        <v>2014</v>
      </c>
      <c r="Q1" s="86">
        <v>2015</v>
      </c>
      <c r="R1" s="86">
        <v>2016</v>
      </c>
      <c r="S1" s="86">
        <v>2017</v>
      </c>
      <c r="T1" s="86">
        <v>2018</v>
      </c>
      <c r="U1" s="86">
        <v>2019</v>
      </c>
      <c r="V1" s="86">
        <v>2020</v>
      </c>
      <c r="W1" s="86">
        <v>2021</v>
      </c>
      <c r="X1" s="86">
        <v>2022</v>
      </c>
      <c r="Y1" s="86">
        <v>2023</v>
      </c>
      <c r="Z1" s="86">
        <v>2024</v>
      </c>
      <c r="AA1" s="86">
        <v>2025</v>
      </c>
      <c r="AB1" s="86">
        <v>2026</v>
      </c>
      <c r="AC1" s="86">
        <v>2027</v>
      </c>
      <c r="AD1" s="86">
        <v>2028</v>
      </c>
      <c r="AE1" s="86">
        <v>2029</v>
      </c>
      <c r="AF1" s="86">
        <v>2030</v>
      </c>
      <c r="AG1" s="86">
        <v>2031</v>
      </c>
      <c r="AH1" s="86">
        <v>2032</v>
      </c>
      <c r="AI1" s="86">
        <v>2033</v>
      </c>
      <c r="AJ1" s="86">
        <v>2034</v>
      </c>
      <c r="AK1" s="86">
        <v>2035</v>
      </c>
      <c r="AL1" s="86">
        <v>2036</v>
      </c>
      <c r="AM1" s="86">
        <v>2037</v>
      </c>
      <c r="AN1" s="86">
        <v>2038</v>
      </c>
      <c r="AO1" s="86">
        <v>2039</v>
      </c>
      <c r="AP1" s="86">
        <v>2040</v>
      </c>
      <c r="AQ1" s="86">
        <v>2041</v>
      </c>
      <c r="AR1" s="86">
        <v>2042</v>
      </c>
      <c r="AS1" s="86">
        <v>2043</v>
      </c>
      <c r="AT1" s="86">
        <v>2044</v>
      </c>
      <c r="AU1" s="86">
        <v>2045</v>
      </c>
      <c r="AV1" s="86">
        <v>2046</v>
      </c>
      <c r="AW1" s="86">
        <v>2047</v>
      </c>
      <c r="AX1" s="86">
        <v>2048</v>
      </c>
      <c r="AY1" s="86">
        <v>2049</v>
      </c>
      <c r="AZ1" s="86">
        <v>2050</v>
      </c>
    </row>
    <row r="2" spans="1:52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</row>
    <row r="3" spans="1:52">
      <c r="A3" s="11" t="s">
        <v>193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</row>
    <row r="4" spans="1:52">
      <c r="A4" s="13" t="s">
        <v>19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</row>
    <row r="5" spans="1:52">
      <c r="A5" s="91" t="s">
        <v>194</v>
      </c>
      <c r="B5" s="92">
        <v>227942846</v>
      </c>
      <c r="C5" s="92">
        <v>234377604</v>
      </c>
      <c r="D5" s="92">
        <v>239280894</v>
      </c>
      <c r="E5" s="92">
        <v>243548497</v>
      </c>
      <c r="F5" s="92">
        <v>247577889</v>
      </c>
      <c r="G5" s="92">
        <v>253066482</v>
      </c>
      <c r="H5" s="92">
        <v>258973453</v>
      </c>
      <c r="I5" s="92">
        <v>265190216</v>
      </c>
      <c r="J5" s="92">
        <v>269860619</v>
      </c>
      <c r="K5" s="92">
        <v>272113428</v>
      </c>
      <c r="L5" s="92">
        <v>276529092</v>
      </c>
      <c r="M5" s="92">
        <v>279812599</v>
      </c>
      <c r="N5" s="92">
        <v>281549162</v>
      </c>
      <c r="O5" s="92">
        <v>286000218</v>
      </c>
      <c r="P5" s="92">
        <v>289308296</v>
      </c>
      <c r="Q5" s="92">
        <v>292751201</v>
      </c>
      <c r="R5" s="92">
        <v>299873301</v>
      </c>
      <c r="S5" s="92">
        <v>306661748</v>
      </c>
      <c r="T5" s="92">
        <v>312056733</v>
      </c>
      <c r="U5" s="92">
        <v>316958901</v>
      </c>
      <c r="V5" s="92">
        <v>321103966</v>
      </c>
      <c r="W5" s="92">
        <v>325203751</v>
      </c>
      <c r="X5" s="92">
        <v>329324929</v>
      </c>
      <c r="Y5" s="92">
        <v>332982268</v>
      </c>
      <c r="Z5" s="92">
        <v>336234566</v>
      </c>
      <c r="AA5" s="92">
        <v>339304588</v>
      </c>
      <c r="AB5" s="92">
        <v>341688416</v>
      </c>
      <c r="AC5" s="92">
        <v>343723797</v>
      </c>
      <c r="AD5" s="92">
        <v>345835620</v>
      </c>
      <c r="AE5" s="92">
        <v>347848443</v>
      </c>
      <c r="AF5" s="92">
        <v>349919184</v>
      </c>
      <c r="AG5" s="92">
        <v>352052902</v>
      </c>
      <c r="AH5" s="92">
        <v>354192442</v>
      </c>
      <c r="AI5" s="92">
        <v>356387637</v>
      </c>
      <c r="AJ5" s="92">
        <v>358552498</v>
      </c>
      <c r="AK5" s="92">
        <v>360684201</v>
      </c>
      <c r="AL5" s="92">
        <v>362774316</v>
      </c>
      <c r="AM5" s="92">
        <v>364870364</v>
      </c>
      <c r="AN5" s="92">
        <v>366910120</v>
      </c>
      <c r="AO5" s="92">
        <v>368845535</v>
      </c>
      <c r="AP5" s="92">
        <v>370748727</v>
      </c>
      <c r="AQ5" s="92">
        <v>372691845</v>
      </c>
      <c r="AR5" s="92">
        <v>374677935</v>
      </c>
      <c r="AS5" s="92">
        <v>376737777</v>
      </c>
      <c r="AT5" s="92">
        <v>378911307</v>
      </c>
      <c r="AU5" s="92">
        <v>381236209</v>
      </c>
      <c r="AV5" s="92">
        <v>383655683</v>
      </c>
      <c r="AW5" s="92">
        <v>386106931</v>
      </c>
      <c r="AX5" s="92">
        <v>388600365</v>
      </c>
      <c r="AY5" s="92">
        <v>391160390</v>
      </c>
      <c r="AZ5" s="92">
        <v>393783978</v>
      </c>
    </row>
    <row r="6" spans="1:52">
      <c r="A6" s="93" t="s">
        <v>20</v>
      </c>
      <c r="B6" s="94">
        <v>26679508</v>
      </c>
      <c r="C6" s="94">
        <v>27609356</v>
      </c>
      <c r="D6" s="94">
        <v>28647121</v>
      </c>
      <c r="E6" s="94">
        <v>29429695</v>
      </c>
      <c r="F6" s="94">
        <v>30192633</v>
      </c>
      <c r="G6" s="94">
        <v>31273941</v>
      </c>
      <c r="H6" s="94">
        <v>32303391</v>
      </c>
      <c r="I6" s="94">
        <v>33513997</v>
      </c>
      <c r="J6" s="94">
        <v>34753905</v>
      </c>
      <c r="K6" s="94">
        <v>35320124</v>
      </c>
      <c r="L6" s="94">
        <v>35884391</v>
      </c>
      <c r="M6" s="94">
        <v>36307796</v>
      </c>
      <c r="N6" s="94">
        <v>36013088</v>
      </c>
      <c r="O6" s="94">
        <v>36192222</v>
      </c>
      <c r="P6" s="94">
        <v>36564027</v>
      </c>
      <c r="Q6" s="94">
        <v>37036579</v>
      </c>
      <c r="R6" s="94">
        <v>38379405</v>
      </c>
      <c r="S6" s="94">
        <v>39730611</v>
      </c>
      <c r="T6" s="94">
        <v>40828293</v>
      </c>
      <c r="U6" s="94">
        <v>41784911</v>
      </c>
      <c r="V6" s="94">
        <v>42544205</v>
      </c>
      <c r="W6" s="94">
        <v>43069565</v>
      </c>
      <c r="X6" s="94">
        <v>43449486</v>
      </c>
      <c r="Y6" s="94">
        <v>43726356</v>
      </c>
      <c r="Z6" s="94">
        <v>43931253</v>
      </c>
      <c r="AA6" s="94">
        <v>44187863</v>
      </c>
      <c r="AB6" s="94">
        <v>44447444</v>
      </c>
      <c r="AC6" s="94">
        <v>44766717</v>
      </c>
      <c r="AD6" s="94">
        <v>45195243</v>
      </c>
      <c r="AE6" s="94">
        <v>45747773</v>
      </c>
      <c r="AF6" s="94">
        <v>46431006</v>
      </c>
      <c r="AG6" s="94">
        <v>47236784</v>
      </c>
      <c r="AH6" s="94">
        <v>48134739</v>
      </c>
      <c r="AI6" s="94">
        <v>49094420</v>
      </c>
      <c r="AJ6" s="94">
        <v>50126760</v>
      </c>
      <c r="AK6" s="94">
        <v>51231084</v>
      </c>
      <c r="AL6" s="94">
        <v>52412109</v>
      </c>
      <c r="AM6" s="94">
        <v>53719215</v>
      </c>
      <c r="AN6" s="94">
        <v>55109644</v>
      </c>
      <c r="AO6" s="94">
        <v>56573037</v>
      </c>
      <c r="AP6" s="94">
        <v>58109100</v>
      </c>
      <c r="AQ6" s="94">
        <v>59735302</v>
      </c>
      <c r="AR6" s="94">
        <v>61468105</v>
      </c>
      <c r="AS6" s="94">
        <v>63324424</v>
      </c>
      <c r="AT6" s="94">
        <v>65349694</v>
      </c>
      <c r="AU6" s="94">
        <v>67514270</v>
      </c>
      <c r="AV6" s="94">
        <v>69817449</v>
      </c>
      <c r="AW6" s="94">
        <v>72263733</v>
      </c>
      <c r="AX6" s="94">
        <v>74852926</v>
      </c>
      <c r="AY6" s="94">
        <v>77595960</v>
      </c>
      <c r="AZ6" s="94">
        <v>80506210</v>
      </c>
    </row>
    <row r="7" spans="1:52">
      <c r="A7" s="95" t="s">
        <v>21</v>
      </c>
      <c r="B7" s="96">
        <v>200599391</v>
      </c>
      <c r="C7" s="96">
        <v>206096297</v>
      </c>
      <c r="D7" s="96">
        <v>209967381</v>
      </c>
      <c r="E7" s="96">
        <v>213447603</v>
      </c>
      <c r="F7" s="96">
        <v>216710017</v>
      </c>
      <c r="G7" s="96">
        <v>221125428</v>
      </c>
      <c r="H7" s="96">
        <v>226000715</v>
      </c>
      <c r="I7" s="96">
        <v>231005293</v>
      </c>
      <c r="J7" s="96">
        <v>234426746</v>
      </c>
      <c r="K7" s="96">
        <v>236114507</v>
      </c>
      <c r="L7" s="96">
        <v>239968731</v>
      </c>
      <c r="M7" s="96">
        <v>242827586</v>
      </c>
      <c r="N7" s="96">
        <v>244863667</v>
      </c>
      <c r="O7" s="96">
        <v>249130639</v>
      </c>
      <c r="P7" s="96">
        <v>252056715</v>
      </c>
      <c r="Q7" s="96">
        <v>255004455</v>
      </c>
      <c r="R7" s="96">
        <v>260770603</v>
      </c>
      <c r="S7" s="96">
        <v>266185487</v>
      </c>
      <c r="T7" s="96">
        <v>270462770</v>
      </c>
      <c r="U7" s="96">
        <v>274390885</v>
      </c>
      <c r="V7" s="96">
        <v>277761604</v>
      </c>
      <c r="W7" s="96">
        <v>281322557</v>
      </c>
      <c r="X7" s="96">
        <v>285052875</v>
      </c>
      <c r="Y7" s="96">
        <v>288422505</v>
      </c>
      <c r="Z7" s="96">
        <v>291459630</v>
      </c>
      <c r="AA7" s="96">
        <v>294263318</v>
      </c>
      <c r="AB7" s="96">
        <v>296379268</v>
      </c>
      <c r="AC7" s="96">
        <v>298088037</v>
      </c>
      <c r="AD7" s="96">
        <v>299764090</v>
      </c>
      <c r="AE7" s="96">
        <v>301217510</v>
      </c>
      <c r="AF7" s="96">
        <v>302598665</v>
      </c>
      <c r="AG7" s="96">
        <v>303921074</v>
      </c>
      <c r="AH7" s="96">
        <v>305157786</v>
      </c>
      <c r="AI7" s="96">
        <v>306388571</v>
      </c>
      <c r="AJ7" s="96">
        <v>307515389</v>
      </c>
      <c r="AK7" s="96">
        <v>308537501</v>
      </c>
      <c r="AL7" s="96">
        <v>309441537</v>
      </c>
      <c r="AM7" s="96">
        <v>310225359</v>
      </c>
      <c r="AN7" s="96">
        <v>310869729</v>
      </c>
      <c r="AO7" s="96">
        <v>311336823</v>
      </c>
      <c r="AP7" s="96">
        <v>311698352</v>
      </c>
      <c r="AQ7" s="96">
        <v>312009754</v>
      </c>
      <c r="AR7" s="96">
        <v>312257676</v>
      </c>
      <c r="AS7" s="96">
        <v>312455914</v>
      </c>
      <c r="AT7" s="96">
        <v>312598914</v>
      </c>
      <c r="AU7" s="96">
        <v>312753870</v>
      </c>
      <c r="AV7" s="96">
        <v>312864831</v>
      </c>
      <c r="AW7" s="96">
        <v>312864159</v>
      </c>
      <c r="AX7" s="96">
        <v>312762689</v>
      </c>
      <c r="AY7" s="96">
        <v>312573735</v>
      </c>
      <c r="AZ7" s="96">
        <v>312281036</v>
      </c>
    </row>
    <row r="8" spans="1:52">
      <c r="A8" s="95" t="s">
        <v>22</v>
      </c>
      <c r="B8" s="96">
        <v>663947</v>
      </c>
      <c r="C8" s="96">
        <v>671951</v>
      </c>
      <c r="D8" s="96">
        <v>666392</v>
      </c>
      <c r="E8" s="96">
        <v>671199</v>
      </c>
      <c r="F8" s="96">
        <v>675239</v>
      </c>
      <c r="G8" s="96">
        <v>667113</v>
      </c>
      <c r="H8" s="96">
        <v>669347</v>
      </c>
      <c r="I8" s="96">
        <v>670926</v>
      </c>
      <c r="J8" s="96">
        <v>679968</v>
      </c>
      <c r="K8" s="96">
        <v>678797</v>
      </c>
      <c r="L8" s="96">
        <v>675970</v>
      </c>
      <c r="M8" s="96">
        <v>677217</v>
      </c>
      <c r="N8" s="96">
        <v>672407</v>
      </c>
      <c r="O8" s="96">
        <v>677357</v>
      </c>
      <c r="P8" s="96">
        <v>687554</v>
      </c>
      <c r="Q8" s="96">
        <v>710167</v>
      </c>
      <c r="R8" s="96">
        <v>723293</v>
      </c>
      <c r="S8" s="96">
        <v>745650</v>
      </c>
      <c r="T8" s="96">
        <v>765670</v>
      </c>
      <c r="U8" s="96">
        <v>783105</v>
      </c>
      <c r="V8" s="96">
        <v>798157</v>
      </c>
      <c r="W8" s="96">
        <v>811629</v>
      </c>
      <c r="X8" s="96">
        <v>822568</v>
      </c>
      <c r="Y8" s="96">
        <v>833407</v>
      </c>
      <c r="Z8" s="96">
        <v>843683</v>
      </c>
      <c r="AA8" s="96">
        <v>853407</v>
      </c>
      <c r="AB8" s="96">
        <v>861704</v>
      </c>
      <c r="AC8" s="96">
        <v>869043</v>
      </c>
      <c r="AD8" s="96">
        <v>876287</v>
      </c>
      <c r="AE8" s="96">
        <v>883160</v>
      </c>
      <c r="AF8" s="96">
        <v>889513</v>
      </c>
      <c r="AG8" s="96">
        <v>895044</v>
      </c>
      <c r="AH8" s="96">
        <v>899917</v>
      </c>
      <c r="AI8" s="96">
        <v>904646</v>
      </c>
      <c r="AJ8" s="96">
        <v>910349</v>
      </c>
      <c r="AK8" s="96">
        <v>915616</v>
      </c>
      <c r="AL8" s="96">
        <v>920670</v>
      </c>
      <c r="AM8" s="96">
        <v>925790</v>
      </c>
      <c r="AN8" s="96">
        <v>930747</v>
      </c>
      <c r="AO8" s="96">
        <v>935675</v>
      </c>
      <c r="AP8" s="96">
        <v>941275</v>
      </c>
      <c r="AQ8" s="96">
        <v>946789</v>
      </c>
      <c r="AR8" s="96">
        <v>952154</v>
      </c>
      <c r="AS8" s="96">
        <v>957439</v>
      </c>
      <c r="AT8" s="96">
        <v>962699</v>
      </c>
      <c r="AU8" s="96">
        <v>968069</v>
      </c>
      <c r="AV8" s="96">
        <v>973403</v>
      </c>
      <c r="AW8" s="96">
        <v>979039</v>
      </c>
      <c r="AX8" s="96">
        <v>984750</v>
      </c>
      <c r="AY8" s="96">
        <v>990695</v>
      </c>
      <c r="AZ8" s="96">
        <v>996732</v>
      </c>
    </row>
    <row r="9" spans="1:52">
      <c r="A9" s="91" t="s">
        <v>195</v>
      </c>
      <c r="B9" s="92">
        <v>19438</v>
      </c>
      <c r="C9" s="92">
        <v>19716.5</v>
      </c>
      <c r="D9" s="92">
        <v>20278.5</v>
      </c>
      <c r="E9" s="92">
        <v>21215</v>
      </c>
      <c r="F9" s="92">
        <v>21252</v>
      </c>
      <c r="G9" s="92">
        <v>21670</v>
      </c>
      <c r="H9" s="92">
        <v>22023</v>
      </c>
      <c r="I9" s="92">
        <v>22477.5</v>
      </c>
      <c r="J9" s="92">
        <v>23097.5</v>
      </c>
      <c r="K9" s="92">
        <v>23436.5</v>
      </c>
      <c r="L9" s="92">
        <v>23866.5</v>
      </c>
      <c r="M9" s="92">
        <v>24270.5</v>
      </c>
      <c r="N9" s="92">
        <v>24707</v>
      </c>
      <c r="O9" s="92">
        <v>24839</v>
      </c>
      <c r="P9" s="92">
        <v>25003</v>
      </c>
      <c r="Q9" s="92">
        <v>25061</v>
      </c>
      <c r="R9" s="92">
        <v>25746.705753506118</v>
      </c>
      <c r="S9" s="92">
        <v>26509.714094900373</v>
      </c>
      <c r="T9" s="92">
        <v>27202.581171793296</v>
      </c>
      <c r="U9" s="92">
        <v>27779.933046566301</v>
      </c>
      <c r="V9" s="92">
        <v>28226.852344786428</v>
      </c>
      <c r="W9" s="92">
        <v>28616.032595965662</v>
      </c>
      <c r="X9" s="92">
        <v>28937.256203958466</v>
      </c>
      <c r="Y9" s="92">
        <v>29268.511088346786</v>
      </c>
      <c r="Z9" s="92">
        <v>29577.619678128489</v>
      </c>
      <c r="AA9" s="92">
        <v>29884.04743418036</v>
      </c>
      <c r="AB9" s="92">
        <v>30195.696098387678</v>
      </c>
      <c r="AC9" s="92">
        <v>30515.976464061092</v>
      </c>
      <c r="AD9" s="92">
        <v>30795.71889634338</v>
      </c>
      <c r="AE9" s="92">
        <v>31075.798622062684</v>
      </c>
      <c r="AF9" s="92">
        <v>31336.357463646651</v>
      </c>
      <c r="AG9" s="92">
        <v>31596.237147499764</v>
      </c>
      <c r="AH9" s="92">
        <v>31834.035122277041</v>
      </c>
      <c r="AI9" s="92">
        <v>32064.423917557706</v>
      </c>
      <c r="AJ9" s="92">
        <v>32286.392231257807</v>
      </c>
      <c r="AK9" s="92">
        <v>32501.611237242869</v>
      </c>
      <c r="AL9" s="92">
        <v>32713.718231195344</v>
      </c>
      <c r="AM9" s="92">
        <v>32922.37011394219</v>
      </c>
      <c r="AN9" s="92">
        <v>33128.422306486136</v>
      </c>
      <c r="AO9" s="92">
        <v>33343.172972858025</v>
      </c>
      <c r="AP9" s="92">
        <v>33560.307876147461</v>
      </c>
      <c r="AQ9" s="92">
        <v>33781.148545268792</v>
      </c>
      <c r="AR9" s="92">
        <v>34005.715952573009</v>
      </c>
      <c r="AS9" s="92">
        <v>34232.4448232219</v>
      </c>
      <c r="AT9" s="92">
        <v>34459.889661879002</v>
      </c>
      <c r="AU9" s="92">
        <v>34691.321653954576</v>
      </c>
      <c r="AV9" s="92">
        <v>34918.290614395301</v>
      </c>
      <c r="AW9" s="92">
        <v>35150.49671209287</v>
      </c>
      <c r="AX9" s="92">
        <v>35394.479981554381</v>
      </c>
      <c r="AY9" s="92">
        <v>35659.055378776895</v>
      </c>
      <c r="AZ9" s="92">
        <v>35954.859926382691</v>
      </c>
    </row>
    <row r="10" spans="1:52">
      <c r="A10" s="93" t="s">
        <v>62</v>
      </c>
      <c r="B10" s="94">
        <v>9721</v>
      </c>
      <c r="C10" s="94">
        <v>9843.5</v>
      </c>
      <c r="D10" s="94">
        <v>10207</v>
      </c>
      <c r="E10" s="94">
        <v>10723</v>
      </c>
      <c r="F10" s="94">
        <v>10491</v>
      </c>
      <c r="G10" s="94">
        <v>10754.5</v>
      </c>
      <c r="H10" s="94">
        <v>10863</v>
      </c>
      <c r="I10" s="94">
        <v>11060.5</v>
      </c>
      <c r="J10" s="94">
        <v>11318</v>
      </c>
      <c r="K10" s="94">
        <v>11459</v>
      </c>
      <c r="L10" s="94">
        <v>11666.5</v>
      </c>
      <c r="M10" s="94">
        <v>11900.5</v>
      </c>
      <c r="N10" s="94">
        <v>12126</v>
      </c>
      <c r="O10" s="94">
        <v>12221</v>
      </c>
      <c r="P10" s="94">
        <v>12282</v>
      </c>
      <c r="Q10" s="94">
        <v>12285</v>
      </c>
      <c r="R10" s="94">
        <v>12515.94361810511</v>
      </c>
      <c r="S10" s="94">
        <v>12815.057084579139</v>
      </c>
      <c r="T10" s="94">
        <v>13069.568229449198</v>
      </c>
      <c r="U10" s="94">
        <v>13271.593914184783</v>
      </c>
      <c r="V10" s="94">
        <v>13420.0258214682</v>
      </c>
      <c r="W10" s="94">
        <v>13543.069630931841</v>
      </c>
      <c r="X10" s="94">
        <v>13633.680678066159</v>
      </c>
      <c r="Y10" s="94">
        <v>13730.777228002917</v>
      </c>
      <c r="Z10" s="94">
        <v>13814.683923127201</v>
      </c>
      <c r="AA10" s="94">
        <v>13892.459181007245</v>
      </c>
      <c r="AB10" s="94">
        <v>13982.122523921917</v>
      </c>
      <c r="AC10" s="94">
        <v>14075.571837786687</v>
      </c>
      <c r="AD10" s="94">
        <v>14139.605904007985</v>
      </c>
      <c r="AE10" s="94">
        <v>14211.093151843537</v>
      </c>
      <c r="AF10" s="94">
        <v>14276.007195046097</v>
      </c>
      <c r="AG10" s="94">
        <v>14340.353133689023</v>
      </c>
      <c r="AH10" s="94">
        <v>14380.970258078383</v>
      </c>
      <c r="AI10" s="94">
        <v>14421.543621311073</v>
      </c>
      <c r="AJ10" s="94">
        <v>14457.092818345483</v>
      </c>
      <c r="AK10" s="94">
        <v>14484.313914004211</v>
      </c>
      <c r="AL10" s="94">
        <v>14510.283964451464</v>
      </c>
      <c r="AM10" s="94">
        <v>14532.223794551086</v>
      </c>
      <c r="AN10" s="94">
        <v>14550.224273639928</v>
      </c>
      <c r="AO10" s="94">
        <v>14574.320314637887</v>
      </c>
      <c r="AP10" s="94">
        <v>14596.85136796894</v>
      </c>
      <c r="AQ10" s="94">
        <v>14618.043350868644</v>
      </c>
      <c r="AR10" s="94">
        <v>14637.721987062945</v>
      </c>
      <c r="AS10" s="94">
        <v>14653.528864867059</v>
      </c>
      <c r="AT10" s="94">
        <v>14664.921558678003</v>
      </c>
      <c r="AU10" s="94">
        <v>14673.21408746885</v>
      </c>
      <c r="AV10" s="94">
        <v>14670.585406292294</v>
      </c>
      <c r="AW10" s="94">
        <v>14667.777433171261</v>
      </c>
      <c r="AX10" s="94">
        <v>14676.876128068461</v>
      </c>
      <c r="AY10" s="94">
        <v>14700.876672965482</v>
      </c>
      <c r="AZ10" s="94">
        <v>14749.565188579752</v>
      </c>
    </row>
    <row r="11" spans="1:52">
      <c r="A11" s="95" t="s">
        <v>64</v>
      </c>
      <c r="B11" s="96">
        <v>362</v>
      </c>
      <c r="C11" s="96">
        <v>400.5</v>
      </c>
      <c r="D11" s="96">
        <v>419.5</v>
      </c>
      <c r="E11" s="96">
        <v>444.5</v>
      </c>
      <c r="F11" s="96">
        <v>476.5</v>
      </c>
      <c r="G11" s="96">
        <v>502</v>
      </c>
      <c r="H11" s="96">
        <v>520</v>
      </c>
      <c r="I11" s="96">
        <v>545</v>
      </c>
      <c r="J11" s="96">
        <v>599.5</v>
      </c>
      <c r="K11" s="96">
        <v>649</v>
      </c>
      <c r="L11" s="96">
        <v>662</v>
      </c>
      <c r="M11" s="96">
        <v>680</v>
      </c>
      <c r="N11" s="96">
        <v>684</v>
      </c>
      <c r="O11" s="96">
        <v>696</v>
      </c>
      <c r="P11" s="96">
        <v>698</v>
      </c>
      <c r="Q11" s="96">
        <v>705</v>
      </c>
      <c r="R11" s="96">
        <v>705.57106887342138</v>
      </c>
      <c r="S11" s="96">
        <v>732.72676211352189</v>
      </c>
      <c r="T11" s="96">
        <v>758.84445174630207</v>
      </c>
      <c r="U11" s="96">
        <v>787.31380532795004</v>
      </c>
      <c r="V11" s="96">
        <v>815.62177034439776</v>
      </c>
      <c r="W11" s="96">
        <v>842.17190833308041</v>
      </c>
      <c r="X11" s="96">
        <v>875.22006878166144</v>
      </c>
      <c r="Y11" s="96">
        <v>904.27613032274496</v>
      </c>
      <c r="Z11" s="96">
        <v>925.46743105757753</v>
      </c>
      <c r="AA11" s="96">
        <v>956.2302849233206</v>
      </c>
      <c r="AB11" s="96">
        <v>991.13108717724106</v>
      </c>
      <c r="AC11" s="96">
        <v>1032.6970689082098</v>
      </c>
      <c r="AD11" s="96">
        <v>1069.3213882707646</v>
      </c>
      <c r="AE11" s="96">
        <v>1102.8167872667559</v>
      </c>
      <c r="AF11" s="96">
        <v>1131.1062503695987</v>
      </c>
      <c r="AG11" s="96">
        <v>1160.5385404924707</v>
      </c>
      <c r="AH11" s="96">
        <v>1193.3658332535028</v>
      </c>
      <c r="AI11" s="96">
        <v>1218.0245089989983</v>
      </c>
      <c r="AJ11" s="96">
        <v>1238.7070856131352</v>
      </c>
      <c r="AK11" s="96">
        <v>1260.1903604288686</v>
      </c>
      <c r="AL11" s="96">
        <v>1277.7059203412798</v>
      </c>
      <c r="AM11" s="96">
        <v>1293.5525952446394</v>
      </c>
      <c r="AN11" s="96">
        <v>1308.138718182787</v>
      </c>
      <c r="AO11" s="96">
        <v>1322.0273671352377</v>
      </c>
      <c r="AP11" s="96">
        <v>1334.6443852023067</v>
      </c>
      <c r="AQ11" s="96">
        <v>1346.863717897412</v>
      </c>
      <c r="AR11" s="96">
        <v>1358.4560969866964</v>
      </c>
      <c r="AS11" s="96">
        <v>1369.8199201735958</v>
      </c>
      <c r="AT11" s="96">
        <v>1380.5977561828859</v>
      </c>
      <c r="AU11" s="96">
        <v>1390.4539112363379</v>
      </c>
      <c r="AV11" s="96">
        <v>1399.9005655727951</v>
      </c>
      <c r="AW11" s="96">
        <v>1409.4017294687389</v>
      </c>
      <c r="AX11" s="96">
        <v>1414.7922562683063</v>
      </c>
      <c r="AY11" s="96">
        <v>1420.9391566377319</v>
      </c>
      <c r="AZ11" s="96">
        <v>1429.8537910841558</v>
      </c>
    </row>
    <row r="12" spans="1:52">
      <c r="A12" s="95" t="s">
        <v>61</v>
      </c>
      <c r="B12" s="96">
        <v>9355</v>
      </c>
      <c r="C12" s="96">
        <v>9472.5</v>
      </c>
      <c r="D12" s="96">
        <v>9652</v>
      </c>
      <c r="E12" s="96">
        <v>10047.5</v>
      </c>
      <c r="F12" s="96">
        <v>10284.5</v>
      </c>
      <c r="G12" s="96">
        <v>10413.5</v>
      </c>
      <c r="H12" s="96">
        <v>10640</v>
      </c>
      <c r="I12" s="96">
        <v>10872</v>
      </c>
      <c r="J12" s="96">
        <v>11180</v>
      </c>
      <c r="K12" s="96">
        <v>11328.5</v>
      </c>
      <c r="L12" s="96">
        <v>11538</v>
      </c>
      <c r="M12" s="96">
        <v>11690</v>
      </c>
      <c r="N12" s="96">
        <v>11897</v>
      </c>
      <c r="O12" s="96">
        <v>11922</v>
      </c>
      <c r="P12" s="96">
        <v>12023</v>
      </c>
      <c r="Q12" s="96">
        <v>12071</v>
      </c>
      <c r="R12" s="96">
        <v>12525.191066527585</v>
      </c>
      <c r="S12" s="96">
        <v>12961.930248207711</v>
      </c>
      <c r="T12" s="96">
        <v>13374.168490597796</v>
      </c>
      <c r="U12" s="96">
        <v>13721.025327053565</v>
      </c>
      <c r="V12" s="96">
        <v>13991.20475297383</v>
      </c>
      <c r="W12" s="96">
        <v>14230.79105670074</v>
      </c>
      <c r="X12" s="96">
        <v>14428.355457110647</v>
      </c>
      <c r="Y12" s="96">
        <v>14633.457730021124</v>
      </c>
      <c r="Z12" s="96">
        <v>14837.468323943709</v>
      </c>
      <c r="AA12" s="96">
        <v>15035.357968249795</v>
      </c>
      <c r="AB12" s="96">
        <v>15222.442487288523</v>
      </c>
      <c r="AC12" s="96">
        <v>15407.707557366195</v>
      </c>
      <c r="AD12" s="96">
        <v>15586.791604064631</v>
      </c>
      <c r="AE12" s="96">
        <v>15761.888682952393</v>
      </c>
      <c r="AF12" s="96">
        <v>15929.244018230955</v>
      </c>
      <c r="AG12" s="96">
        <v>16095.345473318268</v>
      </c>
      <c r="AH12" s="96">
        <v>16259.699030945154</v>
      </c>
      <c r="AI12" s="96">
        <v>16424.855787247634</v>
      </c>
      <c r="AJ12" s="96">
        <v>16590.592327299186</v>
      </c>
      <c r="AK12" s="96">
        <v>16757.10696280979</v>
      </c>
      <c r="AL12" s="96">
        <v>16925.7283464026</v>
      </c>
      <c r="AM12" s="96">
        <v>17096.593724146464</v>
      </c>
      <c r="AN12" s="96">
        <v>17270.059314663424</v>
      </c>
      <c r="AO12" s="96">
        <v>17446.825291084901</v>
      </c>
      <c r="AP12" s="96">
        <v>17628.812122976211</v>
      </c>
      <c r="AQ12" s="96">
        <v>17816.241476502739</v>
      </c>
      <c r="AR12" s="96">
        <v>18009.53786852337</v>
      </c>
      <c r="AS12" s="96">
        <v>18209.096038181247</v>
      </c>
      <c r="AT12" s="96">
        <v>18414.370347018114</v>
      </c>
      <c r="AU12" s="96">
        <v>18627.653655249385</v>
      </c>
      <c r="AV12" s="96">
        <v>18847.804642530216</v>
      </c>
      <c r="AW12" s="96">
        <v>19073.31754945287</v>
      </c>
      <c r="AX12" s="96">
        <v>19302.811597217609</v>
      </c>
      <c r="AY12" s="96">
        <v>19537.239549173682</v>
      </c>
      <c r="AZ12" s="96">
        <v>19775.440946718787</v>
      </c>
    </row>
    <row r="13" spans="1:52">
      <c r="A13" s="91" t="s">
        <v>196</v>
      </c>
      <c r="B13" s="92">
        <v>15561203</v>
      </c>
      <c r="C13" s="92">
        <v>15380820</v>
      </c>
      <c r="D13" s="92">
        <v>15156378</v>
      </c>
      <c r="E13" s="92">
        <v>15836042.000000002</v>
      </c>
      <c r="F13" s="92">
        <v>17077017</v>
      </c>
      <c r="G13" s="92">
        <v>17815430</v>
      </c>
      <c r="H13" s="92">
        <v>18576154</v>
      </c>
      <c r="I13" s="92">
        <v>19542473</v>
      </c>
      <c r="J13" s="92">
        <v>19628823</v>
      </c>
      <c r="K13" s="92">
        <v>17839366</v>
      </c>
      <c r="L13" s="92">
        <v>17999670</v>
      </c>
      <c r="M13" s="92">
        <v>18767783</v>
      </c>
      <c r="N13" s="92">
        <v>18275321</v>
      </c>
      <c r="O13" s="92">
        <v>18152220</v>
      </c>
      <c r="P13" s="92">
        <v>18570152</v>
      </c>
      <c r="Q13" s="92">
        <v>19219514</v>
      </c>
      <c r="R13" s="92">
        <v>20688759.975937963</v>
      </c>
      <c r="S13" s="92">
        <v>21531946.307701372</v>
      </c>
      <c r="T13" s="92">
        <v>22315262.718272969</v>
      </c>
      <c r="U13" s="92">
        <v>23004081.715570316</v>
      </c>
      <c r="V13" s="92">
        <v>23604768.840222612</v>
      </c>
      <c r="W13" s="92">
        <v>24205985.76146318</v>
      </c>
      <c r="X13" s="92">
        <v>24775852.876021765</v>
      </c>
      <c r="Y13" s="92">
        <v>25290346.203332666</v>
      </c>
      <c r="Z13" s="92">
        <v>25768418.380327012</v>
      </c>
      <c r="AA13" s="92">
        <v>26280155.220368423</v>
      </c>
      <c r="AB13" s="92">
        <v>26790307.533028122</v>
      </c>
      <c r="AC13" s="92">
        <v>27314596.300936691</v>
      </c>
      <c r="AD13" s="92">
        <v>27880335.789699323</v>
      </c>
      <c r="AE13" s="92">
        <v>28420653.994380541</v>
      </c>
      <c r="AF13" s="92">
        <v>28957302.277637236</v>
      </c>
      <c r="AG13" s="92">
        <v>29504383.172391374</v>
      </c>
      <c r="AH13" s="92">
        <v>29983323.4601667</v>
      </c>
      <c r="AI13" s="92">
        <v>30450802.586461887</v>
      </c>
      <c r="AJ13" s="92">
        <v>30868480.784329541</v>
      </c>
      <c r="AK13" s="92">
        <v>31278798.110047646</v>
      </c>
      <c r="AL13" s="92">
        <v>31714976.861365747</v>
      </c>
      <c r="AM13" s="92">
        <v>32131735.663903646</v>
      </c>
      <c r="AN13" s="92">
        <v>32692729.75245294</v>
      </c>
      <c r="AO13" s="92">
        <v>33113101.445654545</v>
      </c>
      <c r="AP13" s="92">
        <v>33544777.400686339</v>
      </c>
      <c r="AQ13" s="92">
        <v>34031216.758976415</v>
      </c>
      <c r="AR13" s="92">
        <v>34531253.3583882</v>
      </c>
      <c r="AS13" s="92">
        <v>35032380.407899424</v>
      </c>
      <c r="AT13" s="92">
        <v>35529733.010815695</v>
      </c>
      <c r="AU13" s="92">
        <v>36099599.022203796</v>
      </c>
      <c r="AV13" s="92">
        <v>36649895.061309457</v>
      </c>
      <c r="AW13" s="92">
        <v>37135283.881815739</v>
      </c>
      <c r="AX13" s="92">
        <v>37694100.114128254</v>
      </c>
      <c r="AY13" s="92">
        <v>38229202.343665957</v>
      </c>
      <c r="AZ13" s="92">
        <v>38747746.68920745</v>
      </c>
    </row>
    <row r="14" spans="1:52">
      <c r="A14" s="93" t="s">
        <v>24</v>
      </c>
      <c r="B14" s="94">
        <v>2143827</v>
      </c>
      <c r="C14" s="94">
        <v>2140888</v>
      </c>
      <c r="D14" s="94">
        <v>2156014</v>
      </c>
      <c r="E14" s="94">
        <v>2273004</v>
      </c>
      <c r="F14" s="94">
        <v>2366395</v>
      </c>
      <c r="G14" s="94">
        <v>2378862</v>
      </c>
      <c r="H14" s="94">
        <v>2396154</v>
      </c>
      <c r="I14" s="94">
        <v>2454881</v>
      </c>
      <c r="J14" s="94">
        <v>2385517</v>
      </c>
      <c r="K14" s="94">
        <v>2214168</v>
      </c>
      <c r="L14" s="94">
        <v>2213628</v>
      </c>
      <c r="M14" s="94">
        <v>2266539</v>
      </c>
      <c r="N14" s="94">
        <v>2108091</v>
      </c>
      <c r="O14" s="94">
        <v>1967042</v>
      </c>
      <c r="P14" s="94">
        <v>1863777.9999999998</v>
      </c>
      <c r="Q14" s="94">
        <v>1877055.9999999998</v>
      </c>
      <c r="R14" s="94">
        <v>1991039.8200281921</v>
      </c>
      <c r="S14" s="94">
        <v>2054850.0453037466</v>
      </c>
      <c r="T14" s="94">
        <v>2098558.3080666796</v>
      </c>
      <c r="U14" s="94">
        <v>2136153.2561859</v>
      </c>
      <c r="V14" s="94">
        <v>2167004.7287359908</v>
      </c>
      <c r="W14" s="94">
        <v>2196766.3499431172</v>
      </c>
      <c r="X14" s="94">
        <v>2223003.4060823731</v>
      </c>
      <c r="Y14" s="94">
        <v>2242482.6707516657</v>
      </c>
      <c r="Z14" s="94">
        <v>2268808.3696261751</v>
      </c>
      <c r="AA14" s="94">
        <v>2299450.2526532835</v>
      </c>
      <c r="AB14" s="94">
        <v>2324859.4958518418</v>
      </c>
      <c r="AC14" s="94">
        <v>2346559.0791954664</v>
      </c>
      <c r="AD14" s="94">
        <v>2376294.298821962</v>
      </c>
      <c r="AE14" s="94">
        <v>2407485.0674876799</v>
      </c>
      <c r="AF14" s="94">
        <v>2439992.1565882238</v>
      </c>
      <c r="AG14" s="94">
        <v>2471782.2939094044</v>
      </c>
      <c r="AH14" s="94">
        <v>2500944.3205586709</v>
      </c>
      <c r="AI14" s="94">
        <v>2534387.8743153834</v>
      </c>
      <c r="AJ14" s="94">
        <v>2564900.8354040603</v>
      </c>
      <c r="AK14" s="94">
        <v>2596130.4016626813</v>
      </c>
      <c r="AL14" s="94">
        <v>2630400.2650036798</v>
      </c>
      <c r="AM14" s="94">
        <v>2663448.9240076342</v>
      </c>
      <c r="AN14" s="94">
        <v>2712838.6004451672</v>
      </c>
      <c r="AO14" s="94">
        <v>2747620.164197444</v>
      </c>
      <c r="AP14" s="94">
        <v>2786589.8163138172</v>
      </c>
      <c r="AQ14" s="94">
        <v>2828500.3798063276</v>
      </c>
      <c r="AR14" s="94">
        <v>2869985.6115534799</v>
      </c>
      <c r="AS14" s="94">
        <v>2914712.3683418916</v>
      </c>
      <c r="AT14" s="94">
        <v>2959197.8580895374</v>
      </c>
      <c r="AU14" s="94">
        <v>3009597.7844210342</v>
      </c>
      <c r="AV14" s="94">
        <v>3059343.6381908339</v>
      </c>
      <c r="AW14" s="94">
        <v>3105933.3802806218</v>
      </c>
      <c r="AX14" s="94">
        <v>3159693.5559004894</v>
      </c>
      <c r="AY14" s="94">
        <v>3211013.2604485932</v>
      </c>
      <c r="AZ14" s="94">
        <v>3261850.1440130463</v>
      </c>
    </row>
    <row r="15" spans="1:52">
      <c r="A15" s="95" t="s">
        <v>87</v>
      </c>
      <c r="B15" s="96">
        <v>10286902</v>
      </c>
      <c r="C15" s="96">
        <v>10119756</v>
      </c>
      <c r="D15" s="96">
        <v>9873476</v>
      </c>
      <c r="E15" s="96">
        <v>10339584.000000002</v>
      </c>
      <c r="F15" s="96">
        <v>11187250</v>
      </c>
      <c r="G15" s="96">
        <v>11697460</v>
      </c>
      <c r="H15" s="96">
        <v>12255870</v>
      </c>
      <c r="I15" s="96">
        <v>12933616</v>
      </c>
      <c r="J15" s="96">
        <v>12941634.000000002</v>
      </c>
      <c r="K15" s="96">
        <v>11722377.999999998</v>
      </c>
      <c r="L15" s="96">
        <v>11686786</v>
      </c>
      <c r="M15" s="96">
        <v>12306614</v>
      </c>
      <c r="N15" s="96">
        <v>12059138</v>
      </c>
      <c r="O15" s="96">
        <v>12013606</v>
      </c>
      <c r="P15" s="96">
        <v>12391944</v>
      </c>
      <c r="Q15" s="96">
        <v>12972444</v>
      </c>
      <c r="R15" s="96">
        <v>14205523.836820263</v>
      </c>
      <c r="S15" s="96">
        <v>14736833.916600823</v>
      </c>
      <c r="T15" s="96">
        <v>15246440.846967954</v>
      </c>
      <c r="U15" s="96">
        <v>15691582.185128324</v>
      </c>
      <c r="V15" s="96">
        <v>16077369.802879823</v>
      </c>
      <c r="W15" s="96">
        <v>16472234.586032931</v>
      </c>
      <c r="X15" s="96">
        <v>16845415.581387185</v>
      </c>
      <c r="Y15" s="96">
        <v>17179584.26977969</v>
      </c>
      <c r="Z15" s="96">
        <v>17518227.797507472</v>
      </c>
      <c r="AA15" s="96">
        <v>17885282.939515904</v>
      </c>
      <c r="AB15" s="96">
        <v>18247962.824709129</v>
      </c>
      <c r="AC15" s="96">
        <v>18620613.570617896</v>
      </c>
      <c r="AD15" s="96">
        <v>19020067.690712649</v>
      </c>
      <c r="AE15" s="96">
        <v>19398479.920359164</v>
      </c>
      <c r="AF15" s="96">
        <v>19772319.698375363</v>
      </c>
      <c r="AG15" s="96">
        <v>20152782.982736848</v>
      </c>
      <c r="AH15" s="96">
        <v>20483663.804077171</v>
      </c>
      <c r="AI15" s="96">
        <v>20801972.994953852</v>
      </c>
      <c r="AJ15" s="96">
        <v>21081912.608714305</v>
      </c>
      <c r="AK15" s="96">
        <v>21354108.27179965</v>
      </c>
      <c r="AL15" s="96">
        <v>21644882.856762581</v>
      </c>
      <c r="AM15" s="96">
        <v>21921598.967415381</v>
      </c>
      <c r="AN15" s="96">
        <v>22294144.027329471</v>
      </c>
      <c r="AO15" s="96">
        <v>22573442.121356942</v>
      </c>
      <c r="AP15" s="96">
        <v>22854468.538668454</v>
      </c>
      <c r="AQ15" s="96">
        <v>23177026.42053476</v>
      </c>
      <c r="AR15" s="96">
        <v>23506153.364447113</v>
      </c>
      <c r="AS15" s="96">
        <v>23841168.450503126</v>
      </c>
      <c r="AT15" s="96">
        <v>24177685.781413242</v>
      </c>
      <c r="AU15" s="96">
        <v>24556391.71472178</v>
      </c>
      <c r="AV15" s="96">
        <v>24918012.650755163</v>
      </c>
      <c r="AW15" s="96">
        <v>25241249.937108628</v>
      </c>
      <c r="AX15" s="96">
        <v>25606163.855527416</v>
      </c>
      <c r="AY15" s="96">
        <v>25953882.13195261</v>
      </c>
      <c r="AZ15" s="96">
        <v>26285442.534992188</v>
      </c>
    </row>
    <row r="16" spans="1:52">
      <c r="A16" s="95" t="s">
        <v>88</v>
      </c>
      <c r="B16" s="96">
        <v>3130474</v>
      </c>
      <c r="C16" s="96">
        <v>3120176</v>
      </c>
      <c r="D16" s="96">
        <v>3126888</v>
      </c>
      <c r="E16" s="96">
        <v>3223454</v>
      </c>
      <c r="F16" s="96">
        <v>3523372</v>
      </c>
      <c r="G16" s="96">
        <v>3739108.0000000005</v>
      </c>
      <c r="H16" s="96">
        <v>3924130</v>
      </c>
      <c r="I16" s="96">
        <v>4153975.9999999995</v>
      </c>
      <c r="J16" s="96">
        <v>4301672</v>
      </c>
      <c r="K16" s="96">
        <v>3902820.0000000005</v>
      </c>
      <c r="L16" s="96">
        <v>4099256.0000000005</v>
      </c>
      <c r="M16" s="96">
        <v>4194630</v>
      </c>
      <c r="N16" s="96">
        <v>4108091.9999999986</v>
      </c>
      <c r="O16" s="96">
        <v>4171572.0000000005</v>
      </c>
      <c r="P16" s="96">
        <v>4314430</v>
      </c>
      <c r="Q16" s="96">
        <v>4370014</v>
      </c>
      <c r="R16" s="96">
        <v>4492196.3190895068</v>
      </c>
      <c r="S16" s="96">
        <v>4740262.3457968011</v>
      </c>
      <c r="T16" s="96">
        <v>4970263.5632383339</v>
      </c>
      <c r="U16" s="96">
        <v>5176346.2742560934</v>
      </c>
      <c r="V16" s="96">
        <v>5360394.3086067978</v>
      </c>
      <c r="W16" s="96">
        <v>5536984.8254871331</v>
      </c>
      <c r="X16" s="96">
        <v>5707433.8885522066</v>
      </c>
      <c r="Y16" s="96">
        <v>5868279.262801311</v>
      </c>
      <c r="Z16" s="96">
        <v>5981382.2131933654</v>
      </c>
      <c r="AA16" s="96">
        <v>6095422.0281992359</v>
      </c>
      <c r="AB16" s="96">
        <v>6217485.2124671526</v>
      </c>
      <c r="AC16" s="96">
        <v>6347423.6511233291</v>
      </c>
      <c r="AD16" s="96">
        <v>6483973.8001647117</v>
      </c>
      <c r="AE16" s="96">
        <v>6614689.0065336954</v>
      </c>
      <c r="AF16" s="96">
        <v>6744990.4226736519</v>
      </c>
      <c r="AG16" s="96">
        <v>6879817.8957451209</v>
      </c>
      <c r="AH16" s="96">
        <v>6998715.3355308566</v>
      </c>
      <c r="AI16" s="96">
        <v>7114441.7171926517</v>
      </c>
      <c r="AJ16" s="96">
        <v>7221667.3402111754</v>
      </c>
      <c r="AK16" s="96">
        <v>7328559.4365853146</v>
      </c>
      <c r="AL16" s="96">
        <v>7439693.7395994859</v>
      </c>
      <c r="AM16" s="96">
        <v>7546687.7724806275</v>
      </c>
      <c r="AN16" s="96">
        <v>7685747.1246783026</v>
      </c>
      <c r="AO16" s="96">
        <v>7792039.1601001592</v>
      </c>
      <c r="AP16" s="96">
        <v>7903719.0457040649</v>
      </c>
      <c r="AQ16" s="96">
        <v>8025689.9586353227</v>
      </c>
      <c r="AR16" s="96">
        <v>8155114.3823876083</v>
      </c>
      <c r="AS16" s="96">
        <v>8276499.5890544076</v>
      </c>
      <c r="AT16" s="96">
        <v>8392849.3713129126</v>
      </c>
      <c r="AU16" s="96">
        <v>8533609.523060983</v>
      </c>
      <c r="AV16" s="96">
        <v>8672538.7723634578</v>
      </c>
      <c r="AW16" s="96">
        <v>8788100.564426491</v>
      </c>
      <c r="AX16" s="96">
        <v>8928242.7027003523</v>
      </c>
      <c r="AY16" s="96">
        <v>9064306.9512647577</v>
      </c>
      <c r="AZ16" s="96">
        <v>9200454.0102022123</v>
      </c>
    </row>
    <row r="17" spans="1:52">
      <c r="A17" s="13" t="s">
        <v>23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</row>
    <row r="18" spans="1:52">
      <c r="A18" s="91" t="s">
        <v>194</v>
      </c>
      <c r="B18" s="92">
        <v>28201448.179047562</v>
      </c>
      <c r="C18" s="92">
        <v>29050357.880825322</v>
      </c>
      <c r="D18" s="92">
        <v>29540041.210927226</v>
      </c>
      <c r="E18" s="92">
        <v>30109832.241383344</v>
      </c>
      <c r="F18" s="92">
        <v>30826229.856754202</v>
      </c>
      <c r="G18" s="92">
        <v>31523023.338508099</v>
      </c>
      <c r="H18" s="92">
        <v>32285538.733455695</v>
      </c>
      <c r="I18" s="92">
        <v>33562870.694916643</v>
      </c>
      <c r="J18" s="92">
        <v>33888264.90327166</v>
      </c>
      <c r="K18" s="92">
        <v>33498389.55668062</v>
      </c>
      <c r="L18" s="92">
        <v>33627256.966098927</v>
      </c>
      <c r="M18" s="92">
        <v>33769849.45298817</v>
      </c>
      <c r="N18" s="92">
        <v>33437863.31172666</v>
      </c>
      <c r="O18" s="92">
        <v>33608208.470376797</v>
      </c>
      <c r="P18" s="92">
        <v>34200762.581494287</v>
      </c>
      <c r="Q18" s="92">
        <v>35084305.991468422</v>
      </c>
      <c r="R18" s="92">
        <v>35901968</v>
      </c>
      <c r="S18" s="92">
        <v>36909062</v>
      </c>
      <c r="T18" s="92">
        <v>37822806</v>
      </c>
      <c r="U18" s="92">
        <v>38603984</v>
      </c>
      <c r="V18" s="92">
        <v>39321131</v>
      </c>
      <c r="W18" s="92">
        <v>39954000</v>
      </c>
      <c r="X18" s="92">
        <v>40483047</v>
      </c>
      <c r="Y18" s="92">
        <v>40972483</v>
      </c>
      <c r="Z18" s="92">
        <v>41420160</v>
      </c>
      <c r="AA18" s="92">
        <v>41842494</v>
      </c>
      <c r="AB18" s="92">
        <v>42215659</v>
      </c>
      <c r="AC18" s="92">
        <v>42547153</v>
      </c>
      <c r="AD18" s="92">
        <v>42859605</v>
      </c>
      <c r="AE18" s="92">
        <v>43170111</v>
      </c>
      <c r="AF18" s="92">
        <v>43504501</v>
      </c>
      <c r="AG18" s="92">
        <v>43849369</v>
      </c>
      <c r="AH18" s="92">
        <v>44196287</v>
      </c>
      <c r="AI18" s="92">
        <v>44509130</v>
      </c>
      <c r="AJ18" s="92">
        <v>44830502</v>
      </c>
      <c r="AK18" s="92">
        <v>45164722</v>
      </c>
      <c r="AL18" s="92">
        <v>45514184</v>
      </c>
      <c r="AM18" s="92">
        <v>45875419</v>
      </c>
      <c r="AN18" s="92">
        <v>46248654</v>
      </c>
      <c r="AO18" s="92">
        <v>46637818</v>
      </c>
      <c r="AP18" s="92">
        <v>47040557</v>
      </c>
      <c r="AQ18" s="92">
        <v>47464910</v>
      </c>
      <c r="AR18" s="92">
        <v>47913594</v>
      </c>
      <c r="AS18" s="92">
        <v>48378699</v>
      </c>
      <c r="AT18" s="92">
        <v>48863841</v>
      </c>
      <c r="AU18" s="92">
        <v>49369762</v>
      </c>
      <c r="AV18" s="92">
        <v>49893220</v>
      </c>
      <c r="AW18" s="92">
        <v>50422091</v>
      </c>
      <c r="AX18" s="92">
        <v>50967811</v>
      </c>
      <c r="AY18" s="92">
        <v>51542414</v>
      </c>
      <c r="AZ18" s="92">
        <v>52156647</v>
      </c>
    </row>
    <row r="19" spans="1:52">
      <c r="A19" s="95" t="s">
        <v>197</v>
      </c>
      <c r="B19" s="96">
        <v>22894199</v>
      </c>
      <c r="C19" s="96">
        <v>23651287</v>
      </c>
      <c r="D19" s="96">
        <v>24043841</v>
      </c>
      <c r="E19" s="96">
        <v>24574075</v>
      </c>
      <c r="F19" s="96">
        <v>25255875</v>
      </c>
      <c r="G19" s="96">
        <v>25916468</v>
      </c>
      <c r="H19" s="96">
        <v>26555673</v>
      </c>
      <c r="I19" s="96">
        <v>27819515</v>
      </c>
      <c r="J19" s="96">
        <v>28067306</v>
      </c>
      <c r="K19" s="96">
        <v>27733367</v>
      </c>
      <c r="L19" s="96">
        <v>27890843</v>
      </c>
      <c r="M19" s="96">
        <v>27995901</v>
      </c>
      <c r="N19" s="96">
        <v>27734174</v>
      </c>
      <c r="O19" s="96">
        <v>27887887</v>
      </c>
      <c r="P19" s="96">
        <v>28400895</v>
      </c>
      <c r="Q19" s="96">
        <v>29147375</v>
      </c>
      <c r="R19" s="96">
        <v>29688815</v>
      </c>
      <c r="S19" s="96">
        <v>30447295</v>
      </c>
      <c r="T19" s="96">
        <v>31170528</v>
      </c>
      <c r="U19" s="96">
        <v>31809169</v>
      </c>
      <c r="V19" s="96">
        <v>32409449</v>
      </c>
      <c r="W19" s="96">
        <v>32946552</v>
      </c>
      <c r="X19" s="96">
        <v>33398962</v>
      </c>
      <c r="Y19" s="96">
        <v>33815750</v>
      </c>
      <c r="Z19" s="96">
        <v>34194387</v>
      </c>
      <c r="AA19" s="96">
        <v>34548138</v>
      </c>
      <c r="AB19" s="96">
        <v>34854238</v>
      </c>
      <c r="AC19" s="96">
        <v>35125204</v>
      </c>
      <c r="AD19" s="96">
        <v>35383255</v>
      </c>
      <c r="AE19" s="96">
        <v>35644284</v>
      </c>
      <c r="AF19" s="96">
        <v>35932086</v>
      </c>
      <c r="AG19" s="96">
        <v>36231782</v>
      </c>
      <c r="AH19" s="96">
        <v>36529554</v>
      </c>
      <c r="AI19" s="96">
        <v>36797520</v>
      </c>
      <c r="AJ19" s="96">
        <v>37072012</v>
      </c>
      <c r="AK19" s="96">
        <v>37357790</v>
      </c>
      <c r="AL19" s="96">
        <v>37657532</v>
      </c>
      <c r="AM19" s="96">
        <v>37968506</v>
      </c>
      <c r="AN19" s="96">
        <v>38290878</v>
      </c>
      <c r="AO19" s="96">
        <v>38628446</v>
      </c>
      <c r="AP19" s="96">
        <v>38981568</v>
      </c>
      <c r="AQ19" s="96">
        <v>39354151</v>
      </c>
      <c r="AR19" s="96">
        <v>39749002</v>
      </c>
      <c r="AS19" s="96">
        <v>40156352</v>
      </c>
      <c r="AT19" s="96">
        <v>40581219</v>
      </c>
      <c r="AU19" s="96">
        <v>41024681</v>
      </c>
      <c r="AV19" s="96">
        <v>41485857</v>
      </c>
      <c r="AW19" s="96">
        <v>41951656</v>
      </c>
      <c r="AX19" s="96">
        <v>42433451</v>
      </c>
      <c r="AY19" s="96">
        <v>42942842</v>
      </c>
      <c r="AZ19" s="96">
        <v>43490302</v>
      </c>
    </row>
    <row r="20" spans="1:52">
      <c r="A20" s="97" t="s">
        <v>198</v>
      </c>
      <c r="B20" s="98">
        <v>5307249.1790475631</v>
      </c>
      <c r="C20" s="98">
        <v>5399070.8808253231</v>
      </c>
      <c r="D20" s="98">
        <v>5496200.2109272266</v>
      </c>
      <c r="E20" s="98">
        <v>5535757.2413833458</v>
      </c>
      <c r="F20" s="98">
        <v>5570354.8567542015</v>
      </c>
      <c r="G20" s="98">
        <v>5606555.3385081002</v>
      </c>
      <c r="H20" s="98">
        <v>5729865.7334556961</v>
      </c>
      <c r="I20" s="98">
        <v>5743355.6949166423</v>
      </c>
      <c r="J20" s="98">
        <v>5820958.9032716565</v>
      </c>
      <c r="K20" s="98">
        <v>5765022.5566806216</v>
      </c>
      <c r="L20" s="98">
        <v>5736413.9660989251</v>
      </c>
      <c r="M20" s="98">
        <v>5773948.4529881692</v>
      </c>
      <c r="N20" s="98">
        <v>5703689.3117266577</v>
      </c>
      <c r="O20" s="98">
        <v>5720321.4703767998</v>
      </c>
      <c r="P20" s="98">
        <v>5799867.5814942904</v>
      </c>
      <c r="Q20" s="98">
        <v>5936930.9914684212</v>
      </c>
      <c r="R20" s="98">
        <v>6213153</v>
      </c>
      <c r="S20" s="98">
        <v>6461767</v>
      </c>
      <c r="T20" s="98">
        <v>6652278</v>
      </c>
      <c r="U20" s="98">
        <v>6794815</v>
      </c>
      <c r="V20" s="98">
        <v>6911682</v>
      </c>
      <c r="W20" s="98">
        <v>7007448</v>
      </c>
      <c r="X20" s="98">
        <v>7084085</v>
      </c>
      <c r="Y20" s="98">
        <v>7156733</v>
      </c>
      <c r="Z20" s="98">
        <v>7225773</v>
      </c>
      <c r="AA20" s="98">
        <v>7294356</v>
      </c>
      <c r="AB20" s="98">
        <v>7361421</v>
      </c>
      <c r="AC20" s="98">
        <v>7421949</v>
      </c>
      <c r="AD20" s="98">
        <v>7476350</v>
      </c>
      <c r="AE20" s="98">
        <v>7525827</v>
      </c>
      <c r="AF20" s="98">
        <v>7572415</v>
      </c>
      <c r="AG20" s="98">
        <v>7617587</v>
      </c>
      <c r="AH20" s="98">
        <v>7666733</v>
      </c>
      <c r="AI20" s="98">
        <v>7711610</v>
      </c>
      <c r="AJ20" s="98">
        <v>7758490</v>
      </c>
      <c r="AK20" s="98">
        <v>7806932</v>
      </c>
      <c r="AL20" s="98">
        <v>7856652</v>
      </c>
      <c r="AM20" s="98">
        <v>7906913</v>
      </c>
      <c r="AN20" s="98">
        <v>7957776</v>
      </c>
      <c r="AO20" s="98">
        <v>8009372</v>
      </c>
      <c r="AP20" s="98">
        <v>8058989</v>
      </c>
      <c r="AQ20" s="98">
        <v>8110759</v>
      </c>
      <c r="AR20" s="98">
        <v>8164592</v>
      </c>
      <c r="AS20" s="98">
        <v>8222347</v>
      </c>
      <c r="AT20" s="98">
        <v>8282622</v>
      </c>
      <c r="AU20" s="98">
        <v>8345081</v>
      </c>
      <c r="AV20" s="98">
        <v>8407363</v>
      </c>
      <c r="AW20" s="98">
        <v>8470435</v>
      </c>
      <c r="AX20" s="98">
        <v>8534360</v>
      </c>
      <c r="AY20" s="98">
        <v>8599572</v>
      </c>
      <c r="AZ20" s="98">
        <v>8666345</v>
      </c>
    </row>
    <row r="21" spans="1:52">
      <c r="A21" s="91" t="s">
        <v>199</v>
      </c>
      <c r="B21" s="98">
        <v>5361.5</v>
      </c>
      <c r="C21" s="98">
        <v>5423.5</v>
      </c>
      <c r="D21" s="98">
        <v>5540</v>
      </c>
      <c r="E21" s="98">
        <v>5655</v>
      </c>
      <c r="F21" s="98">
        <v>5987</v>
      </c>
      <c r="G21" s="98">
        <v>6127.5</v>
      </c>
      <c r="H21" s="98">
        <v>6285</v>
      </c>
      <c r="I21" s="98">
        <v>6421</v>
      </c>
      <c r="J21" s="98">
        <v>6476.5</v>
      </c>
      <c r="K21" s="98">
        <v>6232</v>
      </c>
      <c r="L21" s="98">
        <v>6201</v>
      </c>
      <c r="M21" s="98">
        <v>6230</v>
      </c>
      <c r="N21" s="98">
        <v>6085</v>
      </c>
      <c r="O21" s="98">
        <v>5916.5</v>
      </c>
      <c r="P21" s="98">
        <v>5826.5</v>
      </c>
      <c r="Q21" s="98">
        <v>5758</v>
      </c>
      <c r="R21" s="98">
        <v>5743.3653587492317</v>
      </c>
      <c r="S21" s="98">
        <v>5907.4948474616849</v>
      </c>
      <c r="T21" s="98">
        <v>6077.8812616111318</v>
      </c>
      <c r="U21" s="98">
        <v>6227.4027076359134</v>
      </c>
      <c r="V21" s="98">
        <v>6357.0408667944475</v>
      </c>
      <c r="W21" s="98">
        <v>6476.519492106785</v>
      </c>
      <c r="X21" s="98">
        <v>6587.7993963223707</v>
      </c>
      <c r="Y21" s="98">
        <v>6686.3898235339175</v>
      </c>
      <c r="Z21" s="98">
        <v>6781.1316787234955</v>
      </c>
      <c r="AA21" s="98">
        <v>6873.1551680563707</v>
      </c>
      <c r="AB21" s="98">
        <v>6963.844669469021</v>
      </c>
      <c r="AC21" s="98">
        <v>7054.4549689583055</v>
      </c>
      <c r="AD21" s="98">
        <v>7145.173078090761</v>
      </c>
      <c r="AE21" s="98">
        <v>7235.8375471560039</v>
      </c>
      <c r="AF21" s="98">
        <v>7326.370537606208</v>
      </c>
      <c r="AG21" s="98">
        <v>7403.1872844778445</v>
      </c>
      <c r="AH21" s="98">
        <v>7477.4957777561294</v>
      </c>
      <c r="AI21" s="98">
        <v>7552.2157131368567</v>
      </c>
      <c r="AJ21" s="98">
        <v>7626.9274865939551</v>
      </c>
      <c r="AK21" s="98">
        <v>7703.2345109299731</v>
      </c>
      <c r="AL21" s="98">
        <v>7777.6834201014744</v>
      </c>
      <c r="AM21" s="98">
        <v>7853.7060173631344</v>
      </c>
      <c r="AN21" s="98">
        <v>7931.1758713067447</v>
      </c>
      <c r="AO21" s="98">
        <v>8009.7639609402349</v>
      </c>
      <c r="AP21" s="98">
        <v>8090.7412637372154</v>
      </c>
      <c r="AQ21" s="98">
        <v>8175.0677016425052</v>
      </c>
      <c r="AR21" s="98">
        <v>8259.3477518718792</v>
      </c>
      <c r="AS21" s="98">
        <v>8345.2258993017222</v>
      </c>
      <c r="AT21" s="98">
        <v>8431.661590696378</v>
      </c>
      <c r="AU21" s="98">
        <v>8519.5342103647072</v>
      </c>
      <c r="AV21" s="98">
        <v>8604.9986219526036</v>
      </c>
      <c r="AW21" s="98">
        <v>8691.0206894672283</v>
      </c>
      <c r="AX21" s="98">
        <v>8777.0050819239932</v>
      </c>
      <c r="AY21" s="98">
        <v>8862.8911084031497</v>
      </c>
      <c r="AZ21" s="98">
        <v>8949.271012640138</v>
      </c>
    </row>
    <row r="22" spans="1:52">
      <c r="A22" s="91" t="s">
        <v>196</v>
      </c>
      <c r="B22" s="92">
        <v>600208</v>
      </c>
      <c r="C22" s="92">
        <v>582084</v>
      </c>
      <c r="D22" s="92">
        <v>571706</v>
      </c>
      <c r="E22" s="92">
        <v>596004</v>
      </c>
      <c r="F22" s="92">
        <v>637824</v>
      </c>
      <c r="G22" s="92">
        <v>656002</v>
      </c>
      <c r="H22" s="92">
        <v>724072</v>
      </c>
      <c r="I22" s="92">
        <v>764262</v>
      </c>
      <c r="J22" s="92">
        <v>784656</v>
      </c>
      <c r="K22" s="92">
        <v>695984</v>
      </c>
      <c r="L22" s="92">
        <v>749104</v>
      </c>
      <c r="M22" s="92">
        <v>762982</v>
      </c>
      <c r="N22" s="92">
        <v>755940</v>
      </c>
      <c r="O22" s="92">
        <v>765178</v>
      </c>
      <c r="P22" s="92">
        <v>776653.99999999988</v>
      </c>
      <c r="Q22" s="92">
        <v>808482</v>
      </c>
      <c r="R22" s="92">
        <v>850093.80714012985</v>
      </c>
      <c r="S22" s="92">
        <v>905732.67026914831</v>
      </c>
      <c r="T22" s="92">
        <v>963433.59951237449</v>
      </c>
      <c r="U22" s="92">
        <v>1017905.1585748307</v>
      </c>
      <c r="V22" s="92">
        <v>1069044.4236259428</v>
      </c>
      <c r="W22" s="92">
        <v>1120445.068197438</v>
      </c>
      <c r="X22" s="92">
        <v>1169047.0692671081</v>
      </c>
      <c r="Y22" s="92">
        <v>1216859.0770597039</v>
      </c>
      <c r="Z22" s="92">
        <v>1257973.5770309875</v>
      </c>
      <c r="AA22" s="92">
        <v>1302181.6348534632</v>
      </c>
      <c r="AB22" s="92">
        <v>1350458.1741881373</v>
      </c>
      <c r="AC22" s="92">
        <v>1402837.1885786818</v>
      </c>
      <c r="AD22" s="92">
        <v>1457938.724933859</v>
      </c>
      <c r="AE22" s="92">
        <v>1512728.2558326311</v>
      </c>
      <c r="AF22" s="92">
        <v>1568535.0423313756</v>
      </c>
      <c r="AG22" s="92">
        <v>1626344.225856191</v>
      </c>
      <c r="AH22" s="92">
        <v>1679535.5978625957</v>
      </c>
      <c r="AI22" s="92">
        <v>1732133.5928445724</v>
      </c>
      <c r="AJ22" s="92">
        <v>1784737.2832118468</v>
      </c>
      <c r="AK22" s="92">
        <v>1834092.2264456912</v>
      </c>
      <c r="AL22" s="92">
        <v>1888345.9424180905</v>
      </c>
      <c r="AM22" s="92">
        <v>1943490.8989654547</v>
      </c>
      <c r="AN22" s="92">
        <v>2017176.5006654032</v>
      </c>
      <c r="AO22" s="92">
        <v>2082934.1161513417</v>
      </c>
      <c r="AP22" s="92">
        <v>2149625.2811749917</v>
      </c>
      <c r="AQ22" s="92">
        <v>2220172.7144618598</v>
      </c>
      <c r="AR22" s="92">
        <v>2292101.6810090975</v>
      </c>
      <c r="AS22" s="92">
        <v>2361300.4816872547</v>
      </c>
      <c r="AT22" s="92">
        <v>2429551.5814311597</v>
      </c>
      <c r="AU22" s="92">
        <v>2506607.0212058043</v>
      </c>
      <c r="AV22" s="92">
        <v>2582920.7971521895</v>
      </c>
      <c r="AW22" s="92">
        <v>2650070.821435038</v>
      </c>
      <c r="AX22" s="92">
        <v>2725441.3766150819</v>
      </c>
      <c r="AY22" s="92">
        <v>2792845.4786015465</v>
      </c>
      <c r="AZ22" s="92">
        <v>2857657.3802103144</v>
      </c>
    </row>
    <row r="23" spans="1:52">
      <c r="A23" s="93" t="s">
        <v>89</v>
      </c>
      <c r="B23" s="94">
        <v>339994</v>
      </c>
      <c r="C23" s="94">
        <v>324324</v>
      </c>
      <c r="D23" s="94">
        <v>311092</v>
      </c>
      <c r="E23" s="94">
        <v>319067.99999999994</v>
      </c>
      <c r="F23" s="94">
        <v>334827.99999999994</v>
      </c>
      <c r="G23" s="94">
        <v>342158</v>
      </c>
      <c r="H23" s="94">
        <v>379724</v>
      </c>
      <c r="I23" s="94">
        <v>398103.99999999994</v>
      </c>
      <c r="J23" s="94">
        <v>402808</v>
      </c>
      <c r="K23" s="94">
        <v>361990</v>
      </c>
      <c r="L23" s="94">
        <v>360234</v>
      </c>
      <c r="M23" s="94">
        <v>353864</v>
      </c>
      <c r="N23" s="94">
        <v>351830</v>
      </c>
      <c r="O23" s="94">
        <v>344266</v>
      </c>
      <c r="P23" s="94">
        <v>348139.99999999994</v>
      </c>
      <c r="Q23" s="94">
        <v>358013.99999999994</v>
      </c>
      <c r="R23" s="94">
        <v>379951.80241447728</v>
      </c>
      <c r="S23" s="94">
        <v>410589.91277869308</v>
      </c>
      <c r="T23" s="94">
        <v>441977.40615555947</v>
      </c>
      <c r="U23" s="94">
        <v>471364.10217744583</v>
      </c>
      <c r="V23" s="94">
        <v>499056.16254774295</v>
      </c>
      <c r="W23" s="94">
        <v>527393.9857880529</v>
      </c>
      <c r="X23" s="94">
        <v>553866.4999402673</v>
      </c>
      <c r="Y23" s="94">
        <v>579984.77039877593</v>
      </c>
      <c r="Z23" s="94">
        <v>606521.48768702638</v>
      </c>
      <c r="AA23" s="94">
        <v>633913.69348213379</v>
      </c>
      <c r="AB23" s="94">
        <v>663912.00278383144</v>
      </c>
      <c r="AC23" s="94">
        <v>696642.08425369323</v>
      </c>
      <c r="AD23" s="94">
        <v>730571.60921358818</v>
      </c>
      <c r="AE23" s="94">
        <v>765164.39859443286</v>
      </c>
      <c r="AF23" s="94">
        <v>800480.83894234989</v>
      </c>
      <c r="AG23" s="94">
        <v>837810.66625657387</v>
      </c>
      <c r="AH23" s="94">
        <v>871931.76622046623</v>
      </c>
      <c r="AI23" s="94">
        <v>906568.38769230945</v>
      </c>
      <c r="AJ23" s="94">
        <v>941975.87600152963</v>
      </c>
      <c r="AK23" s="94">
        <v>976684.70181517536</v>
      </c>
      <c r="AL23" s="94">
        <v>1014160.6268614928</v>
      </c>
      <c r="AM23" s="94">
        <v>1052712.7560761045</v>
      </c>
      <c r="AN23" s="94">
        <v>1101635.6987019875</v>
      </c>
      <c r="AO23" s="94">
        <v>1145905.6656936021</v>
      </c>
      <c r="AP23" s="94">
        <v>1189420.0904398044</v>
      </c>
      <c r="AQ23" s="94">
        <v>1233970.0484638591</v>
      </c>
      <c r="AR23" s="94">
        <v>1278431.6160837957</v>
      </c>
      <c r="AS23" s="94">
        <v>1322689.8700434854</v>
      </c>
      <c r="AT23" s="94">
        <v>1365977.8726340276</v>
      </c>
      <c r="AU23" s="94">
        <v>1415003.2801075864</v>
      </c>
      <c r="AV23" s="94">
        <v>1463478.0319615148</v>
      </c>
      <c r="AW23" s="94">
        <v>1506385.8960809689</v>
      </c>
      <c r="AX23" s="94">
        <v>1553189.4773685925</v>
      </c>
      <c r="AY23" s="94">
        <v>1594548.7347577554</v>
      </c>
      <c r="AZ23" s="94">
        <v>1634019.7614318891</v>
      </c>
    </row>
    <row r="24" spans="1:52">
      <c r="A24" s="97" t="s">
        <v>88</v>
      </c>
      <c r="B24" s="98">
        <v>260214</v>
      </c>
      <c r="C24" s="98">
        <v>257760</v>
      </c>
      <c r="D24" s="98">
        <v>260614</v>
      </c>
      <c r="E24" s="98">
        <v>276936</v>
      </c>
      <c r="F24" s="98">
        <v>302996</v>
      </c>
      <c r="G24" s="98">
        <v>313844</v>
      </c>
      <c r="H24" s="98">
        <v>344348</v>
      </c>
      <c r="I24" s="98">
        <v>366158</v>
      </c>
      <c r="J24" s="98">
        <v>381848</v>
      </c>
      <c r="K24" s="98">
        <v>333994</v>
      </c>
      <c r="L24" s="98">
        <v>388870</v>
      </c>
      <c r="M24" s="98">
        <v>409118</v>
      </c>
      <c r="N24" s="98">
        <v>404110.00000000006</v>
      </c>
      <c r="O24" s="98">
        <v>420911.99999999994</v>
      </c>
      <c r="P24" s="98">
        <v>428513.99999999994</v>
      </c>
      <c r="Q24" s="98">
        <v>450468</v>
      </c>
      <c r="R24" s="98">
        <v>470142.00472565263</v>
      </c>
      <c r="S24" s="98">
        <v>495142.75749045523</v>
      </c>
      <c r="T24" s="98">
        <v>521456.19335681497</v>
      </c>
      <c r="U24" s="98">
        <v>546541.05639738496</v>
      </c>
      <c r="V24" s="98">
        <v>569988.26107819995</v>
      </c>
      <c r="W24" s="98">
        <v>593051.08240938501</v>
      </c>
      <c r="X24" s="98">
        <v>615180.56932684081</v>
      </c>
      <c r="Y24" s="98">
        <v>636874.30666092806</v>
      </c>
      <c r="Z24" s="98">
        <v>651452.0893439611</v>
      </c>
      <c r="AA24" s="98">
        <v>668267.94137132925</v>
      </c>
      <c r="AB24" s="98">
        <v>686546.17140430585</v>
      </c>
      <c r="AC24" s="98">
        <v>706195.10432498856</v>
      </c>
      <c r="AD24" s="98">
        <v>727367.11572027078</v>
      </c>
      <c r="AE24" s="98">
        <v>747563.8572381984</v>
      </c>
      <c r="AF24" s="98">
        <v>768054.20338902588</v>
      </c>
      <c r="AG24" s="98">
        <v>788533.55959961703</v>
      </c>
      <c r="AH24" s="98">
        <v>807603.83164212934</v>
      </c>
      <c r="AI24" s="98">
        <v>825565.20515226282</v>
      </c>
      <c r="AJ24" s="98">
        <v>842761.40721031709</v>
      </c>
      <c r="AK24" s="98">
        <v>857407.52463051572</v>
      </c>
      <c r="AL24" s="98">
        <v>874185.31555659778</v>
      </c>
      <c r="AM24" s="98">
        <v>890778.14288935007</v>
      </c>
      <c r="AN24" s="98">
        <v>915540.8019634157</v>
      </c>
      <c r="AO24" s="98">
        <v>937028.45045773953</v>
      </c>
      <c r="AP24" s="98">
        <v>960205.19073518738</v>
      </c>
      <c r="AQ24" s="98">
        <v>986202.66599800065</v>
      </c>
      <c r="AR24" s="98">
        <v>1013670.0649253019</v>
      </c>
      <c r="AS24" s="98">
        <v>1038610.6116437694</v>
      </c>
      <c r="AT24" s="98">
        <v>1063573.7087971324</v>
      </c>
      <c r="AU24" s="98">
        <v>1091603.7410982181</v>
      </c>
      <c r="AV24" s="98">
        <v>1119442.7651906749</v>
      </c>
      <c r="AW24" s="98">
        <v>1143684.9253540691</v>
      </c>
      <c r="AX24" s="98">
        <v>1172251.8992464894</v>
      </c>
      <c r="AY24" s="98">
        <v>1198296.7438437911</v>
      </c>
      <c r="AZ24" s="98">
        <v>1223637.6187784253</v>
      </c>
    </row>
    <row r="25" spans="1:52">
      <c r="A25" s="91" t="s">
        <v>200</v>
      </c>
      <c r="B25" s="99">
        <v>1602.3358663664608</v>
      </c>
      <c r="C25" s="99">
        <v>1650.6484918185593</v>
      </c>
      <c r="D25" s="99">
        <v>1670.8751030291528</v>
      </c>
      <c r="E25" s="99">
        <v>1816.2772392020827</v>
      </c>
      <c r="F25" s="99">
        <v>1838.1477854496238</v>
      </c>
      <c r="G25" s="99">
        <v>1934.7351721896407</v>
      </c>
      <c r="H25" s="99">
        <v>2102.6897820410827</v>
      </c>
      <c r="I25" s="99">
        <v>2066.6123050930119</v>
      </c>
      <c r="J25" s="99">
        <v>1931.0454538325034</v>
      </c>
      <c r="K25" s="99">
        <v>1911.8676774102669</v>
      </c>
      <c r="L25" s="99">
        <v>1925.828685465468</v>
      </c>
      <c r="M25" s="99">
        <v>1888.899396167214</v>
      </c>
      <c r="N25" s="99">
        <v>1859.037011435058</v>
      </c>
      <c r="O25" s="99">
        <v>1782.791747604741</v>
      </c>
      <c r="P25" s="99">
        <v>1753.5676859548844</v>
      </c>
      <c r="Q25" s="99">
        <v>1816.1638472358504</v>
      </c>
      <c r="R25" s="99">
        <v>1848.6959536401077</v>
      </c>
      <c r="S25" s="99">
        <v>1890.1246276315137</v>
      </c>
      <c r="T25" s="99">
        <v>1929.1871587260148</v>
      </c>
      <c r="U25" s="99">
        <v>1963.8278320247416</v>
      </c>
      <c r="V25" s="99">
        <v>1994.7857105524517</v>
      </c>
      <c r="W25" s="99">
        <v>2022.5508526849119</v>
      </c>
      <c r="X25" s="99">
        <v>2047.6143105111018</v>
      </c>
      <c r="Y25" s="99">
        <v>2075.2154044556173</v>
      </c>
      <c r="Z25" s="99">
        <v>2100.916014188258</v>
      </c>
      <c r="AA25" s="99">
        <v>2125.5839341346727</v>
      </c>
      <c r="AB25" s="99">
        <v>2149.5949015501815</v>
      </c>
      <c r="AC25" s="99">
        <v>2173.128582006213</v>
      </c>
      <c r="AD25" s="99">
        <v>2196.3776252647258</v>
      </c>
      <c r="AE25" s="99">
        <v>2219.3561276889277</v>
      </c>
      <c r="AF25" s="99">
        <v>2242.0274835694363</v>
      </c>
      <c r="AG25" s="99">
        <v>2264.2885164465351</v>
      </c>
      <c r="AH25" s="99">
        <v>2286.427581803031</v>
      </c>
      <c r="AI25" s="99">
        <v>2307.1643585821548</v>
      </c>
      <c r="AJ25" s="99">
        <v>2328.1945006753404</v>
      </c>
      <c r="AK25" s="99">
        <v>2349.2582116934987</v>
      </c>
      <c r="AL25" s="99">
        <v>2370.5983746782049</v>
      </c>
      <c r="AM25" s="99">
        <v>2392.3798094458052</v>
      </c>
      <c r="AN25" s="99">
        <v>2414.167599076146</v>
      </c>
      <c r="AO25" s="99">
        <v>2436.9883439532696</v>
      </c>
      <c r="AP25" s="99">
        <v>2460.7631706445809</v>
      </c>
      <c r="AQ25" s="99">
        <v>2485.3087275243001</v>
      </c>
      <c r="AR25" s="99">
        <v>2509.9925891735211</v>
      </c>
      <c r="AS25" s="99">
        <v>2535.6044879373962</v>
      </c>
      <c r="AT25" s="99">
        <v>2562.0205806536915</v>
      </c>
      <c r="AU25" s="99">
        <v>2589.6531853659162</v>
      </c>
      <c r="AV25" s="99">
        <v>2618.3881990555042</v>
      </c>
      <c r="AW25" s="99">
        <v>2647.6340249471323</v>
      </c>
      <c r="AX25" s="99">
        <v>2677.0756488425704</v>
      </c>
      <c r="AY25" s="99">
        <v>2706.9799491216995</v>
      </c>
      <c r="AZ25" s="99">
        <v>2737.3005870091629</v>
      </c>
    </row>
    <row r="26" spans="1:52">
      <c r="A26" s="95" t="s">
        <v>181</v>
      </c>
      <c r="B26" s="100">
        <v>936.93658815081994</v>
      </c>
      <c r="C26" s="100">
        <v>975.15464794521154</v>
      </c>
      <c r="D26" s="100">
        <v>983.99292557647186</v>
      </c>
      <c r="E26" s="100">
        <v>1057.8274808262165</v>
      </c>
      <c r="F26" s="100">
        <v>1081.9735121499584</v>
      </c>
      <c r="G26" s="100">
        <v>1125.7827746816024</v>
      </c>
      <c r="H26" s="100">
        <v>1286.0020552796964</v>
      </c>
      <c r="I26" s="100">
        <v>1237.1102493266558</v>
      </c>
      <c r="J26" s="100">
        <v>1084.3710217799203</v>
      </c>
      <c r="K26" s="100">
        <v>1076.1599915319657</v>
      </c>
      <c r="L26" s="100">
        <v>1067.26382696633</v>
      </c>
      <c r="M26" s="100">
        <v>1024.1145102101418</v>
      </c>
      <c r="N26" s="100">
        <v>996.0549662726113</v>
      </c>
      <c r="O26" s="100">
        <v>919.89620494785231</v>
      </c>
      <c r="P26" s="100">
        <v>886.72069638061407</v>
      </c>
      <c r="Q26" s="100">
        <v>889.17291572099248</v>
      </c>
      <c r="R26" s="100">
        <v>899.25775902703811</v>
      </c>
      <c r="S26" s="100">
        <v>912.48024028958105</v>
      </c>
      <c r="T26" s="100">
        <v>925.12554320207732</v>
      </c>
      <c r="U26" s="100">
        <v>935.87103215788238</v>
      </c>
      <c r="V26" s="100">
        <v>944.70209493978439</v>
      </c>
      <c r="W26" s="100">
        <v>952.39623384268975</v>
      </c>
      <c r="X26" s="100">
        <v>959.09896961608945</v>
      </c>
      <c r="Y26" s="100">
        <v>966.95093606795172</v>
      </c>
      <c r="Z26" s="100">
        <v>974.31039924577692</v>
      </c>
      <c r="AA26" s="100">
        <v>981.92513915826692</v>
      </c>
      <c r="AB26" s="100">
        <v>989.5287562867984</v>
      </c>
      <c r="AC26" s="100">
        <v>996.99821369132087</v>
      </c>
      <c r="AD26" s="100">
        <v>1004.3787079434341</v>
      </c>
      <c r="AE26" s="100">
        <v>1011.6921022649976</v>
      </c>
      <c r="AF26" s="100">
        <v>1019.0463306839886</v>
      </c>
      <c r="AG26" s="100">
        <v>1026.3835638507351</v>
      </c>
      <c r="AH26" s="100">
        <v>1033.7915274392219</v>
      </c>
      <c r="AI26" s="100">
        <v>1040.2676168882708</v>
      </c>
      <c r="AJ26" s="100">
        <v>1046.7766450689803</v>
      </c>
      <c r="AK26" s="100">
        <v>1053.2908159125091</v>
      </c>
      <c r="AL26" s="100">
        <v>1059.9305482207837</v>
      </c>
      <c r="AM26" s="100">
        <v>1066.6743874223896</v>
      </c>
      <c r="AN26" s="100">
        <v>1073.5385351283833</v>
      </c>
      <c r="AO26" s="100">
        <v>1080.6146494565319</v>
      </c>
      <c r="AP26" s="100">
        <v>1088.0604574017477</v>
      </c>
      <c r="AQ26" s="100">
        <v>1095.9901772166459</v>
      </c>
      <c r="AR26" s="100">
        <v>1103.9002070709348</v>
      </c>
      <c r="AS26" s="100">
        <v>1112.3840332425041</v>
      </c>
      <c r="AT26" s="100">
        <v>1121.4096603805581</v>
      </c>
      <c r="AU26" s="100">
        <v>1131.3595305160959</v>
      </c>
      <c r="AV26" s="100">
        <v>1141.8715573592924</v>
      </c>
      <c r="AW26" s="100">
        <v>1152.6868976808416</v>
      </c>
      <c r="AX26" s="100">
        <v>1163.8574542970671</v>
      </c>
      <c r="AY26" s="100">
        <v>1175.4285426073664</v>
      </c>
      <c r="AZ26" s="100">
        <v>1187.4263756501084</v>
      </c>
    </row>
    <row r="27" spans="1:52">
      <c r="A27" s="97" t="s">
        <v>182</v>
      </c>
      <c r="B27" s="101">
        <v>665.39927821564072</v>
      </c>
      <c r="C27" s="101">
        <v>675.49384387334783</v>
      </c>
      <c r="D27" s="101">
        <v>686.88217745268093</v>
      </c>
      <c r="E27" s="101">
        <v>758.44975837586617</v>
      </c>
      <c r="F27" s="101">
        <v>756.17427329966551</v>
      </c>
      <c r="G27" s="101">
        <v>808.95239750803819</v>
      </c>
      <c r="H27" s="101">
        <v>816.68772676138644</v>
      </c>
      <c r="I27" s="101">
        <v>829.50205576635585</v>
      </c>
      <c r="J27" s="101">
        <v>846.67443205258326</v>
      </c>
      <c r="K27" s="101">
        <v>835.70768587830116</v>
      </c>
      <c r="L27" s="101">
        <v>858.56485849913793</v>
      </c>
      <c r="M27" s="101">
        <v>864.78488595707222</v>
      </c>
      <c r="N27" s="101">
        <v>862.98204516244664</v>
      </c>
      <c r="O27" s="101">
        <v>862.89554265688855</v>
      </c>
      <c r="P27" s="101">
        <v>866.84698957427031</v>
      </c>
      <c r="Q27" s="101">
        <v>926.99093151485795</v>
      </c>
      <c r="R27" s="101">
        <v>949.43819461306975</v>
      </c>
      <c r="S27" s="101">
        <v>977.64438734193277</v>
      </c>
      <c r="T27" s="101">
        <v>1004.0616155239373</v>
      </c>
      <c r="U27" s="101">
        <v>1027.9567998668592</v>
      </c>
      <c r="V27" s="101">
        <v>1050.0836156126675</v>
      </c>
      <c r="W27" s="101">
        <v>1070.1546188422221</v>
      </c>
      <c r="X27" s="101">
        <v>1088.5153408950123</v>
      </c>
      <c r="Y27" s="101">
        <v>1108.2644683876658</v>
      </c>
      <c r="Z27" s="101">
        <v>1126.6056149424812</v>
      </c>
      <c r="AA27" s="101">
        <v>1143.6587949764059</v>
      </c>
      <c r="AB27" s="101">
        <v>1160.0661452633831</v>
      </c>
      <c r="AC27" s="101">
        <v>1176.1303683148924</v>
      </c>
      <c r="AD27" s="101">
        <v>1191.9989173212916</v>
      </c>
      <c r="AE27" s="101">
        <v>1207.6640254239301</v>
      </c>
      <c r="AF27" s="101">
        <v>1222.9811528854475</v>
      </c>
      <c r="AG27" s="101">
        <v>1237.9049525958001</v>
      </c>
      <c r="AH27" s="101">
        <v>1252.6360543638093</v>
      </c>
      <c r="AI27" s="101">
        <v>1266.8967416938842</v>
      </c>
      <c r="AJ27" s="101">
        <v>1281.4178556063598</v>
      </c>
      <c r="AK27" s="101">
        <v>1295.9673957809896</v>
      </c>
      <c r="AL27" s="101">
        <v>1310.6678264574211</v>
      </c>
      <c r="AM27" s="101">
        <v>1325.7054220234154</v>
      </c>
      <c r="AN27" s="101">
        <v>1340.6290639477629</v>
      </c>
      <c r="AO27" s="101">
        <v>1356.3736944967377</v>
      </c>
      <c r="AP27" s="101">
        <v>1372.7027132428332</v>
      </c>
      <c r="AQ27" s="101">
        <v>1389.3185503076543</v>
      </c>
      <c r="AR27" s="101">
        <v>1406.0923821025865</v>
      </c>
      <c r="AS27" s="101">
        <v>1423.2204546948922</v>
      </c>
      <c r="AT27" s="101">
        <v>1440.6109202731332</v>
      </c>
      <c r="AU27" s="101">
        <v>1458.2936548498205</v>
      </c>
      <c r="AV27" s="101">
        <v>1476.5166416962118</v>
      </c>
      <c r="AW27" s="101">
        <v>1494.9471272662906</v>
      </c>
      <c r="AX27" s="101">
        <v>1513.2181945455031</v>
      </c>
      <c r="AY27" s="101">
        <v>1531.5514065143332</v>
      </c>
      <c r="AZ27" s="101">
        <v>1549.8742113590547</v>
      </c>
    </row>
    <row r="28" spans="1:52">
      <c r="A28" s="102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</row>
    <row r="29" spans="1:52">
      <c r="A29" s="103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</row>
    <row r="30" spans="1:52">
      <c r="A30" s="11" t="s">
        <v>194</v>
      </c>
      <c r="B30" s="105">
        <v>256144294.17904755</v>
      </c>
      <c r="C30" s="105">
        <v>263427961.88082531</v>
      </c>
      <c r="D30" s="105">
        <v>268820935.21092725</v>
      </c>
      <c r="E30" s="105">
        <v>273658329.24138331</v>
      </c>
      <c r="F30" s="105">
        <v>278404118.85675418</v>
      </c>
      <c r="G30" s="105">
        <v>284589505.33850813</v>
      </c>
      <c r="H30" s="105">
        <v>291258991.73345572</v>
      </c>
      <c r="I30" s="105">
        <v>298753086.69491667</v>
      </c>
      <c r="J30" s="105">
        <v>303748883.90327168</v>
      </c>
      <c r="K30" s="105">
        <v>305611817.55668062</v>
      </c>
      <c r="L30" s="105">
        <v>310156348.9660989</v>
      </c>
      <c r="M30" s="105">
        <v>313582448.45298815</v>
      </c>
      <c r="N30" s="105">
        <v>314987025.31172669</v>
      </c>
      <c r="O30" s="105">
        <v>319608426.47037679</v>
      </c>
      <c r="P30" s="105">
        <v>323509058.58149427</v>
      </c>
      <c r="Q30" s="105">
        <v>327835506.99146843</v>
      </c>
      <c r="R30" s="105">
        <v>335775269</v>
      </c>
      <c r="S30" s="105">
        <v>343570810</v>
      </c>
      <c r="T30" s="105">
        <v>349879539</v>
      </c>
      <c r="U30" s="105">
        <v>355562885</v>
      </c>
      <c r="V30" s="105">
        <v>360425097</v>
      </c>
      <c r="W30" s="105">
        <v>365157751</v>
      </c>
      <c r="X30" s="105">
        <v>369807976</v>
      </c>
      <c r="Y30" s="105">
        <v>373954751</v>
      </c>
      <c r="Z30" s="105">
        <v>377654726</v>
      </c>
      <c r="AA30" s="105">
        <v>381147082</v>
      </c>
      <c r="AB30" s="105">
        <v>383904075</v>
      </c>
      <c r="AC30" s="105">
        <v>386270950</v>
      </c>
      <c r="AD30" s="105">
        <v>388695225</v>
      </c>
      <c r="AE30" s="105">
        <v>391018554</v>
      </c>
      <c r="AF30" s="105">
        <v>393423685</v>
      </c>
      <c r="AG30" s="105">
        <v>395902271</v>
      </c>
      <c r="AH30" s="105">
        <v>398388729</v>
      </c>
      <c r="AI30" s="105">
        <v>400896767</v>
      </c>
      <c r="AJ30" s="105">
        <v>403383000</v>
      </c>
      <c r="AK30" s="105">
        <v>405848923</v>
      </c>
      <c r="AL30" s="105">
        <v>408288500</v>
      </c>
      <c r="AM30" s="105">
        <v>410745783</v>
      </c>
      <c r="AN30" s="105">
        <v>413158774</v>
      </c>
      <c r="AO30" s="105">
        <v>415483353</v>
      </c>
      <c r="AP30" s="105">
        <v>417789284</v>
      </c>
      <c r="AQ30" s="105">
        <v>420156755</v>
      </c>
      <c r="AR30" s="105">
        <v>422591529</v>
      </c>
      <c r="AS30" s="105">
        <v>425116476</v>
      </c>
      <c r="AT30" s="105">
        <v>427775148</v>
      </c>
      <c r="AU30" s="105">
        <v>430605971</v>
      </c>
      <c r="AV30" s="105">
        <v>433548903</v>
      </c>
      <c r="AW30" s="105">
        <v>436529022</v>
      </c>
      <c r="AX30" s="105">
        <v>439568176</v>
      </c>
      <c r="AY30" s="105">
        <v>442702804</v>
      </c>
      <c r="AZ30" s="105">
        <v>445940625</v>
      </c>
    </row>
    <row r="31" spans="1:52">
      <c r="A31" s="106" t="s">
        <v>19</v>
      </c>
      <c r="B31" s="107">
        <v>227942846</v>
      </c>
      <c r="C31" s="107">
        <v>234377604</v>
      </c>
      <c r="D31" s="107">
        <v>239280894</v>
      </c>
      <c r="E31" s="107">
        <v>243548497</v>
      </c>
      <c r="F31" s="107">
        <v>247577889</v>
      </c>
      <c r="G31" s="107">
        <v>253066482</v>
      </c>
      <c r="H31" s="107">
        <v>258973453</v>
      </c>
      <c r="I31" s="107">
        <v>265190216</v>
      </c>
      <c r="J31" s="107">
        <v>269860619</v>
      </c>
      <c r="K31" s="107">
        <v>272113428</v>
      </c>
      <c r="L31" s="107">
        <v>276529092</v>
      </c>
      <c r="M31" s="107">
        <v>279812599</v>
      </c>
      <c r="N31" s="107">
        <v>281549162</v>
      </c>
      <c r="O31" s="107">
        <v>286000218</v>
      </c>
      <c r="P31" s="107">
        <v>289308296</v>
      </c>
      <c r="Q31" s="107">
        <v>292751201</v>
      </c>
      <c r="R31" s="107">
        <v>299873301</v>
      </c>
      <c r="S31" s="107">
        <v>306661748</v>
      </c>
      <c r="T31" s="107">
        <v>312056733</v>
      </c>
      <c r="U31" s="107">
        <v>316958901</v>
      </c>
      <c r="V31" s="107">
        <v>321103966</v>
      </c>
      <c r="W31" s="107">
        <v>325203751</v>
      </c>
      <c r="X31" s="107">
        <v>329324929</v>
      </c>
      <c r="Y31" s="107">
        <v>332982268</v>
      </c>
      <c r="Z31" s="107">
        <v>336234566</v>
      </c>
      <c r="AA31" s="107">
        <v>339304588</v>
      </c>
      <c r="AB31" s="107">
        <v>341688416</v>
      </c>
      <c r="AC31" s="107">
        <v>343723797</v>
      </c>
      <c r="AD31" s="107">
        <v>345835620</v>
      </c>
      <c r="AE31" s="107">
        <v>347848443</v>
      </c>
      <c r="AF31" s="107">
        <v>349919184</v>
      </c>
      <c r="AG31" s="107">
        <v>352052902</v>
      </c>
      <c r="AH31" s="107">
        <v>354192442</v>
      </c>
      <c r="AI31" s="107">
        <v>356387637</v>
      </c>
      <c r="AJ31" s="107">
        <v>358552498</v>
      </c>
      <c r="AK31" s="107">
        <v>360684201</v>
      </c>
      <c r="AL31" s="107">
        <v>362774316</v>
      </c>
      <c r="AM31" s="107">
        <v>364870364</v>
      </c>
      <c r="AN31" s="107">
        <v>366910120</v>
      </c>
      <c r="AO31" s="107">
        <v>368845535</v>
      </c>
      <c r="AP31" s="107">
        <v>370748727</v>
      </c>
      <c r="AQ31" s="107">
        <v>372691845</v>
      </c>
      <c r="AR31" s="107">
        <v>374677935</v>
      </c>
      <c r="AS31" s="107">
        <v>376737777</v>
      </c>
      <c r="AT31" s="107">
        <v>378911307</v>
      </c>
      <c r="AU31" s="107">
        <v>381236209</v>
      </c>
      <c r="AV31" s="107">
        <v>383655683</v>
      </c>
      <c r="AW31" s="107">
        <v>386106931</v>
      </c>
      <c r="AX31" s="107">
        <v>388600365</v>
      </c>
      <c r="AY31" s="107">
        <v>391160390</v>
      </c>
      <c r="AZ31" s="107">
        <v>393783978</v>
      </c>
    </row>
    <row r="32" spans="1:52">
      <c r="A32" s="108" t="s">
        <v>20</v>
      </c>
      <c r="B32" s="109">
        <v>26679508</v>
      </c>
      <c r="C32" s="109">
        <v>27609356</v>
      </c>
      <c r="D32" s="109">
        <v>28647121</v>
      </c>
      <c r="E32" s="109">
        <v>29429695</v>
      </c>
      <c r="F32" s="109">
        <v>30192633</v>
      </c>
      <c r="G32" s="109">
        <v>31273941</v>
      </c>
      <c r="H32" s="109">
        <v>32303391</v>
      </c>
      <c r="I32" s="109">
        <v>33513997</v>
      </c>
      <c r="J32" s="109">
        <v>34753905</v>
      </c>
      <c r="K32" s="109">
        <v>35320124</v>
      </c>
      <c r="L32" s="109">
        <v>35884391</v>
      </c>
      <c r="M32" s="109">
        <v>36307796</v>
      </c>
      <c r="N32" s="109">
        <v>36013088</v>
      </c>
      <c r="O32" s="109">
        <v>36192222</v>
      </c>
      <c r="P32" s="109">
        <v>36564027</v>
      </c>
      <c r="Q32" s="109">
        <v>37036579</v>
      </c>
      <c r="R32" s="109">
        <v>38379405</v>
      </c>
      <c r="S32" s="109">
        <v>39730611</v>
      </c>
      <c r="T32" s="109">
        <v>40828293</v>
      </c>
      <c r="U32" s="109">
        <v>41784911</v>
      </c>
      <c r="V32" s="109">
        <v>42544205</v>
      </c>
      <c r="W32" s="109">
        <v>43069565</v>
      </c>
      <c r="X32" s="109">
        <v>43449486</v>
      </c>
      <c r="Y32" s="109">
        <v>43726356</v>
      </c>
      <c r="Z32" s="109">
        <v>43931253</v>
      </c>
      <c r="AA32" s="109">
        <v>44187863</v>
      </c>
      <c r="AB32" s="109">
        <v>44447444</v>
      </c>
      <c r="AC32" s="109">
        <v>44766717</v>
      </c>
      <c r="AD32" s="109">
        <v>45195243</v>
      </c>
      <c r="AE32" s="109">
        <v>45747773</v>
      </c>
      <c r="AF32" s="109">
        <v>46431006</v>
      </c>
      <c r="AG32" s="109">
        <v>47236784</v>
      </c>
      <c r="AH32" s="109">
        <v>48134739</v>
      </c>
      <c r="AI32" s="109">
        <v>49094420</v>
      </c>
      <c r="AJ32" s="109">
        <v>50126760</v>
      </c>
      <c r="AK32" s="109">
        <v>51231084</v>
      </c>
      <c r="AL32" s="109">
        <v>52412109</v>
      </c>
      <c r="AM32" s="109">
        <v>53719215</v>
      </c>
      <c r="AN32" s="109">
        <v>55109644</v>
      </c>
      <c r="AO32" s="109">
        <v>56573037</v>
      </c>
      <c r="AP32" s="109">
        <v>58109100</v>
      </c>
      <c r="AQ32" s="109">
        <v>59735302</v>
      </c>
      <c r="AR32" s="109">
        <v>61468105</v>
      </c>
      <c r="AS32" s="109">
        <v>63324424</v>
      </c>
      <c r="AT32" s="109">
        <v>65349694</v>
      </c>
      <c r="AU32" s="109">
        <v>67514270</v>
      </c>
      <c r="AV32" s="109">
        <v>69817449</v>
      </c>
      <c r="AW32" s="109">
        <v>72263733</v>
      </c>
      <c r="AX32" s="109">
        <v>74852926</v>
      </c>
      <c r="AY32" s="109">
        <v>77595960</v>
      </c>
      <c r="AZ32" s="109">
        <v>80506210</v>
      </c>
    </row>
    <row r="33" spans="1:52">
      <c r="A33" s="110" t="s">
        <v>201</v>
      </c>
      <c r="B33" s="111">
        <v>26679508</v>
      </c>
      <c r="C33" s="111">
        <v>27609356</v>
      </c>
      <c r="D33" s="111">
        <v>28647121</v>
      </c>
      <c r="E33" s="111">
        <v>29429695</v>
      </c>
      <c r="F33" s="111">
        <v>30192633</v>
      </c>
      <c r="G33" s="111">
        <v>31273941</v>
      </c>
      <c r="H33" s="111">
        <v>32303391</v>
      </c>
      <c r="I33" s="111">
        <v>33513997</v>
      </c>
      <c r="J33" s="111">
        <v>34753905</v>
      </c>
      <c r="K33" s="111">
        <v>35320124</v>
      </c>
      <c r="L33" s="111">
        <v>35884391</v>
      </c>
      <c r="M33" s="111">
        <v>36307796</v>
      </c>
      <c r="N33" s="111">
        <v>36013088</v>
      </c>
      <c r="O33" s="111">
        <v>36192222</v>
      </c>
      <c r="P33" s="111">
        <v>36564027</v>
      </c>
      <c r="Q33" s="111">
        <v>37036579</v>
      </c>
      <c r="R33" s="111">
        <v>37888038</v>
      </c>
      <c r="S33" s="111">
        <v>38702160</v>
      </c>
      <c r="T33" s="111">
        <v>39224620</v>
      </c>
      <c r="U33" s="111">
        <v>39570369</v>
      </c>
      <c r="V33" s="111">
        <v>39691467</v>
      </c>
      <c r="W33" s="111">
        <v>39549864</v>
      </c>
      <c r="X33" s="111">
        <v>39220654</v>
      </c>
      <c r="Y33" s="111">
        <v>38757869</v>
      </c>
      <c r="Z33" s="111">
        <v>38214422</v>
      </c>
      <c r="AA33" s="111">
        <v>37711584</v>
      </c>
      <c r="AB33" s="111">
        <v>37247449</v>
      </c>
      <c r="AC33" s="111">
        <v>36885616</v>
      </c>
      <c r="AD33" s="111">
        <v>36670813</v>
      </c>
      <c r="AE33" s="111">
        <v>36607580</v>
      </c>
      <c r="AF33" s="111">
        <v>36686556</v>
      </c>
      <c r="AG33" s="111">
        <v>36885426</v>
      </c>
      <c r="AH33" s="111">
        <v>37161909</v>
      </c>
      <c r="AI33" s="111">
        <v>37478328</v>
      </c>
      <c r="AJ33" s="111">
        <v>37832649</v>
      </c>
      <c r="AK33" s="111">
        <v>38211944</v>
      </c>
      <c r="AL33" s="111">
        <v>38613548</v>
      </c>
      <c r="AM33" s="111">
        <v>39066196</v>
      </c>
      <c r="AN33" s="111">
        <v>39542066</v>
      </c>
      <c r="AO33" s="111">
        <v>40034800</v>
      </c>
      <c r="AP33" s="111">
        <v>40552325</v>
      </c>
      <c r="AQ33" s="111">
        <v>41107314</v>
      </c>
      <c r="AR33" s="111">
        <v>41716173</v>
      </c>
      <c r="AS33" s="111">
        <v>42388447</v>
      </c>
      <c r="AT33" s="111">
        <v>43154742</v>
      </c>
      <c r="AU33" s="111">
        <v>43993245</v>
      </c>
      <c r="AV33" s="111">
        <v>44905936</v>
      </c>
      <c r="AW33" s="111">
        <v>45890956</v>
      </c>
      <c r="AX33" s="111">
        <v>46951846</v>
      </c>
      <c r="AY33" s="111">
        <v>48088101</v>
      </c>
      <c r="AZ33" s="111">
        <v>49309742</v>
      </c>
    </row>
    <row r="34" spans="1:52">
      <c r="A34" s="112" t="s">
        <v>202</v>
      </c>
      <c r="B34" s="96">
        <v>26679508</v>
      </c>
      <c r="C34" s="96">
        <v>27609356</v>
      </c>
      <c r="D34" s="96">
        <v>28647121</v>
      </c>
      <c r="E34" s="96">
        <v>29429695</v>
      </c>
      <c r="F34" s="96">
        <v>30192633</v>
      </c>
      <c r="G34" s="96">
        <v>31273941</v>
      </c>
      <c r="H34" s="96">
        <v>32303391</v>
      </c>
      <c r="I34" s="96">
        <v>33513997</v>
      </c>
      <c r="J34" s="96">
        <v>34753905</v>
      </c>
      <c r="K34" s="96">
        <v>35320124</v>
      </c>
      <c r="L34" s="96">
        <v>35884391</v>
      </c>
      <c r="M34" s="96">
        <v>36307796</v>
      </c>
      <c r="N34" s="96">
        <v>36013088</v>
      </c>
      <c r="O34" s="96">
        <v>36192222</v>
      </c>
      <c r="P34" s="96">
        <v>36564027</v>
      </c>
      <c r="Q34" s="96">
        <v>37036579</v>
      </c>
      <c r="R34" s="96">
        <v>37888038</v>
      </c>
      <c r="S34" s="96">
        <v>38702160</v>
      </c>
      <c r="T34" s="96">
        <v>39224620</v>
      </c>
      <c r="U34" s="96">
        <v>39570369</v>
      </c>
      <c r="V34" s="96">
        <v>39691467</v>
      </c>
      <c r="W34" s="96">
        <v>39549864</v>
      </c>
      <c r="X34" s="96">
        <v>39220654</v>
      </c>
      <c r="Y34" s="96">
        <v>38757869</v>
      </c>
      <c r="Z34" s="96">
        <v>38214422</v>
      </c>
      <c r="AA34" s="96">
        <v>37711584</v>
      </c>
      <c r="AB34" s="96">
        <v>37247449</v>
      </c>
      <c r="AC34" s="96">
        <v>36885616</v>
      </c>
      <c r="AD34" s="96">
        <v>36670813</v>
      </c>
      <c r="AE34" s="96">
        <v>36607580</v>
      </c>
      <c r="AF34" s="96">
        <v>36686556</v>
      </c>
      <c r="AG34" s="96">
        <v>36885426</v>
      </c>
      <c r="AH34" s="96">
        <v>37161909</v>
      </c>
      <c r="AI34" s="96">
        <v>37478328</v>
      </c>
      <c r="AJ34" s="96">
        <v>37832649</v>
      </c>
      <c r="AK34" s="96">
        <v>38211944</v>
      </c>
      <c r="AL34" s="96">
        <v>38613548</v>
      </c>
      <c r="AM34" s="96">
        <v>39066196</v>
      </c>
      <c r="AN34" s="96">
        <v>39542066</v>
      </c>
      <c r="AO34" s="96">
        <v>40034800</v>
      </c>
      <c r="AP34" s="96">
        <v>40552325</v>
      </c>
      <c r="AQ34" s="96">
        <v>41107314</v>
      </c>
      <c r="AR34" s="96">
        <v>41716173</v>
      </c>
      <c r="AS34" s="96">
        <v>42388447</v>
      </c>
      <c r="AT34" s="96">
        <v>43154742</v>
      </c>
      <c r="AU34" s="96">
        <v>43993245</v>
      </c>
      <c r="AV34" s="96">
        <v>44905936</v>
      </c>
      <c r="AW34" s="96">
        <v>45890956</v>
      </c>
      <c r="AX34" s="96">
        <v>46951846</v>
      </c>
      <c r="AY34" s="96">
        <v>48088101</v>
      </c>
      <c r="AZ34" s="96">
        <v>49309742</v>
      </c>
    </row>
    <row r="35" spans="1:52">
      <c r="A35" s="112" t="s">
        <v>203</v>
      </c>
      <c r="B35" s="96">
        <v>0</v>
      </c>
      <c r="C35" s="96">
        <v>0</v>
      </c>
      <c r="D35" s="96">
        <v>0</v>
      </c>
      <c r="E35" s="96">
        <v>0</v>
      </c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6">
        <v>0</v>
      </c>
      <c r="L35" s="96">
        <v>0</v>
      </c>
      <c r="M35" s="96">
        <v>0</v>
      </c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>
        <v>0</v>
      </c>
      <c r="T35" s="96">
        <v>0</v>
      </c>
      <c r="U35" s="96">
        <v>0</v>
      </c>
      <c r="V35" s="96">
        <v>0</v>
      </c>
      <c r="W35" s="96">
        <v>0</v>
      </c>
      <c r="X35" s="96">
        <v>0</v>
      </c>
      <c r="Y35" s="96">
        <v>0</v>
      </c>
      <c r="Z35" s="96">
        <v>0</v>
      </c>
      <c r="AA35" s="96">
        <v>0</v>
      </c>
      <c r="AB35" s="96">
        <v>0</v>
      </c>
      <c r="AC35" s="96">
        <v>0</v>
      </c>
      <c r="AD35" s="96">
        <v>0</v>
      </c>
      <c r="AE35" s="96">
        <v>0</v>
      </c>
      <c r="AF35" s="96">
        <v>0</v>
      </c>
      <c r="AG35" s="96">
        <v>0</v>
      </c>
      <c r="AH35" s="96">
        <v>0</v>
      </c>
      <c r="AI35" s="96">
        <v>0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96">
        <v>0</v>
      </c>
      <c r="AP35" s="96">
        <v>0</v>
      </c>
      <c r="AQ35" s="96">
        <v>0</v>
      </c>
      <c r="AR35" s="96">
        <v>0</v>
      </c>
      <c r="AS35" s="96">
        <v>0</v>
      </c>
      <c r="AT35" s="96">
        <v>0</v>
      </c>
      <c r="AU35" s="96">
        <v>0</v>
      </c>
      <c r="AV35" s="96">
        <v>0</v>
      </c>
      <c r="AW35" s="96">
        <v>0</v>
      </c>
      <c r="AX35" s="96">
        <v>0</v>
      </c>
      <c r="AY35" s="96">
        <v>0</v>
      </c>
      <c r="AZ35" s="96">
        <v>0</v>
      </c>
    </row>
    <row r="36" spans="1:52">
      <c r="A36" s="112" t="s">
        <v>204</v>
      </c>
      <c r="B36" s="96">
        <v>0</v>
      </c>
      <c r="C36" s="96">
        <v>0</v>
      </c>
      <c r="D36" s="96">
        <v>0</v>
      </c>
      <c r="E36" s="96">
        <v>0</v>
      </c>
      <c r="F36" s="96">
        <v>0</v>
      </c>
      <c r="G36" s="96">
        <v>0</v>
      </c>
      <c r="H36" s="96">
        <v>0</v>
      </c>
      <c r="I36" s="96">
        <v>0</v>
      </c>
      <c r="J36" s="96">
        <v>0</v>
      </c>
      <c r="K36" s="96">
        <v>0</v>
      </c>
      <c r="L36" s="96">
        <v>0</v>
      </c>
      <c r="M36" s="96">
        <v>0</v>
      </c>
      <c r="N36" s="96">
        <v>0</v>
      </c>
      <c r="O36" s="96">
        <v>0</v>
      </c>
      <c r="P36" s="96">
        <v>0</v>
      </c>
      <c r="Q36" s="96">
        <v>0</v>
      </c>
      <c r="R36" s="96">
        <v>0</v>
      </c>
      <c r="S36" s="96">
        <v>0</v>
      </c>
      <c r="T36" s="96">
        <v>0</v>
      </c>
      <c r="U36" s="96">
        <v>0</v>
      </c>
      <c r="V36" s="96">
        <v>0</v>
      </c>
      <c r="W36" s="96">
        <v>0</v>
      </c>
      <c r="X36" s="96">
        <v>0</v>
      </c>
      <c r="Y36" s="96">
        <v>0</v>
      </c>
      <c r="Z36" s="96">
        <v>0</v>
      </c>
      <c r="AA36" s="96">
        <v>0</v>
      </c>
      <c r="AB36" s="96">
        <v>0</v>
      </c>
      <c r="AC36" s="96">
        <v>0</v>
      </c>
      <c r="AD36" s="96">
        <v>0</v>
      </c>
      <c r="AE36" s="96">
        <v>0</v>
      </c>
      <c r="AF36" s="96">
        <v>0</v>
      </c>
      <c r="AG36" s="96">
        <v>0</v>
      </c>
      <c r="AH36" s="96">
        <v>0</v>
      </c>
      <c r="AI36" s="96">
        <v>0</v>
      </c>
      <c r="AJ36" s="96">
        <v>0</v>
      </c>
      <c r="AK36" s="96">
        <v>0</v>
      </c>
      <c r="AL36" s="96">
        <v>0</v>
      </c>
      <c r="AM36" s="96">
        <v>0</v>
      </c>
      <c r="AN36" s="96">
        <v>0</v>
      </c>
      <c r="AO36" s="96">
        <v>0</v>
      </c>
      <c r="AP36" s="96">
        <v>0</v>
      </c>
      <c r="AQ36" s="96">
        <v>0</v>
      </c>
      <c r="AR36" s="96">
        <v>0</v>
      </c>
      <c r="AS36" s="96">
        <v>0</v>
      </c>
      <c r="AT36" s="96">
        <v>0</v>
      </c>
      <c r="AU36" s="96">
        <v>0</v>
      </c>
      <c r="AV36" s="96">
        <v>0</v>
      </c>
      <c r="AW36" s="96">
        <v>0</v>
      </c>
      <c r="AX36" s="96">
        <v>0</v>
      </c>
      <c r="AY36" s="96">
        <v>0</v>
      </c>
      <c r="AZ36" s="96">
        <v>0</v>
      </c>
    </row>
    <row r="37" spans="1:52">
      <c r="A37" s="110" t="s">
        <v>205</v>
      </c>
      <c r="B37" s="111">
        <v>0</v>
      </c>
      <c r="C37" s="111">
        <v>0</v>
      </c>
      <c r="D37" s="111">
        <v>0</v>
      </c>
      <c r="E37" s="111">
        <v>0</v>
      </c>
      <c r="F37" s="111">
        <v>0</v>
      </c>
      <c r="G37" s="111">
        <v>0</v>
      </c>
      <c r="H37" s="111">
        <v>0</v>
      </c>
      <c r="I37" s="111">
        <v>0</v>
      </c>
      <c r="J37" s="111">
        <v>0</v>
      </c>
      <c r="K37" s="111">
        <v>0</v>
      </c>
      <c r="L37" s="111">
        <v>0</v>
      </c>
      <c r="M37" s="111">
        <v>0</v>
      </c>
      <c r="N37" s="111">
        <v>0</v>
      </c>
      <c r="O37" s="111">
        <v>0</v>
      </c>
      <c r="P37" s="111">
        <v>0</v>
      </c>
      <c r="Q37" s="111">
        <v>0</v>
      </c>
      <c r="R37" s="111">
        <v>0</v>
      </c>
      <c r="S37" s="111">
        <v>0</v>
      </c>
      <c r="T37" s="111">
        <v>0</v>
      </c>
      <c r="U37" s="111">
        <v>0</v>
      </c>
      <c r="V37" s="111">
        <v>0</v>
      </c>
      <c r="W37" s="111">
        <v>0</v>
      </c>
      <c r="X37" s="111">
        <v>0</v>
      </c>
      <c r="Y37" s="111">
        <v>0</v>
      </c>
      <c r="Z37" s="111">
        <v>0</v>
      </c>
      <c r="AA37" s="111">
        <v>0</v>
      </c>
      <c r="AB37" s="111">
        <v>0</v>
      </c>
      <c r="AC37" s="111">
        <v>0</v>
      </c>
      <c r="AD37" s="111">
        <v>0</v>
      </c>
      <c r="AE37" s="111">
        <v>0</v>
      </c>
      <c r="AF37" s="111">
        <v>0</v>
      </c>
      <c r="AG37" s="111">
        <v>0</v>
      </c>
      <c r="AH37" s="111">
        <v>0</v>
      </c>
      <c r="AI37" s="111">
        <v>0</v>
      </c>
      <c r="AJ37" s="111">
        <v>0</v>
      </c>
      <c r="AK37" s="111">
        <v>0</v>
      </c>
      <c r="AL37" s="111">
        <v>0</v>
      </c>
      <c r="AM37" s="111">
        <v>0</v>
      </c>
      <c r="AN37" s="111">
        <v>0</v>
      </c>
      <c r="AO37" s="111">
        <v>0</v>
      </c>
      <c r="AP37" s="111">
        <v>0</v>
      </c>
      <c r="AQ37" s="111">
        <v>0</v>
      </c>
      <c r="AR37" s="111">
        <v>0</v>
      </c>
      <c r="AS37" s="111">
        <v>0</v>
      </c>
      <c r="AT37" s="111">
        <v>0</v>
      </c>
      <c r="AU37" s="111">
        <v>0</v>
      </c>
      <c r="AV37" s="111">
        <v>0</v>
      </c>
      <c r="AW37" s="111">
        <v>0</v>
      </c>
      <c r="AX37" s="111">
        <v>0</v>
      </c>
      <c r="AY37" s="111">
        <v>0</v>
      </c>
      <c r="AZ37" s="111">
        <v>0</v>
      </c>
    </row>
    <row r="38" spans="1:52">
      <c r="A38" s="112" t="s">
        <v>202</v>
      </c>
      <c r="B38" s="96">
        <v>0</v>
      </c>
      <c r="C38" s="96">
        <v>0</v>
      </c>
      <c r="D38" s="96">
        <v>0</v>
      </c>
      <c r="E38" s="96">
        <v>0</v>
      </c>
      <c r="F38" s="96">
        <v>0</v>
      </c>
      <c r="G38" s="96">
        <v>0</v>
      </c>
      <c r="H38" s="96">
        <v>0</v>
      </c>
      <c r="I38" s="96">
        <v>0</v>
      </c>
      <c r="J38" s="96">
        <v>0</v>
      </c>
      <c r="K38" s="96">
        <v>0</v>
      </c>
      <c r="L38" s="96">
        <v>0</v>
      </c>
      <c r="M38" s="96">
        <v>0</v>
      </c>
      <c r="N38" s="96">
        <v>0</v>
      </c>
      <c r="O38" s="96">
        <v>0</v>
      </c>
      <c r="P38" s="96">
        <v>0</v>
      </c>
      <c r="Q38" s="96">
        <v>0</v>
      </c>
      <c r="R38" s="96">
        <v>0</v>
      </c>
      <c r="S38" s="96">
        <v>0</v>
      </c>
      <c r="T38" s="96">
        <v>0</v>
      </c>
      <c r="U38" s="96">
        <v>0</v>
      </c>
      <c r="V38" s="96">
        <v>0</v>
      </c>
      <c r="W38" s="96">
        <v>0</v>
      </c>
      <c r="X38" s="96">
        <v>0</v>
      </c>
      <c r="Y38" s="96">
        <v>0</v>
      </c>
      <c r="Z38" s="96">
        <v>0</v>
      </c>
      <c r="AA38" s="96">
        <v>0</v>
      </c>
      <c r="AB38" s="96">
        <v>0</v>
      </c>
      <c r="AC38" s="96">
        <v>0</v>
      </c>
      <c r="AD38" s="96">
        <v>0</v>
      </c>
      <c r="AE38" s="96">
        <v>0</v>
      </c>
      <c r="AF38" s="96">
        <v>0</v>
      </c>
      <c r="AG38" s="96">
        <v>0</v>
      </c>
      <c r="AH38" s="96">
        <v>0</v>
      </c>
      <c r="AI38" s="96">
        <v>0</v>
      </c>
      <c r="AJ38" s="96">
        <v>0</v>
      </c>
      <c r="AK38" s="96">
        <v>0</v>
      </c>
      <c r="AL38" s="96">
        <v>0</v>
      </c>
      <c r="AM38" s="96">
        <v>0</v>
      </c>
      <c r="AN38" s="96">
        <v>0</v>
      </c>
      <c r="AO38" s="96">
        <v>0</v>
      </c>
      <c r="AP38" s="96">
        <v>0</v>
      </c>
      <c r="AQ38" s="96">
        <v>0</v>
      </c>
      <c r="AR38" s="96">
        <v>0</v>
      </c>
      <c r="AS38" s="96">
        <v>0</v>
      </c>
      <c r="AT38" s="96">
        <v>0</v>
      </c>
      <c r="AU38" s="96">
        <v>0</v>
      </c>
      <c r="AV38" s="96">
        <v>0</v>
      </c>
      <c r="AW38" s="96">
        <v>0</v>
      </c>
      <c r="AX38" s="96">
        <v>0</v>
      </c>
      <c r="AY38" s="96">
        <v>0</v>
      </c>
      <c r="AZ38" s="96">
        <v>0</v>
      </c>
    </row>
    <row r="39" spans="1:52">
      <c r="A39" s="110" t="s">
        <v>206</v>
      </c>
      <c r="B39" s="111">
        <v>0</v>
      </c>
      <c r="C39" s="111">
        <v>0</v>
      </c>
      <c r="D39" s="111">
        <v>0</v>
      </c>
      <c r="E39" s="111">
        <v>0</v>
      </c>
      <c r="F39" s="111">
        <v>0</v>
      </c>
      <c r="G39" s="111">
        <v>0</v>
      </c>
      <c r="H39" s="111">
        <v>0</v>
      </c>
      <c r="I39" s="111">
        <v>0</v>
      </c>
      <c r="J39" s="111">
        <v>0</v>
      </c>
      <c r="K39" s="111">
        <v>0</v>
      </c>
      <c r="L39" s="111">
        <v>0</v>
      </c>
      <c r="M39" s="111">
        <v>0</v>
      </c>
      <c r="N39" s="111">
        <v>0</v>
      </c>
      <c r="O39" s="111">
        <v>0</v>
      </c>
      <c r="P39" s="111">
        <v>0</v>
      </c>
      <c r="Q39" s="111">
        <v>0</v>
      </c>
      <c r="R39" s="111">
        <v>491367</v>
      </c>
      <c r="S39" s="111">
        <v>1028451</v>
      </c>
      <c r="T39" s="111">
        <v>1603673</v>
      </c>
      <c r="U39" s="111">
        <v>2214542</v>
      </c>
      <c r="V39" s="111">
        <v>2852738</v>
      </c>
      <c r="W39" s="111">
        <v>3519701</v>
      </c>
      <c r="X39" s="111">
        <v>4228832</v>
      </c>
      <c r="Y39" s="111">
        <v>4968487</v>
      </c>
      <c r="Z39" s="111">
        <v>5716831</v>
      </c>
      <c r="AA39" s="111">
        <v>6476279</v>
      </c>
      <c r="AB39" s="111">
        <v>7199995</v>
      </c>
      <c r="AC39" s="111">
        <v>7881101</v>
      </c>
      <c r="AD39" s="111">
        <v>8524430</v>
      </c>
      <c r="AE39" s="111">
        <v>9140193</v>
      </c>
      <c r="AF39" s="111">
        <v>9744450</v>
      </c>
      <c r="AG39" s="111">
        <v>10351358</v>
      </c>
      <c r="AH39" s="111">
        <v>10972830</v>
      </c>
      <c r="AI39" s="111">
        <v>11616092</v>
      </c>
      <c r="AJ39" s="111">
        <v>12294111</v>
      </c>
      <c r="AK39" s="111">
        <v>13019140</v>
      </c>
      <c r="AL39" s="111">
        <v>13798561</v>
      </c>
      <c r="AM39" s="111">
        <v>14653019</v>
      </c>
      <c r="AN39" s="111">
        <v>15567578</v>
      </c>
      <c r="AO39" s="111">
        <v>16538237</v>
      </c>
      <c r="AP39" s="111">
        <v>17556775</v>
      </c>
      <c r="AQ39" s="111">
        <v>18627988</v>
      </c>
      <c r="AR39" s="111">
        <v>19751932</v>
      </c>
      <c r="AS39" s="111">
        <v>20935977</v>
      </c>
      <c r="AT39" s="111">
        <v>22194952</v>
      </c>
      <c r="AU39" s="111">
        <v>23521025</v>
      </c>
      <c r="AV39" s="111">
        <v>24911513</v>
      </c>
      <c r="AW39" s="111">
        <v>26372777</v>
      </c>
      <c r="AX39" s="111">
        <v>27901080</v>
      </c>
      <c r="AY39" s="111">
        <v>29507859</v>
      </c>
      <c r="AZ39" s="111">
        <v>31196468</v>
      </c>
    </row>
    <row r="40" spans="1:52">
      <c r="A40" s="112" t="s">
        <v>207</v>
      </c>
      <c r="B40" s="96">
        <v>0</v>
      </c>
      <c r="C40" s="96">
        <v>0</v>
      </c>
      <c r="D40" s="96">
        <v>0</v>
      </c>
      <c r="E40" s="96">
        <v>0</v>
      </c>
      <c r="F40" s="96">
        <v>0</v>
      </c>
      <c r="G40" s="96">
        <v>0</v>
      </c>
      <c r="H40" s="96">
        <v>0</v>
      </c>
      <c r="I40" s="96">
        <v>0</v>
      </c>
      <c r="J40" s="96">
        <v>0</v>
      </c>
      <c r="K40" s="96">
        <v>0</v>
      </c>
      <c r="L40" s="96">
        <v>0</v>
      </c>
      <c r="M40" s="96">
        <v>0</v>
      </c>
      <c r="N40" s="96">
        <v>0</v>
      </c>
      <c r="O40" s="96">
        <v>0</v>
      </c>
      <c r="P40" s="96">
        <v>0</v>
      </c>
      <c r="Q40" s="96">
        <v>0</v>
      </c>
      <c r="R40" s="96">
        <v>491367</v>
      </c>
      <c r="S40" s="96">
        <v>1028451</v>
      </c>
      <c r="T40" s="96">
        <v>1603673</v>
      </c>
      <c r="U40" s="96">
        <v>2214542</v>
      </c>
      <c r="V40" s="96">
        <v>2852738</v>
      </c>
      <c r="W40" s="96">
        <v>3519701</v>
      </c>
      <c r="X40" s="96">
        <v>4228832</v>
      </c>
      <c r="Y40" s="96">
        <v>4968487</v>
      </c>
      <c r="Z40" s="96">
        <v>5716831</v>
      </c>
      <c r="AA40" s="96">
        <v>6476279</v>
      </c>
      <c r="AB40" s="96">
        <v>7199995</v>
      </c>
      <c r="AC40" s="96">
        <v>7881101</v>
      </c>
      <c r="AD40" s="96">
        <v>8524430</v>
      </c>
      <c r="AE40" s="96">
        <v>9140193</v>
      </c>
      <c r="AF40" s="96">
        <v>9744450</v>
      </c>
      <c r="AG40" s="96">
        <v>10351358</v>
      </c>
      <c r="AH40" s="96">
        <v>10972830</v>
      </c>
      <c r="AI40" s="96">
        <v>11616092</v>
      </c>
      <c r="AJ40" s="96">
        <v>12294111</v>
      </c>
      <c r="AK40" s="96">
        <v>13019140</v>
      </c>
      <c r="AL40" s="96">
        <v>13798561</v>
      </c>
      <c r="AM40" s="96">
        <v>14653019</v>
      </c>
      <c r="AN40" s="96">
        <v>15567578</v>
      </c>
      <c r="AO40" s="96">
        <v>16538237</v>
      </c>
      <c r="AP40" s="96">
        <v>17556775</v>
      </c>
      <c r="AQ40" s="96">
        <v>18627988</v>
      </c>
      <c r="AR40" s="96">
        <v>19751932</v>
      </c>
      <c r="AS40" s="96">
        <v>20935977</v>
      </c>
      <c r="AT40" s="96">
        <v>22194952</v>
      </c>
      <c r="AU40" s="96">
        <v>23521025</v>
      </c>
      <c r="AV40" s="96">
        <v>24911513</v>
      </c>
      <c r="AW40" s="96">
        <v>26372777</v>
      </c>
      <c r="AX40" s="96">
        <v>27901080</v>
      </c>
      <c r="AY40" s="96">
        <v>29507859</v>
      </c>
      <c r="AZ40" s="96">
        <v>31196468</v>
      </c>
    </row>
    <row r="41" spans="1:52">
      <c r="A41" s="112" t="s">
        <v>208</v>
      </c>
      <c r="B41" s="96">
        <v>0</v>
      </c>
      <c r="C41" s="96">
        <v>0</v>
      </c>
      <c r="D41" s="96">
        <v>0</v>
      </c>
      <c r="E41" s="96">
        <v>0</v>
      </c>
      <c r="F41" s="96">
        <v>0</v>
      </c>
      <c r="G41" s="96">
        <v>0</v>
      </c>
      <c r="H41" s="96">
        <v>0</v>
      </c>
      <c r="I41" s="96">
        <v>0</v>
      </c>
      <c r="J41" s="96">
        <v>0</v>
      </c>
      <c r="K41" s="96">
        <v>0</v>
      </c>
      <c r="L41" s="96">
        <v>0</v>
      </c>
      <c r="M41" s="96">
        <v>0</v>
      </c>
      <c r="N41" s="96">
        <v>0</v>
      </c>
      <c r="O41" s="96">
        <v>0</v>
      </c>
      <c r="P41" s="96">
        <v>0</v>
      </c>
      <c r="Q41" s="96">
        <v>0</v>
      </c>
      <c r="R41" s="96">
        <v>0</v>
      </c>
      <c r="S41" s="96">
        <v>0</v>
      </c>
      <c r="T41" s="96">
        <v>0</v>
      </c>
      <c r="U41" s="96">
        <v>0</v>
      </c>
      <c r="V41" s="96">
        <v>0</v>
      </c>
      <c r="W41" s="96">
        <v>0</v>
      </c>
      <c r="X41" s="96">
        <v>0</v>
      </c>
      <c r="Y41" s="96">
        <v>0</v>
      </c>
      <c r="Z41" s="96">
        <v>0</v>
      </c>
      <c r="AA41" s="96">
        <v>0</v>
      </c>
      <c r="AB41" s="96">
        <v>0</v>
      </c>
      <c r="AC41" s="96">
        <v>0</v>
      </c>
      <c r="AD41" s="96">
        <v>0</v>
      </c>
      <c r="AE41" s="96">
        <v>0</v>
      </c>
      <c r="AF41" s="96">
        <v>0</v>
      </c>
      <c r="AG41" s="96">
        <v>0</v>
      </c>
      <c r="AH41" s="96">
        <v>0</v>
      </c>
      <c r="AI41" s="96">
        <v>0</v>
      </c>
      <c r="AJ41" s="96">
        <v>0</v>
      </c>
      <c r="AK41" s="96">
        <v>0</v>
      </c>
      <c r="AL41" s="96">
        <v>0</v>
      </c>
      <c r="AM41" s="96">
        <v>0</v>
      </c>
      <c r="AN41" s="96">
        <v>0</v>
      </c>
      <c r="AO41" s="96">
        <v>0</v>
      </c>
      <c r="AP41" s="96">
        <v>0</v>
      </c>
      <c r="AQ41" s="96">
        <v>0</v>
      </c>
      <c r="AR41" s="96">
        <v>0</v>
      </c>
      <c r="AS41" s="96">
        <v>0</v>
      </c>
      <c r="AT41" s="96">
        <v>0</v>
      </c>
      <c r="AU41" s="96">
        <v>0</v>
      </c>
      <c r="AV41" s="96">
        <v>0</v>
      </c>
      <c r="AW41" s="96">
        <v>0</v>
      </c>
      <c r="AX41" s="96">
        <v>0</v>
      </c>
      <c r="AY41" s="96">
        <v>0</v>
      </c>
      <c r="AZ41" s="96">
        <v>0</v>
      </c>
    </row>
    <row r="42" spans="1:52">
      <c r="A42" s="112" t="s">
        <v>209</v>
      </c>
      <c r="B42" s="96">
        <v>0</v>
      </c>
      <c r="C42" s="96">
        <v>0</v>
      </c>
      <c r="D42" s="96">
        <v>0</v>
      </c>
      <c r="E42" s="96">
        <v>0</v>
      </c>
      <c r="F42" s="96">
        <v>0</v>
      </c>
      <c r="G42" s="96">
        <v>0</v>
      </c>
      <c r="H42" s="96">
        <v>0</v>
      </c>
      <c r="I42" s="96">
        <v>0</v>
      </c>
      <c r="J42" s="96">
        <v>0</v>
      </c>
      <c r="K42" s="96">
        <v>0</v>
      </c>
      <c r="L42" s="96">
        <v>0</v>
      </c>
      <c r="M42" s="96">
        <v>0</v>
      </c>
      <c r="N42" s="96">
        <v>0</v>
      </c>
      <c r="O42" s="96">
        <v>0</v>
      </c>
      <c r="P42" s="96">
        <v>0</v>
      </c>
      <c r="Q42" s="96">
        <v>0</v>
      </c>
      <c r="R42" s="96">
        <v>0</v>
      </c>
      <c r="S42" s="96">
        <v>0</v>
      </c>
      <c r="T42" s="96">
        <v>0</v>
      </c>
      <c r="U42" s="96">
        <v>0</v>
      </c>
      <c r="V42" s="96">
        <v>0</v>
      </c>
      <c r="W42" s="96">
        <v>0</v>
      </c>
      <c r="X42" s="96">
        <v>0</v>
      </c>
      <c r="Y42" s="96">
        <v>0</v>
      </c>
      <c r="Z42" s="96">
        <v>0</v>
      </c>
      <c r="AA42" s="96">
        <v>0</v>
      </c>
      <c r="AB42" s="96">
        <v>0</v>
      </c>
      <c r="AC42" s="96">
        <v>0</v>
      </c>
      <c r="AD42" s="96">
        <v>0</v>
      </c>
      <c r="AE42" s="96">
        <v>0</v>
      </c>
      <c r="AF42" s="96">
        <v>0</v>
      </c>
      <c r="AG42" s="96">
        <v>0</v>
      </c>
      <c r="AH42" s="96">
        <v>0</v>
      </c>
      <c r="AI42" s="96">
        <v>0</v>
      </c>
      <c r="AJ42" s="96">
        <v>0</v>
      </c>
      <c r="AK42" s="96">
        <v>0</v>
      </c>
      <c r="AL42" s="96">
        <v>0</v>
      </c>
      <c r="AM42" s="96">
        <v>0</v>
      </c>
      <c r="AN42" s="96">
        <v>0</v>
      </c>
      <c r="AO42" s="96">
        <v>0</v>
      </c>
      <c r="AP42" s="96">
        <v>0</v>
      </c>
      <c r="AQ42" s="96">
        <v>0</v>
      </c>
      <c r="AR42" s="96">
        <v>0</v>
      </c>
      <c r="AS42" s="96">
        <v>0</v>
      </c>
      <c r="AT42" s="96">
        <v>0</v>
      </c>
      <c r="AU42" s="96">
        <v>0</v>
      </c>
      <c r="AV42" s="96">
        <v>0</v>
      </c>
      <c r="AW42" s="96">
        <v>0</v>
      </c>
      <c r="AX42" s="96">
        <v>0</v>
      </c>
      <c r="AY42" s="96">
        <v>0</v>
      </c>
      <c r="AZ42" s="96">
        <v>0</v>
      </c>
    </row>
    <row r="43" spans="1:52">
      <c r="A43" s="110" t="s">
        <v>210</v>
      </c>
      <c r="B43" s="111">
        <v>0</v>
      </c>
      <c r="C43" s="111">
        <v>0</v>
      </c>
      <c r="D43" s="111">
        <v>0</v>
      </c>
      <c r="E43" s="111">
        <v>0</v>
      </c>
      <c r="F43" s="111">
        <v>0</v>
      </c>
      <c r="G43" s="111">
        <v>0</v>
      </c>
      <c r="H43" s="111">
        <v>0</v>
      </c>
      <c r="I43" s="111">
        <v>0</v>
      </c>
      <c r="J43" s="111">
        <v>0</v>
      </c>
      <c r="K43" s="111">
        <v>0</v>
      </c>
      <c r="L43" s="111">
        <v>0</v>
      </c>
      <c r="M43" s="111">
        <v>0</v>
      </c>
      <c r="N43" s="111">
        <v>0</v>
      </c>
      <c r="O43" s="111">
        <v>0</v>
      </c>
      <c r="P43" s="111">
        <v>0</v>
      </c>
      <c r="Q43" s="111">
        <v>0</v>
      </c>
      <c r="R43" s="111">
        <v>0</v>
      </c>
      <c r="S43" s="111">
        <v>0</v>
      </c>
      <c r="T43" s="111">
        <v>0</v>
      </c>
      <c r="U43" s="111">
        <v>0</v>
      </c>
      <c r="V43" s="111">
        <v>0</v>
      </c>
      <c r="W43" s="111">
        <v>0</v>
      </c>
      <c r="X43" s="111">
        <v>0</v>
      </c>
      <c r="Y43" s="111">
        <v>0</v>
      </c>
      <c r="Z43" s="111">
        <v>0</v>
      </c>
      <c r="AA43" s="111">
        <v>0</v>
      </c>
      <c r="AB43" s="111">
        <v>0</v>
      </c>
      <c r="AC43" s="111">
        <v>0</v>
      </c>
      <c r="AD43" s="111">
        <v>0</v>
      </c>
      <c r="AE43" s="111">
        <v>0</v>
      </c>
      <c r="AF43" s="111">
        <v>0</v>
      </c>
      <c r="AG43" s="111">
        <v>0</v>
      </c>
      <c r="AH43" s="111">
        <v>0</v>
      </c>
      <c r="AI43" s="111">
        <v>0</v>
      </c>
      <c r="AJ43" s="111">
        <v>0</v>
      </c>
      <c r="AK43" s="111">
        <v>0</v>
      </c>
      <c r="AL43" s="111">
        <v>0</v>
      </c>
      <c r="AM43" s="111">
        <v>0</v>
      </c>
      <c r="AN43" s="111">
        <v>0</v>
      </c>
      <c r="AO43" s="111">
        <v>0</v>
      </c>
      <c r="AP43" s="111">
        <v>0</v>
      </c>
      <c r="AQ43" s="111">
        <v>0</v>
      </c>
      <c r="AR43" s="111">
        <v>0</v>
      </c>
      <c r="AS43" s="111">
        <v>0</v>
      </c>
      <c r="AT43" s="111">
        <v>0</v>
      </c>
      <c r="AU43" s="111">
        <v>0</v>
      </c>
      <c r="AV43" s="111">
        <v>0</v>
      </c>
      <c r="AW43" s="111">
        <v>0</v>
      </c>
      <c r="AX43" s="111">
        <v>0</v>
      </c>
      <c r="AY43" s="111">
        <v>0</v>
      </c>
      <c r="AZ43" s="111">
        <v>0</v>
      </c>
    </row>
    <row r="44" spans="1:52">
      <c r="A44" s="112" t="s">
        <v>211</v>
      </c>
      <c r="B44" s="96">
        <v>0</v>
      </c>
      <c r="C44" s="96">
        <v>0</v>
      </c>
      <c r="D44" s="96">
        <v>0</v>
      </c>
      <c r="E44" s="96">
        <v>0</v>
      </c>
      <c r="F44" s="96">
        <v>0</v>
      </c>
      <c r="G44" s="96">
        <v>0</v>
      </c>
      <c r="H44" s="96">
        <v>0</v>
      </c>
      <c r="I44" s="96">
        <v>0</v>
      </c>
      <c r="J44" s="96">
        <v>0</v>
      </c>
      <c r="K44" s="96">
        <v>0</v>
      </c>
      <c r="L44" s="96">
        <v>0</v>
      </c>
      <c r="M44" s="96">
        <v>0</v>
      </c>
      <c r="N44" s="96">
        <v>0</v>
      </c>
      <c r="O44" s="96">
        <v>0</v>
      </c>
      <c r="P44" s="96">
        <v>0</v>
      </c>
      <c r="Q44" s="96">
        <v>0</v>
      </c>
      <c r="R44" s="96">
        <v>0</v>
      </c>
      <c r="S44" s="96">
        <v>0</v>
      </c>
      <c r="T44" s="96">
        <v>0</v>
      </c>
      <c r="U44" s="96">
        <v>0</v>
      </c>
      <c r="V44" s="96">
        <v>0</v>
      </c>
      <c r="W44" s="96">
        <v>0</v>
      </c>
      <c r="X44" s="96">
        <v>0</v>
      </c>
      <c r="Y44" s="96">
        <v>0</v>
      </c>
      <c r="Z44" s="96">
        <v>0</v>
      </c>
      <c r="AA44" s="96">
        <v>0</v>
      </c>
      <c r="AB44" s="96">
        <v>0</v>
      </c>
      <c r="AC44" s="96">
        <v>0</v>
      </c>
      <c r="AD44" s="96">
        <v>0</v>
      </c>
      <c r="AE44" s="96">
        <v>0</v>
      </c>
      <c r="AF44" s="96">
        <v>0</v>
      </c>
      <c r="AG44" s="96">
        <v>0</v>
      </c>
      <c r="AH44" s="96">
        <v>0</v>
      </c>
      <c r="AI44" s="96">
        <v>0</v>
      </c>
      <c r="AJ44" s="96">
        <v>0</v>
      </c>
      <c r="AK44" s="96">
        <v>0</v>
      </c>
      <c r="AL44" s="96">
        <v>0</v>
      </c>
      <c r="AM44" s="96">
        <v>0</v>
      </c>
      <c r="AN44" s="96">
        <v>0</v>
      </c>
      <c r="AO44" s="96">
        <v>0</v>
      </c>
      <c r="AP44" s="96">
        <v>0</v>
      </c>
      <c r="AQ44" s="96">
        <v>0</v>
      </c>
      <c r="AR44" s="96">
        <v>0</v>
      </c>
      <c r="AS44" s="96">
        <v>0</v>
      </c>
      <c r="AT44" s="96">
        <v>0</v>
      </c>
      <c r="AU44" s="96">
        <v>0</v>
      </c>
      <c r="AV44" s="96">
        <v>0</v>
      </c>
      <c r="AW44" s="96">
        <v>0</v>
      </c>
      <c r="AX44" s="96">
        <v>0</v>
      </c>
      <c r="AY44" s="96">
        <v>0</v>
      </c>
      <c r="AZ44" s="96">
        <v>0</v>
      </c>
    </row>
    <row r="45" spans="1:52">
      <c r="A45" s="108" t="s">
        <v>21</v>
      </c>
      <c r="B45" s="109">
        <v>200599391</v>
      </c>
      <c r="C45" s="109">
        <v>206096297</v>
      </c>
      <c r="D45" s="109">
        <v>209967381</v>
      </c>
      <c r="E45" s="109">
        <v>213447603</v>
      </c>
      <c r="F45" s="109">
        <v>216710017</v>
      </c>
      <c r="G45" s="109">
        <v>221125428</v>
      </c>
      <c r="H45" s="109">
        <v>226000715</v>
      </c>
      <c r="I45" s="109">
        <v>231005293</v>
      </c>
      <c r="J45" s="109">
        <v>234426746</v>
      </c>
      <c r="K45" s="109">
        <v>236114507</v>
      </c>
      <c r="L45" s="109">
        <v>239968731</v>
      </c>
      <c r="M45" s="109">
        <v>242827586</v>
      </c>
      <c r="N45" s="109">
        <v>244863667</v>
      </c>
      <c r="O45" s="109">
        <v>249130639</v>
      </c>
      <c r="P45" s="109">
        <v>252056715</v>
      </c>
      <c r="Q45" s="109">
        <v>255004455</v>
      </c>
      <c r="R45" s="109">
        <v>260770603</v>
      </c>
      <c r="S45" s="109">
        <v>266185487</v>
      </c>
      <c r="T45" s="109">
        <v>270462770</v>
      </c>
      <c r="U45" s="109">
        <v>274390885</v>
      </c>
      <c r="V45" s="109">
        <v>277761604</v>
      </c>
      <c r="W45" s="109">
        <v>281322557</v>
      </c>
      <c r="X45" s="109">
        <v>285052875</v>
      </c>
      <c r="Y45" s="109">
        <v>288422505</v>
      </c>
      <c r="Z45" s="109">
        <v>291459630</v>
      </c>
      <c r="AA45" s="109">
        <v>294263318</v>
      </c>
      <c r="AB45" s="109">
        <v>296379268</v>
      </c>
      <c r="AC45" s="109">
        <v>298088037</v>
      </c>
      <c r="AD45" s="109">
        <v>299764090</v>
      </c>
      <c r="AE45" s="109">
        <v>301217510</v>
      </c>
      <c r="AF45" s="109">
        <v>302598665</v>
      </c>
      <c r="AG45" s="109">
        <v>303921074</v>
      </c>
      <c r="AH45" s="109">
        <v>305157786</v>
      </c>
      <c r="AI45" s="109">
        <v>306388571</v>
      </c>
      <c r="AJ45" s="109">
        <v>307515389</v>
      </c>
      <c r="AK45" s="109">
        <v>308537501</v>
      </c>
      <c r="AL45" s="109">
        <v>309441537</v>
      </c>
      <c r="AM45" s="109">
        <v>310225359</v>
      </c>
      <c r="AN45" s="109">
        <v>310869729</v>
      </c>
      <c r="AO45" s="109">
        <v>311336823</v>
      </c>
      <c r="AP45" s="109">
        <v>311698352</v>
      </c>
      <c r="AQ45" s="109">
        <v>312009754</v>
      </c>
      <c r="AR45" s="109">
        <v>312257676</v>
      </c>
      <c r="AS45" s="109">
        <v>312455914</v>
      </c>
      <c r="AT45" s="109">
        <v>312598914</v>
      </c>
      <c r="AU45" s="109">
        <v>312753870</v>
      </c>
      <c r="AV45" s="109">
        <v>312864831</v>
      </c>
      <c r="AW45" s="109">
        <v>312864159</v>
      </c>
      <c r="AX45" s="109">
        <v>312762689</v>
      </c>
      <c r="AY45" s="109">
        <v>312573735</v>
      </c>
      <c r="AZ45" s="109">
        <v>312281036</v>
      </c>
    </row>
    <row r="46" spans="1:52">
      <c r="A46" s="110" t="s">
        <v>201</v>
      </c>
      <c r="B46" s="111">
        <v>200599391</v>
      </c>
      <c r="C46" s="111">
        <v>206096297</v>
      </c>
      <c r="D46" s="111">
        <v>209967381</v>
      </c>
      <c r="E46" s="111">
        <v>213447594</v>
      </c>
      <c r="F46" s="111">
        <v>216710004</v>
      </c>
      <c r="G46" s="111">
        <v>221125413</v>
      </c>
      <c r="H46" s="111">
        <v>226000665</v>
      </c>
      <c r="I46" s="111">
        <v>231005217</v>
      </c>
      <c r="J46" s="111">
        <v>234425550</v>
      </c>
      <c r="K46" s="111">
        <v>236112216</v>
      </c>
      <c r="L46" s="111">
        <v>239960175</v>
      </c>
      <c r="M46" s="111">
        <v>242802472</v>
      </c>
      <c r="N46" s="111">
        <v>244817391</v>
      </c>
      <c r="O46" s="111">
        <v>249034995</v>
      </c>
      <c r="P46" s="111">
        <v>251862343</v>
      </c>
      <c r="Q46" s="111">
        <v>254665859</v>
      </c>
      <c r="R46" s="111">
        <v>260226765</v>
      </c>
      <c r="S46" s="111">
        <v>265411241</v>
      </c>
      <c r="T46" s="111">
        <v>269400652</v>
      </c>
      <c r="U46" s="111">
        <v>272922790</v>
      </c>
      <c r="V46" s="111">
        <v>275776426</v>
      </c>
      <c r="W46" s="111">
        <v>276669198</v>
      </c>
      <c r="X46" s="111">
        <v>277083246</v>
      </c>
      <c r="Y46" s="111">
        <v>276391095</v>
      </c>
      <c r="Z46" s="111">
        <v>275451098</v>
      </c>
      <c r="AA46" s="111">
        <v>274313461</v>
      </c>
      <c r="AB46" s="111">
        <v>272840392</v>
      </c>
      <c r="AC46" s="111">
        <v>271120219</v>
      </c>
      <c r="AD46" s="111">
        <v>269728324</v>
      </c>
      <c r="AE46" s="111">
        <v>268295328</v>
      </c>
      <c r="AF46" s="111">
        <v>266572796</v>
      </c>
      <c r="AG46" s="111">
        <v>264557251</v>
      </c>
      <c r="AH46" s="111">
        <v>262158003</v>
      </c>
      <c r="AI46" s="111">
        <v>259440345</v>
      </c>
      <c r="AJ46" s="111">
        <v>256301303</v>
      </c>
      <c r="AK46" s="111">
        <v>252772793</v>
      </c>
      <c r="AL46" s="111">
        <v>248856988</v>
      </c>
      <c r="AM46" s="111">
        <v>244611726</v>
      </c>
      <c r="AN46" s="111">
        <v>240064363</v>
      </c>
      <c r="AO46" s="111">
        <v>235275545</v>
      </c>
      <c r="AP46" s="111">
        <v>230351073</v>
      </c>
      <c r="AQ46" s="111">
        <v>225422217</v>
      </c>
      <c r="AR46" s="111">
        <v>220531450</v>
      </c>
      <c r="AS46" s="111">
        <v>215767400</v>
      </c>
      <c r="AT46" s="111">
        <v>211141477</v>
      </c>
      <c r="AU46" s="111">
        <v>206764859</v>
      </c>
      <c r="AV46" s="111">
        <v>202606692</v>
      </c>
      <c r="AW46" s="111">
        <v>198677080</v>
      </c>
      <c r="AX46" s="111">
        <v>194955355</v>
      </c>
      <c r="AY46" s="111">
        <v>191468554</v>
      </c>
      <c r="AZ46" s="111">
        <v>188145308</v>
      </c>
    </row>
    <row r="47" spans="1:52">
      <c r="A47" s="112" t="s">
        <v>212</v>
      </c>
      <c r="B47" s="96">
        <v>3730015</v>
      </c>
      <c r="C47" s="96">
        <v>4257955</v>
      </c>
      <c r="D47" s="96">
        <v>4753347</v>
      </c>
      <c r="E47" s="96">
        <v>5341617</v>
      </c>
      <c r="F47" s="96">
        <v>5628901</v>
      </c>
      <c r="G47" s="96">
        <v>5881840</v>
      </c>
      <c r="H47" s="96">
        <v>6086089</v>
      </c>
      <c r="I47" s="96">
        <v>6334989</v>
      </c>
      <c r="J47" s="96">
        <v>6520408</v>
      </c>
      <c r="K47" s="96">
        <v>6755828</v>
      </c>
      <c r="L47" s="96">
        <v>7017824</v>
      </c>
      <c r="M47" s="96">
        <v>6940405</v>
      </c>
      <c r="N47" s="96">
        <v>7119510</v>
      </c>
      <c r="O47" s="96">
        <v>7401821</v>
      </c>
      <c r="P47" s="96">
        <v>7614498</v>
      </c>
      <c r="Q47" s="96">
        <v>7685081</v>
      </c>
      <c r="R47" s="96">
        <v>7705258</v>
      </c>
      <c r="S47" s="96">
        <v>7847852</v>
      </c>
      <c r="T47" s="96">
        <v>7925082</v>
      </c>
      <c r="U47" s="96">
        <v>7965579</v>
      </c>
      <c r="V47" s="96">
        <v>7982116</v>
      </c>
      <c r="W47" s="96">
        <v>7874290</v>
      </c>
      <c r="X47" s="96">
        <v>7770175</v>
      </c>
      <c r="Y47" s="96">
        <v>7637599</v>
      </c>
      <c r="Z47" s="96">
        <v>7525119</v>
      </c>
      <c r="AA47" s="96">
        <v>7440984</v>
      </c>
      <c r="AB47" s="96">
        <v>7374410</v>
      </c>
      <c r="AC47" s="96">
        <v>7315387</v>
      </c>
      <c r="AD47" s="96">
        <v>7297143</v>
      </c>
      <c r="AE47" s="96">
        <v>7283652</v>
      </c>
      <c r="AF47" s="96">
        <v>7254596</v>
      </c>
      <c r="AG47" s="96">
        <v>7212911</v>
      </c>
      <c r="AH47" s="96">
        <v>7159045</v>
      </c>
      <c r="AI47" s="96">
        <v>7097607</v>
      </c>
      <c r="AJ47" s="96">
        <v>7030509</v>
      </c>
      <c r="AK47" s="96">
        <v>6955669</v>
      </c>
      <c r="AL47" s="96">
        <v>6873443</v>
      </c>
      <c r="AM47" s="96">
        <v>6780781</v>
      </c>
      <c r="AN47" s="96">
        <v>6678686</v>
      </c>
      <c r="AO47" s="96">
        <v>6564765</v>
      </c>
      <c r="AP47" s="96">
        <v>6442108</v>
      </c>
      <c r="AQ47" s="96">
        <v>6311479</v>
      </c>
      <c r="AR47" s="96">
        <v>6175876</v>
      </c>
      <c r="AS47" s="96">
        <v>6036109</v>
      </c>
      <c r="AT47" s="96">
        <v>5896062</v>
      </c>
      <c r="AU47" s="96">
        <v>5757453</v>
      </c>
      <c r="AV47" s="96">
        <v>5622738</v>
      </c>
      <c r="AW47" s="96">
        <v>5491791</v>
      </c>
      <c r="AX47" s="96">
        <v>5366605</v>
      </c>
      <c r="AY47" s="96">
        <v>5245972</v>
      </c>
      <c r="AZ47" s="96">
        <v>5129305</v>
      </c>
    </row>
    <row r="48" spans="1:52">
      <c r="A48" s="112" t="s">
        <v>202</v>
      </c>
      <c r="B48" s="96">
        <v>158855956</v>
      </c>
      <c r="C48" s="96">
        <v>160086903</v>
      </c>
      <c r="D48" s="96">
        <v>159210184</v>
      </c>
      <c r="E48" s="96">
        <v>157556134</v>
      </c>
      <c r="F48" s="96">
        <v>155284913</v>
      </c>
      <c r="G48" s="96">
        <v>154388861</v>
      </c>
      <c r="H48" s="96">
        <v>153000612</v>
      </c>
      <c r="I48" s="96">
        <v>152669704</v>
      </c>
      <c r="J48" s="96">
        <v>150364082</v>
      </c>
      <c r="K48" s="96">
        <v>147365482</v>
      </c>
      <c r="L48" s="96">
        <v>145998073</v>
      </c>
      <c r="M48" s="96">
        <v>144080609</v>
      </c>
      <c r="N48" s="96">
        <v>141772302</v>
      </c>
      <c r="O48" s="96">
        <v>140845134</v>
      </c>
      <c r="P48" s="96">
        <v>139854618</v>
      </c>
      <c r="Q48" s="96">
        <v>139055432</v>
      </c>
      <c r="R48" s="96">
        <v>141174967</v>
      </c>
      <c r="S48" s="96">
        <v>143293061</v>
      </c>
      <c r="T48" s="96">
        <v>144683142</v>
      </c>
      <c r="U48" s="96">
        <v>145999954</v>
      </c>
      <c r="V48" s="96">
        <v>147152427</v>
      </c>
      <c r="W48" s="96">
        <v>147691517</v>
      </c>
      <c r="X48" s="96">
        <v>148105843</v>
      </c>
      <c r="Y48" s="96">
        <v>148079231</v>
      </c>
      <c r="Z48" s="96">
        <v>148057249</v>
      </c>
      <c r="AA48" s="96">
        <v>148054775</v>
      </c>
      <c r="AB48" s="96">
        <v>147958935</v>
      </c>
      <c r="AC48" s="96">
        <v>147788740</v>
      </c>
      <c r="AD48" s="96">
        <v>147796546</v>
      </c>
      <c r="AE48" s="96">
        <v>147757854</v>
      </c>
      <c r="AF48" s="96">
        <v>147511227</v>
      </c>
      <c r="AG48" s="96">
        <v>147025293</v>
      </c>
      <c r="AH48" s="96">
        <v>146209086</v>
      </c>
      <c r="AI48" s="96">
        <v>145098388</v>
      </c>
      <c r="AJ48" s="96">
        <v>143632529</v>
      </c>
      <c r="AK48" s="96">
        <v>141855496</v>
      </c>
      <c r="AL48" s="96">
        <v>139789834</v>
      </c>
      <c r="AM48" s="96">
        <v>137498746</v>
      </c>
      <c r="AN48" s="96">
        <v>135012603</v>
      </c>
      <c r="AO48" s="96">
        <v>132375965</v>
      </c>
      <c r="AP48" s="96">
        <v>129652453</v>
      </c>
      <c r="AQ48" s="96">
        <v>126921212</v>
      </c>
      <c r="AR48" s="96">
        <v>124202101</v>
      </c>
      <c r="AS48" s="96">
        <v>121547346</v>
      </c>
      <c r="AT48" s="96">
        <v>118957738</v>
      </c>
      <c r="AU48" s="96">
        <v>116495819</v>
      </c>
      <c r="AV48" s="96">
        <v>114139661</v>
      </c>
      <c r="AW48" s="96">
        <v>111888970</v>
      </c>
      <c r="AX48" s="96">
        <v>109722588</v>
      </c>
      <c r="AY48" s="96">
        <v>107658535</v>
      </c>
      <c r="AZ48" s="96">
        <v>105650949</v>
      </c>
    </row>
    <row r="49" spans="1:52">
      <c r="A49" s="112" t="s">
        <v>213</v>
      </c>
      <c r="B49" s="96">
        <v>289200</v>
      </c>
      <c r="C49" s="96">
        <v>338231</v>
      </c>
      <c r="D49" s="96">
        <v>339553</v>
      </c>
      <c r="E49" s="96">
        <v>337476</v>
      </c>
      <c r="F49" s="96">
        <v>347219</v>
      </c>
      <c r="G49" s="96">
        <v>446461</v>
      </c>
      <c r="H49" s="96">
        <v>525839</v>
      </c>
      <c r="I49" s="96">
        <v>595140</v>
      </c>
      <c r="J49" s="96">
        <v>678143</v>
      </c>
      <c r="K49" s="96">
        <v>752594</v>
      </c>
      <c r="L49" s="96">
        <v>926798</v>
      </c>
      <c r="M49" s="96">
        <v>965753</v>
      </c>
      <c r="N49" s="96">
        <v>1089082</v>
      </c>
      <c r="O49" s="96">
        <v>1175568</v>
      </c>
      <c r="P49" s="96">
        <v>1238936</v>
      </c>
      <c r="Q49" s="96">
        <v>1313031</v>
      </c>
      <c r="R49" s="96">
        <v>1364722</v>
      </c>
      <c r="S49" s="96">
        <v>1418634</v>
      </c>
      <c r="T49" s="96">
        <v>1469370</v>
      </c>
      <c r="U49" s="96">
        <v>1524302</v>
      </c>
      <c r="V49" s="96">
        <v>1582342</v>
      </c>
      <c r="W49" s="96">
        <v>1620183</v>
      </c>
      <c r="X49" s="96">
        <v>1676307</v>
      </c>
      <c r="Y49" s="96">
        <v>1734834</v>
      </c>
      <c r="Z49" s="96">
        <v>1805892</v>
      </c>
      <c r="AA49" s="96">
        <v>1889553</v>
      </c>
      <c r="AB49" s="96">
        <v>1986531</v>
      </c>
      <c r="AC49" s="96">
        <v>2095801</v>
      </c>
      <c r="AD49" s="96">
        <v>2224676</v>
      </c>
      <c r="AE49" s="96">
        <v>2360961</v>
      </c>
      <c r="AF49" s="96">
        <v>2502861</v>
      </c>
      <c r="AG49" s="96">
        <v>2651089</v>
      </c>
      <c r="AH49" s="96">
        <v>2805164</v>
      </c>
      <c r="AI49" s="96">
        <v>2965736</v>
      </c>
      <c r="AJ49" s="96">
        <v>3130388</v>
      </c>
      <c r="AK49" s="96">
        <v>3298297</v>
      </c>
      <c r="AL49" s="96">
        <v>3466845</v>
      </c>
      <c r="AM49" s="96">
        <v>3635697</v>
      </c>
      <c r="AN49" s="96">
        <v>3803242</v>
      </c>
      <c r="AO49" s="96">
        <v>3969515</v>
      </c>
      <c r="AP49" s="96">
        <v>4134787</v>
      </c>
      <c r="AQ49" s="96">
        <v>4300492</v>
      </c>
      <c r="AR49" s="96">
        <v>4466336</v>
      </c>
      <c r="AS49" s="96">
        <v>4634422</v>
      </c>
      <c r="AT49" s="96">
        <v>4804143</v>
      </c>
      <c r="AU49" s="96">
        <v>4978209</v>
      </c>
      <c r="AV49" s="96">
        <v>5154632</v>
      </c>
      <c r="AW49" s="96">
        <v>5335454</v>
      </c>
      <c r="AX49" s="96">
        <v>5519718</v>
      </c>
      <c r="AY49" s="96">
        <v>5708207</v>
      </c>
      <c r="AZ49" s="96">
        <v>5897974</v>
      </c>
    </row>
    <row r="50" spans="1:52">
      <c r="A50" s="112" t="s">
        <v>214</v>
      </c>
      <c r="B50" s="96">
        <v>0</v>
      </c>
      <c r="C50" s="96">
        <v>0</v>
      </c>
      <c r="D50" s="96">
        <v>0</v>
      </c>
      <c r="E50" s="96">
        <v>0</v>
      </c>
      <c r="F50" s="96">
        <v>0</v>
      </c>
      <c r="G50" s="96">
        <v>0</v>
      </c>
      <c r="H50" s="96">
        <v>0</v>
      </c>
      <c r="I50" s="96">
        <v>0</v>
      </c>
      <c r="J50" s="96">
        <v>0</v>
      </c>
      <c r="K50" s="96">
        <v>0</v>
      </c>
      <c r="L50" s="96">
        <v>0</v>
      </c>
      <c r="M50" s="96">
        <v>0</v>
      </c>
      <c r="N50" s="96">
        <v>0</v>
      </c>
      <c r="O50" s="96">
        <v>0</v>
      </c>
      <c r="P50" s="96">
        <v>0</v>
      </c>
      <c r="Q50" s="96">
        <v>0</v>
      </c>
      <c r="R50" s="96">
        <v>2736</v>
      </c>
      <c r="S50" s="96">
        <v>6273</v>
      </c>
      <c r="T50" s="96">
        <v>10688</v>
      </c>
      <c r="U50" s="96">
        <v>16209</v>
      </c>
      <c r="V50" s="96">
        <v>22997</v>
      </c>
      <c r="W50" s="96">
        <v>36166</v>
      </c>
      <c r="X50" s="96">
        <v>51373</v>
      </c>
      <c r="Y50" s="96">
        <v>68708</v>
      </c>
      <c r="Z50" s="96">
        <v>87491</v>
      </c>
      <c r="AA50" s="96">
        <v>107894</v>
      </c>
      <c r="AB50" s="96">
        <v>129192</v>
      </c>
      <c r="AC50" s="96">
        <v>151907</v>
      </c>
      <c r="AD50" s="96">
        <v>175685</v>
      </c>
      <c r="AE50" s="96">
        <v>200766</v>
      </c>
      <c r="AF50" s="96">
        <v>228577</v>
      </c>
      <c r="AG50" s="96">
        <v>259283</v>
      </c>
      <c r="AH50" s="96">
        <v>293136</v>
      </c>
      <c r="AI50" s="96">
        <v>330702</v>
      </c>
      <c r="AJ50" s="96">
        <v>372114</v>
      </c>
      <c r="AK50" s="96">
        <v>417668</v>
      </c>
      <c r="AL50" s="96">
        <v>467585</v>
      </c>
      <c r="AM50" s="96">
        <v>522190</v>
      </c>
      <c r="AN50" s="96">
        <v>581739</v>
      </c>
      <c r="AO50" s="96">
        <v>646554</v>
      </c>
      <c r="AP50" s="96">
        <v>717163</v>
      </c>
      <c r="AQ50" s="96">
        <v>794257</v>
      </c>
      <c r="AR50" s="96">
        <v>877940</v>
      </c>
      <c r="AS50" s="96">
        <v>968666</v>
      </c>
      <c r="AT50" s="96">
        <v>1066353</v>
      </c>
      <c r="AU50" s="96">
        <v>1171686</v>
      </c>
      <c r="AV50" s="96">
        <v>1284166</v>
      </c>
      <c r="AW50" s="96">
        <v>1403772</v>
      </c>
      <c r="AX50" s="96">
        <v>1530144</v>
      </c>
      <c r="AY50" s="96">
        <v>1663499</v>
      </c>
      <c r="AZ50" s="96">
        <v>1802791</v>
      </c>
    </row>
    <row r="51" spans="1:52">
      <c r="A51" s="112" t="s">
        <v>203</v>
      </c>
      <c r="B51" s="96">
        <v>37724220</v>
      </c>
      <c r="C51" s="96">
        <v>41413208</v>
      </c>
      <c r="D51" s="96">
        <v>45664297</v>
      </c>
      <c r="E51" s="96">
        <v>50212367</v>
      </c>
      <c r="F51" s="96">
        <v>55448971</v>
      </c>
      <c r="G51" s="96">
        <v>60408251</v>
      </c>
      <c r="H51" s="96">
        <v>66388125</v>
      </c>
      <c r="I51" s="96">
        <v>71405384</v>
      </c>
      <c r="J51" s="96">
        <v>76862917</v>
      </c>
      <c r="K51" s="96">
        <v>81238312</v>
      </c>
      <c r="L51" s="96">
        <v>86017480</v>
      </c>
      <c r="M51" s="96">
        <v>90815705</v>
      </c>
      <c r="N51" s="96">
        <v>94836497</v>
      </c>
      <c r="O51" s="96">
        <v>99612472</v>
      </c>
      <c r="P51" s="96">
        <v>103154291</v>
      </c>
      <c r="Q51" s="96">
        <v>106612315</v>
      </c>
      <c r="R51" s="96">
        <v>109979055</v>
      </c>
      <c r="S51" s="96">
        <v>112845355</v>
      </c>
      <c r="T51" s="96">
        <v>115312251</v>
      </c>
      <c r="U51" s="96">
        <v>117416552</v>
      </c>
      <c r="V51" s="96">
        <v>119036245</v>
      </c>
      <c r="W51" s="96">
        <v>119446599</v>
      </c>
      <c r="X51" s="96">
        <v>119478909</v>
      </c>
      <c r="Y51" s="96">
        <v>118869828</v>
      </c>
      <c r="Z51" s="96">
        <v>117974112</v>
      </c>
      <c r="AA51" s="96">
        <v>116818576</v>
      </c>
      <c r="AB51" s="96">
        <v>115389066</v>
      </c>
      <c r="AC51" s="96">
        <v>113765367</v>
      </c>
      <c r="AD51" s="96">
        <v>112230254</v>
      </c>
      <c r="AE51" s="96">
        <v>110686771</v>
      </c>
      <c r="AF51" s="96">
        <v>109068518</v>
      </c>
      <c r="AG51" s="96">
        <v>107399445</v>
      </c>
      <c r="AH51" s="96">
        <v>105679474</v>
      </c>
      <c r="AI51" s="96">
        <v>103932079</v>
      </c>
      <c r="AJ51" s="96">
        <v>102115063</v>
      </c>
      <c r="AK51" s="96">
        <v>100218634</v>
      </c>
      <c r="AL51" s="96">
        <v>98224018</v>
      </c>
      <c r="AM51" s="96">
        <v>96128393</v>
      </c>
      <c r="AN51" s="96">
        <v>93928340</v>
      </c>
      <c r="AO51" s="96">
        <v>91641172</v>
      </c>
      <c r="AP51" s="96">
        <v>89303901</v>
      </c>
      <c r="AQ51" s="96">
        <v>86964331</v>
      </c>
      <c r="AR51" s="96">
        <v>84640350</v>
      </c>
      <c r="AS51" s="96">
        <v>82362884</v>
      </c>
      <c r="AT51" s="96">
        <v>80136498</v>
      </c>
      <c r="AU51" s="96">
        <v>78001606</v>
      </c>
      <c r="AV51" s="96">
        <v>75945524</v>
      </c>
      <c r="AW51" s="96">
        <v>73973205</v>
      </c>
      <c r="AX51" s="96">
        <v>72079755</v>
      </c>
      <c r="AY51" s="96">
        <v>70270637</v>
      </c>
      <c r="AZ51" s="96">
        <v>68520575</v>
      </c>
    </row>
    <row r="52" spans="1:52">
      <c r="A52" s="112" t="s">
        <v>204</v>
      </c>
      <c r="B52" s="96">
        <v>0</v>
      </c>
      <c r="C52" s="96">
        <v>0</v>
      </c>
      <c r="D52" s="96">
        <v>0</v>
      </c>
      <c r="E52" s="96">
        <v>0</v>
      </c>
      <c r="F52" s="96">
        <v>0</v>
      </c>
      <c r="G52" s="96">
        <v>0</v>
      </c>
      <c r="H52" s="96">
        <v>0</v>
      </c>
      <c r="I52" s="96">
        <v>0</v>
      </c>
      <c r="J52" s="96">
        <v>0</v>
      </c>
      <c r="K52" s="96">
        <v>0</v>
      </c>
      <c r="L52" s="96">
        <v>0</v>
      </c>
      <c r="M52" s="96">
        <v>0</v>
      </c>
      <c r="N52" s="96">
        <v>0</v>
      </c>
      <c r="O52" s="96">
        <v>0</v>
      </c>
      <c r="P52" s="96">
        <v>0</v>
      </c>
      <c r="Q52" s="96">
        <v>0</v>
      </c>
      <c r="R52" s="96">
        <v>27</v>
      </c>
      <c r="S52" s="96">
        <v>66</v>
      </c>
      <c r="T52" s="96">
        <v>119</v>
      </c>
      <c r="U52" s="96">
        <v>194</v>
      </c>
      <c r="V52" s="96">
        <v>299</v>
      </c>
      <c r="W52" s="96">
        <v>443</v>
      </c>
      <c r="X52" s="96">
        <v>639</v>
      </c>
      <c r="Y52" s="96">
        <v>895</v>
      </c>
      <c r="Z52" s="96">
        <v>1235</v>
      </c>
      <c r="AA52" s="96">
        <v>1679</v>
      </c>
      <c r="AB52" s="96">
        <v>2258</v>
      </c>
      <c r="AC52" s="96">
        <v>3017</v>
      </c>
      <c r="AD52" s="96">
        <v>4020</v>
      </c>
      <c r="AE52" s="96">
        <v>5324</v>
      </c>
      <c r="AF52" s="96">
        <v>7017</v>
      </c>
      <c r="AG52" s="96">
        <v>9230</v>
      </c>
      <c r="AH52" s="96">
        <v>12098</v>
      </c>
      <c r="AI52" s="96">
        <v>15833</v>
      </c>
      <c r="AJ52" s="96">
        <v>20700</v>
      </c>
      <c r="AK52" s="96">
        <v>27029</v>
      </c>
      <c r="AL52" s="96">
        <v>35263</v>
      </c>
      <c r="AM52" s="96">
        <v>45919</v>
      </c>
      <c r="AN52" s="96">
        <v>59753</v>
      </c>
      <c r="AO52" s="96">
        <v>77574</v>
      </c>
      <c r="AP52" s="96">
        <v>100661</v>
      </c>
      <c r="AQ52" s="96">
        <v>130446</v>
      </c>
      <c r="AR52" s="96">
        <v>168847</v>
      </c>
      <c r="AS52" s="96">
        <v>217973</v>
      </c>
      <c r="AT52" s="96">
        <v>280683</v>
      </c>
      <c r="AU52" s="96">
        <v>360086</v>
      </c>
      <c r="AV52" s="96">
        <v>459971</v>
      </c>
      <c r="AW52" s="96">
        <v>583888</v>
      </c>
      <c r="AX52" s="96">
        <v>736545</v>
      </c>
      <c r="AY52" s="96">
        <v>921704</v>
      </c>
      <c r="AZ52" s="96">
        <v>1143714</v>
      </c>
    </row>
    <row r="53" spans="1:52">
      <c r="A53" s="112" t="s">
        <v>215</v>
      </c>
      <c r="B53" s="96">
        <v>0</v>
      </c>
      <c r="C53" s="96">
        <v>0</v>
      </c>
      <c r="D53" s="96">
        <v>0</v>
      </c>
      <c r="E53" s="96">
        <v>0</v>
      </c>
      <c r="F53" s="96">
        <v>0</v>
      </c>
      <c r="G53" s="96">
        <v>0</v>
      </c>
      <c r="H53" s="96">
        <v>0</v>
      </c>
      <c r="I53" s="96">
        <v>0</v>
      </c>
      <c r="J53" s="96">
        <v>0</v>
      </c>
      <c r="K53" s="96">
        <v>0</v>
      </c>
      <c r="L53" s="96">
        <v>0</v>
      </c>
      <c r="M53" s="96">
        <v>0</v>
      </c>
      <c r="N53" s="96">
        <v>0</v>
      </c>
      <c r="O53" s="96">
        <v>0</v>
      </c>
      <c r="P53" s="96">
        <v>0</v>
      </c>
      <c r="Q53" s="96">
        <v>0</v>
      </c>
      <c r="R53" s="96">
        <v>0</v>
      </c>
      <c r="S53" s="96">
        <v>0</v>
      </c>
      <c r="T53" s="96">
        <v>0</v>
      </c>
      <c r="U53" s="96">
        <v>0</v>
      </c>
      <c r="V53" s="96">
        <v>0</v>
      </c>
      <c r="W53" s="96">
        <v>0</v>
      </c>
      <c r="X53" s="96">
        <v>0</v>
      </c>
      <c r="Y53" s="96">
        <v>0</v>
      </c>
      <c r="Z53" s="96">
        <v>0</v>
      </c>
      <c r="AA53" s="96">
        <v>0</v>
      </c>
      <c r="AB53" s="96">
        <v>0</v>
      </c>
      <c r="AC53" s="96">
        <v>0</v>
      </c>
      <c r="AD53" s="96">
        <v>0</v>
      </c>
      <c r="AE53" s="96">
        <v>0</v>
      </c>
      <c r="AF53" s="96">
        <v>0</v>
      </c>
      <c r="AG53" s="96">
        <v>0</v>
      </c>
      <c r="AH53" s="96">
        <v>0</v>
      </c>
      <c r="AI53" s="96">
        <v>0</v>
      </c>
      <c r="AJ53" s="96">
        <v>0</v>
      </c>
      <c r="AK53" s="96">
        <v>0</v>
      </c>
      <c r="AL53" s="96">
        <v>0</v>
      </c>
      <c r="AM53" s="96">
        <v>0</v>
      </c>
      <c r="AN53" s="96">
        <v>0</v>
      </c>
      <c r="AO53" s="96">
        <v>0</v>
      </c>
      <c r="AP53" s="96">
        <v>0</v>
      </c>
      <c r="AQ53" s="96">
        <v>0</v>
      </c>
      <c r="AR53" s="96">
        <v>0</v>
      </c>
      <c r="AS53" s="96">
        <v>0</v>
      </c>
      <c r="AT53" s="96">
        <v>0</v>
      </c>
      <c r="AU53" s="96">
        <v>0</v>
      </c>
      <c r="AV53" s="96">
        <v>0</v>
      </c>
      <c r="AW53" s="96">
        <v>0</v>
      </c>
      <c r="AX53" s="96">
        <v>0</v>
      </c>
      <c r="AY53" s="96">
        <v>0</v>
      </c>
      <c r="AZ53" s="96">
        <v>0</v>
      </c>
    </row>
    <row r="54" spans="1:52">
      <c r="A54" s="110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</row>
    <row r="55" spans="1:52">
      <c r="A55" s="112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</row>
    <row r="56" spans="1:52">
      <c r="A56" s="112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</row>
    <row r="57" spans="1:52">
      <c r="A57" s="112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</row>
    <row r="58" spans="1:52">
      <c r="A58" s="112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</row>
    <row r="59" spans="1:52">
      <c r="A59" s="112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</row>
    <row r="60" spans="1:52">
      <c r="A60" s="112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</row>
    <row r="61" spans="1:52">
      <c r="A61" s="112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</row>
    <row r="62" spans="1:52">
      <c r="A62" s="110" t="s">
        <v>205</v>
      </c>
      <c r="B62" s="111">
        <v>0</v>
      </c>
      <c r="C62" s="111">
        <v>0</v>
      </c>
      <c r="D62" s="111">
        <v>0</v>
      </c>
      <c r="E62" s="111">
        <v>0</v>
      </c>
      <c r="F62" s="111">
        <v>0</v>
      </c>
      <c r="G62" s="111">
        <v>0</v>
      </c>
      <c r="H62" s="111">
        <v>0</v>
      </c>
      <c r="I62" s="111">
        <v>0</v>
      </c>
      <c r="J62" s="111">
        <v>132</v>
      </c>
      <c r="K62" s="111">
        <v>165</v>
      </c>
      <c r="L62" s="111">
        <v>389</v>
      </c>
      <c r="M62" s="111">
        <v>608</v>
      </c>
      <c r="N62" s="111">
        <v>6805</v>
      </c>
      <c r="O62" s="111">
        <v>30848</v>
      </c>
      <c r="P62" s="111">
        <v>92956</v>
      </c>
      <c r="Q62" s="111">
        <v>181560</v>
      </c>
      <c r="R62" s="111">
        <v>292888</v>
      </c>
      <c r="S62" s="111">
        <v>422406</v>
      </c>
      <c r="T62" s="111">
        <v>573430</v>
      </c>
      <c r="U62" s="111">
        <v>782673</v>
      </c>
      <c r="V62" s="111">
        <v>1050536</v>
      </c>
      <c r="W62" s="111">
        <v>1844143</v>
      </c>
      <c r="X62" s="111">
        <v>2897969</v>
      </c>
      <c r="Y62" s="111">
        <v>4215825</v>
      </c>
      <c r="Z62" s="111">
        <v>5645524</v>
      </c>
      <c r="AA62" s="111">
        <v>7165199</v>
      </c>
      <c r="AB62" s="111">
        <v>8674843</v>
      </c>
      <c r="AC62" s="111">
        <v>10196942</v>
      </c>
      <c r="AD62" s="111">
        <v>11670274</v>
      </c>
      <c r="AE62" s="111">
        <v>13107357</v>
      </c>
      <c r="AF62" s="111">
        <v>14599028</v>
      </c>
      <c r="AG62" s="111">
        <v>16131965</v>
      </c>
      <c r="AH62" s="111">
        <v>17720358</v>
      </c>
      <c r="AI62" s="111">
        <v>19357928</v>
      </c>
      <c r="AJ62" s="111">
        <v>21037437</v>
      </c>
      <c r="AK62" s="111">
        <v>22734292</v>
      </c>
      <c r="AL62" s="111">
        <v>24424503</v>
      </c>
      <c r="AM62" s="111">
        <v>26075347</v>
      </c>
      <c r="AN62" s="111">
        <v>27657780</v>
      </c>
      <c r="AO62" s="111">
        <v>29132715</v>
      </c>
      <c r="AP62" s="111">
        <v>30473124</v>
      </c>
      <c r="AQ62" s="111">
        <v>31642409</v>
      </c>
      <c r="AR62" s="111">
        <v>32607467</v>
      </c>
      <c r="AS62" s="111">
        <v>33349398</v>
      </c>
      <c r="AT62" s="111">
        <v>33855874</v>
      </c>
      <c r="AU62" s="111">
        <v>34131222</v>
      </c>
      <c r="AV62" s="111">
        <v>34167626</v>
      </c>
      <c r="AW62" s="111">
        <v>33968611</v>
      </c>
      <c r="AX62" s="111">
        <v>33547051</v>
      </c>
      <c r="AY62" s="111">
        <v>32929596</v>
      </c>
      <c r="AZ62" s="111">
        <v>32149494</v>
      </c>
    </row>
    <row r="63" spans="1:52">
      <c r="A63" s="112" t="s">
        <v>212</v>
      </c>
      <c r="B63" s="96">
        <v>0</v>
      </c>
      <c r="C63" s="96">
        <v>0</v>
      </c>
      <c r="D63" s="96">
        <v>0</v>
      </c>
      <c r="E63" s="96">
        <v>0</v>
      </c>
      <c r="F63" s="96">
        <v>0</v>
      </c>
      <c r="G63" s="96">
        <v>0</v>
      </c>
      <c r="H63" s="96">
        <v>0</v>
      </c>
      <c r="I63" s="96">
        <v>0</v>
      </c>
      <c r="J63" s="96">
        <v>0</v>
      </c>
      <c r="K63" s="96">
        <v>0</v>
      </c>
      <c r="L63" s="96">
        <v>0</v>
      </c>
      <c r="M63" s="96">
        <v>0</v>
      </c>
      <c r="N63" s="96">
        <v>0</v>
      </c>
      <c r="O63" s="96">
        <v>0</v>
      </c>
      <c r="P63" s="96">
        <v>0</v>
      </c>
      <c r="Q63" s="96">
        <v>0</v>
      </c>
      <c r="R63" s="96">
        <v>0</v>
      </c>
      <c r="S63" s="96">
        <v>0</v>
      </c>
      <c r="T63" s="96">
        <v>0</v>
      </c>
      <c r="U63" s="96">
        <v>0</v>
      </c>
      <c r="V63" s="96">
        <v>0</v>
      </c>
      <c r="W63" s="96">
        <v>0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6">
        <v>0</v>
      </c>
      <c r="AD63" s="96">
        <v>0</v>
      </c>
      <c r="AE63" s="96">
        <v>0</v>
      </c>
      <c r="AF63" s="96">
        <v>0</v>
      </c>
      <c r="AG63" s="96">
        <v>0</v>
      </c>
      <c r="AH63" s="96">
        <v>0</v>
      </c>
      <c r="AI63" s="96">
        <v>0</v>
      </c>
      <c r="AJ63" s="96">
        <v>0</v>
      </c>
      <c r="AK63" s="96">
        <v>0</v>
      </c>
      <c r="AL63" s="96">
        <v>0</v>
      </c>
      <c r="AM63" s="96">
        <v>0</v>
      </c>
      <c r="AN63" s="96">
        <v>0</v>
      </c>
      <c r="AO63" s="96">
        <v>0</v>
      </c>
      <c r="AP63" s="96">
        <v>0</v>
      </c>
      <c r="AQ63" s="96">
        <v>0</v>
      </c>
      <c r="AR63" s="96">
        <v>0</v>
      </c>
      <c r="AS63" s="96">
        <v>0</v>
      </c>
      <c r="AT63" s="96">
        <v>0</v>
      </c>
      <c r="AU63" s="96">
        <v>0</v>
      </c>
      <c r="AV63" s="96">
        <v>0</v>
      </c>
      <c r="AW63" s="96">
        <v>0</v>
      </c>
      <c r="AX63" s="96">
        <v>0</v>
      </c>
      <c r="AY63" s="96">
        <v>0</v>
      </c>
      <c r="AZ63" s="96">
        <v>0</v>
      </c>
    </row>
    <row r="64" spans="1:52">
      <c r="A64" s="112" t="s">
        <v>202</v>
      </c>
      <c r="B64" s="96">
        <v>0</v>
      </c>
      <c r="C64" s="96">
        <v>0</v>
      </c>
      <c r="D64" s="96">
        <v>0</v>
      </c>
      <c r="E64" s="96">
        <v>0</v>
      </c>
      <c r="F64" s="96">
        <v>0</v>
      </c>
      <c r="G64" s="96">
        <v>0</v>
      </c>
      <c r="H64" s="96">
        <v>0</v>
      </c>
      <c r="I64" s="96">
        <v>0</v>
      </c>
      <c r="J64" s="96">
        <v>132</v>
      </c>
      <c r="K64" s="96">
        <v>165</v>
      </c>
      <c r="L64" s="96">
        <v>389</v>
      </c>
      <c r="M64" s="96">
        <v>608</v>
      </c>
      <c r="N64" s="96">
        <v>6805</v>
      </c>
      <c r="O64" s="96">
        <v>30848</v>
      </c>
      <c r="P64" s="96">
        <v>92956</v>
      </c>
      <c r="Q64" s="96">
        <v>181560</v>
      </c>
      <c r="R64" s="96">
        <v>292888</v>
      </c>
      <c r="S64" s="96">
        <v>422406</v>
      </c>
      <c r="T64" s="96">
        <v>573430</v>
      </c>
      <c r="U64" s="96">
        <v>782673</v>
      </c>
      <c r="V64" s="96">
        <v>1050536</v>
      </c>
      <c r="W64" s="96">
        <v>1844141</v>
      </c>
      <c r="X64" s="96">
        <v>2897964</v>
      </c>
      <c r="Y64" s="96">
        <v>4215816</v>
      </c>
      <c r="Z64" s="96">
        <v>5645510</v>
      </c>
      <c r="AA64" s="96">
        <v>7165180</v>
      </c>
      <c r="AB64" s="96">
        <v>8674819</v>
      </c>
      <c r="AC64" s="96">
        <v>10196913</v>
      </c>
      <c r="AD64" s="96">
        <v>11670240</v>
      </c>
      <c r="AE64" s="96">
        <v>13107318</v>
      </c>
      <c r="AF64" s="96">
        <v>14598983</v>
      </c>
      <c r="AG64" s="96">
        <v>16131913</v>
      </c>
      <c r="AH64" s="96">
        <v>17720299</v>
      </c>
      <c r="AI64" s="96">
        <v>19357860</v>
      </c>
      <c r="AJ64" s="96">
        <v>21037360</v>
      </c>
      <c r="AK64" s="96">
        <v>22734205</v>
      </c>
      <c r="AL64" s="96">
        <v>24424406</v>
      </c>
      <c r="AM64" s="96">
        <v>26075240</v>
      </c>
      <c r="AN64" s="96">
        <v>27657663</v>
      </c>
      <c r="AO64" s="96">
        <v>29132588</v>
      </c>
      <c r="AP64" s="96">
        <v>30472987</v>
      </c>
      <c r="AQ64" s="96">
        <v>31642262</v>
      </c>
      <c r="AR64" s="96">
        <v>32607310</v>
      </c>
      <c r="AS64" s="96">
        <v>33349233</v>
      </c>
      <c r="AT64" s="96">
        <v>33855702</v>
      </c>
      <c r="AU64" s="96">
        <v>34131044</v>
      </c>
      <c r="AV64" s="96">
        <v>34167448</v>
      </c>
      <c r="AW64" s="96">
        <v>33968434</v>
      </c>
      <c r="AX64" s="96">
        <v>33546873</v>
      </c>
      <c r="AY64" s="96">
        <v>32929420</v>
      </c>
      <c r="AZ64" s="96">
        <v>32149323</v>
      </c>
    </row>
    <row r="65" spans="1:52">
      <c r="A65" s="112" t="s">
        <v>213</v>
      </c>
      <c r="B65" s="96">
        <v>0</v>
      </c>
      <c r="C65" s="96">
        <v>0</v>
      </c>
      <c r="D65" s="96">
        <v>0</v>
      </c>
      <c r="E65" s="96">
        <v>0</v>
      </c>
      <c r="F65" s="96">
        <v>0</v>
      </c>
      <c r="G65" s="96">
        <v>0</v>
      </c>
      <c r="H65" s="96">
        <v>0</v>
      </c>
      <c r="I65" s="96">
        <v>0</v>
      </c>
      <c r="J65" s="96">
        <v>0</v>
      </c>
      <c r="K65" s="96">
        <v>0</v>
      </c>
      <c r="L65" s="96">
        <v>0</v>
      </c>
      <c r="M65" s="96">
        <v>0</v>
      </c>
      <c r="N65" s="96">
        <v>0</v>
      </c>
      <c r="O65" s="96">
        <v>0</v>
      </c>
      <c r="P65" s="96">
        <v>0</v>
      </c>
      <c r="Q65" s="96">
        <v>0</v>
      </c>
      <c r="R65" s="96">
        <v>0</v>
      </c>
      <c r="S65" s="96">
        <v>0</v>
      </c>
      <c r="T65" s="96">
        <v>0</v>
      </c>
      <c r="U65" s="96">
        <v>0</v>
      </c>
      <c r="V65" s="96">
        <v>0</v>
      </c>
      <c r="W65" s="96">
        <v>0</v>
      </c>
      <c r="X65" s="96">
        <v>0</v>
      </c>
      <c r="Y65" s="96">
        <v>0</v>
      </c>
      <c r="Z65" s="96">
        <v>0</v>
      </c>
      <c r="AA65" s="96">
        <v>0</v>
      </c>
      <c r="AB65" s="96">
        <v>0</v>
      </c>
      <c r="AC65" s="96">
        <v>0</v>
      </c>
      <c r="AD65" s="96">
        <v>0</v>
      </c>
      <c r="AE65" s="96">
        <v>0</v>
      </c>
      <c r="AF65" s="96">
        <v>0</v>
      </c>
      <c r="AG65" s="96">
        <v>0</v>
      </c>
      <c r="AH65" s="96">
        <v>0</v>
      </c>
      <c r="AI65" s="96">
        <v>0</v>
      </c>
      <c r="AJ65" s="96">
        <v>0</v>
      </c>
      <c r="AK65" s="96">
        <v>0</v>
      </c>
      <c r="AL65" s="96">
        <v>0</v>
      </c>
      <c r="AM65" s="96">
        <v>0</v>
      </c>
      <c r="AN65" s="96">
        <v>0</v>
      </c>
      <c r="AO65" s="96">
        <v>0</v>
      </c>
      <c r="AP65" s="96">
        <v>0</v>
      </c>
      <c r="AQ65" s="96">
        <v>0</v>
      </c>
      <c r="AR65" s="96">
        <v>0</v>
      </c>
      <c r="AS65" s="96">
        <v>0</v>
      </c>
      <c r="AT65" s="96">
        <v>0</v>
      </c>
      <c r="AU65" s="96">
        <v>0</v>
      </c>
      <c r="AV65" s="96">
        <v>0</v>
      </c>
      <c r="AW65" s="96">
        <v>0</v>
      </c>
      <c r="AX65" s="96">
        <v>0</v>
      </c>
      <c r="AY65" s="96">
        <v>0</v>
      </c>
      <c r="AZ65" s="96">
        <v>0</v>
      </c>
    </row>
    <row r="66" spans="1:52">
      <c r="A66" s="112" t="s">
        <v>214</v>
      </c>
      <c r="B66" s="96">
        <v>0</v>
      </c>
      <c r="C66" s="96">
        <v>0</v>
      </c>
      <c r="D66" s="96">
        <v>0</v>
      </c>
      <c r="E66" s="96">
        <v>0</v>
      </c>
      <c r="F66" s="96">
        <v>0</v>
      </c>
      <c r="G66" s="96">
        <v>0</v>
      </c>
      <c r="H66" s="96">
        <v>0</v>
      </c>
      <c r="I66" s="96">
        <v>0</v>
      </c>
      <c r="J66" s="96">
        <v>0</v>
      </c>
      <c r="K66" s="96">
        <v>0</v>
      </c>
      <c r="L66" s="96">
        <v>0</v>
      </c>
      <c r="M66" s="96">
        <v>0</v>
      </c>
      <c r="N66" s="96">
        <v>0</v>
      </c>
      <c r="O66" s="96">
        <v>0</v>
      </c>
      <c r="P66" s="96">
        <v>0</v>
      </c>
      <c r="Q66" s="96">
        <v>0</v>
      </c>
      <c r="R66" s="96">
        <v>0</v>
      </c>
      <c r="S66" s="96">
        <v>0</v>
      </c>
      <c r="T66" s="96">
        <v>0</v>
      </c>
      <c r="U66" s="96">
        <v>0</v>
      </c>
      <c r="V66" s="96">
        <v>0</v>
      </c>
      <c r="W66" s="96">
        <v>0</v>
      </c>
      <c r="X66" s="96">
        <v>0</v>
      </c>
      <c r="Y66" s="96">
        <v>0</v>
      </c>
      <c r="Z66" s="96">
        <v>0</v>
      </c>
      <c r="AA66" s="96">
        <v>0</v>
      </c>
      <c r="AB66" s="96">
        <v>0</v>
      </c>
      <c r="AC66" s="96">
        <v>0</v>
      </c>
      <c r="AD66" s="96">
        <v>0</v>
      </c>
      <c r="AE66" s="96">
        <v>0</v>
      </c>
      <c r="AF66" s="96">
        <v>0</v>
      </c>
      <c r="AG66" s="96">
        <v>0</v>
      </c>
      <c r="AH66" s="96">
        <v>0</v>
      </c>
      <c r="AI66" s="96">
        <v>0</v>
      </c>
      <c r="AJ66" s="96">
        <v>0</v>
      </c>
      <c r="AK66" s="96">
        <v>0</v>
      </c>
      <c r="AL66" s="96">
        <v>0</v>
      </c>
      <c r="AM66" s="96">
        <v>0</v>
      </c>
      <c r="AN66" s="96">
        <v>0</v>
      </c>
      <c r="AO66" s="96">
        <v>0</v>
      </c>
      <c r="AP66" s="96">
        <v>0</v>
      </c>
      <c r="AQ66" s="96">
        <v>0</v>
      </c>
      <c r="AR66" s="96">
        <v>0</v>
      </c>
      <c r="AS66" s="96">
        <v>0</v>
      </c>
      <c r="AT66" s="96">
        <v>0</v>
      </c>
      <c r="AU66" s="96">
        <v>0</v>
      </c>
      <c r="AV66" s="96">
        <v>0</v>
      </c>
      <c r="AW66" s="96">
        <v>0</v>
      </c>
      <c r="AX66" s="96">
        <v>0</v>
      </c>
      <c r="AY66" s="96">
        <v>0</v>
      </c>
      <c r="AZ66" s="96">
        <v>0</v>
      </c>
    </row>
    <row r="67" spans="1:52">
      <c r="A67" s="112" t="s">
        <v>203</v>
      </c>
      <c r="B67" s="96">
        <v>0</v>
      </c>
      <c r="C67" s="96">
        <v>0</v>
      </c>
      <c r="D67" s="96">
        <v>0</v>
      </c>
      <c r="E67" s="96">
        <v>0</v>
      </c>
      <c r="F67" s="96">
        <v>0</v>
      </c>
      <c r="G67" s="96">
        <v>0</v>
      </c>
      <c r="H67" s="96">
        <v>0</v>
      </c>
      <c r="I67" s="96">
        <v>0</v>
      </c>
      <c r="J67" s="96">
        <v>0</v>
      </c>
      <c r="K67" s="96">
        <v>0</v>
      </c>
      <c r="L67" s="96">
        <v>0</v>
      </c>
      <c r="M67" s="96">
        <v>0</v>
      </c>
      <c r="N67" s="96">
        <v>0</v>
      </c>
      <c r="O67" s="96">
        <v>0</v>
      </c>
      <c r="P67" s="96">
        <v>0</v>
      </c>
      <c r="Q67" s="96">
        <v>0</v>
      </c>
      <c r="R67" s="96">
        <v>0</v>
      </c>
      <c r="S67" s="96">
        <v>0</v>
      </c>
      <c r="T67" s="96">
        <v>0</v>
      </c>
      <c r="U67" s="96">
        <v>0</v>
      </c>
      <c r="V67" s="96">
        <v>0</v>
      </c>
      <c r="W67" s="96">
        <v>2</v>
      </c>
      <c r="X67" s="96">
        <v>5</v>
      </c>
      <c r="Y67" s="96">
        <v>9</v>
      </c>
      <c r="Z67" s="96">
        <v>14</v>
      </c>
      <c r="AA67" s="96">
        <v>19</v>
      </c>
      <c r="AB67" s="96">
        <v>24</v>
      </c>
      <c r="AC67" s="96">
        <v>29</v>
      </c>
      <c r="AD67" s="96">
        <v>34</v>
      </c>
      <c r="AE67" s="96">
        <v>39</v>
      </c>
      <c r="AF67" s="96">
        <v>45</v>
      </c>
      <c r="AG67" s="96">
        <v>52</v>
      </c>
      <c r="AH67" s="96">
        <v>59</v>
      </c>
      <c r="AI67" s="96">
        <v>68</v>
      </c>
      <c r="AJ67" s="96">
        <v>77</v>
      </c>
      <c r="AK67" s="96">
        <v>87</v>
      </c>
      <c r="AL67" s="96">
        <v>97</v>
      </c>
      <c r="AM67" s="96">
        <v>107</v>
      </c>
      <c r="AN67" s="96">
        <v>117</v>
      </c>
      <c r="AO67" s="96">
        <v>127</v>
      </c>
      <c r="AP67" s="96">
        <v>137</v>
      </c>
      <c r="AQ67" s="96">
        <v>147</v>
      </c>
      <c r="AR67" s="96">
        <v>157</v>
      </c>
      <c r="AS67" s="96">
        <v>165</v>
      </c>
      <c r="AT67" s="96">
        <v>172</v>
      </c>
      <c r="AU67" s="96">
        <v>178</v>
      </c>
      <c r="AV67" s="96">
        <v>178</v>
      </c>
      <c r="AW67" s="96">
        <v>177</v>
      </c>
      <c r="AX67" s="96">
        <v>178</v>
      </c>
      <c r="AY67" s="96">
        <v>176</v>
      </c>
      <c r="AZ67" s="96">
        <v>171</v>
      </c>
    </row>
    <row r="68" spans="1:52">
      <c r="A68" s="112" t="s">
        <v>204</v>
      </c>
      <c r="B68" s="96">
        <v>0</v>
      </c>
      <c r="C68" s="96">
        <v>0</v>
      </c>
      <c r="D68" s="96">
        <v>0</v>
      </c>
      <c r="E68" s="96">
        <v>0</v>
      </c>
      <c r="F68" s="96">
        <v>0</v>
      </c>
      <c r="G68" s="96">
        <v>0</v>
      </c>
      <c r="H68" s="96">
        <v>0</v>
      </c>
      <c r="I68" s="96">
        <v>0</v>
      </c>
      <c r="J68" s="96">
        <v>0</v>
      </c>
      <c r="K68" s="96">
        <v>0</v>
      </c>
      <c r="L68" s="96">
        <v>0</v>
      </c>
      <c r="M68" s="96">
        <v>0</v>
      </c>
      <c r="N68" s="96">
        <v>0</v>
      </c>
      <c r="O68" s="96">
        <v>0</v>
      </c>
      <c r="P68" s="96">
        <v>0</v>
      </c>
      <c r="Q68" s="96">
        <v>0</v>
      </c>
      <c r="R68" s="96">
        <v>0</v>
      </c>
      <c r="S68" s="96">
        <v>0</v>
      </c>
      <c r="T68" s="96">
        <v>0</v>
      </c>
      <c r="U68" s="96">
        <v>0</v>
      </c>
      <c r="V68" s="96">
        <v>0</v>
      </c>
      <c r="W68" s="96">
        <v>0</v>
      </c>
      <c r="X68" s="96">
        <v>0</v>
      </c>
      <c r="Y68" s="96">
        <v>0</v>
      </c>
      <c r="Z68" s="96">
        <v>0</v>
      </c>
      <c r="AA68" s="96">
        <v>0</v>
      </c>
      <c r="AB68" s="96">
        <v>0</v>
      </c>
      <c r="AC68" s="96">
        <v>0</v>
      </c>
      <c r="AD68" s="96">
        <v>0</v>
      </c>
      <c r="AE68" s="96">
        <v>0</v>
      </c>
      <c r="AF68" s="96">
        <v>0</v>
      </c>
      <c r="AG68" s="96">
        <v>0</v>
      </c>
      <c r="AH68" s="96">
        <v>0</v>
      </c>
      <c r="AI68" s="96">
        <v>0</v>
      </c>
      <c r="AJ68" s="96">
        <v>0</v>
      </c>
      <c r="AK68" s="96">
        <v>0</v>
      </c>
      <c r="AL68" s="96">
        <v>0</v>
      </c>
      <c r="AM68" s="96">
        <v>0</v>
      </c>
      <c r="AN68" s="96">
        <v>0</v>
      </c>
      <c r="AO68" s="96">
        <v>0</v>
      </c>
      <c r="AP68" s="96">
        <v>0</v>
      </c>
      <c r="AQ68" s="96">
        <v>0</v>
      </c>
      <c r="AR68" s="96">
        <v>0</v>
      </c>
      <c r="AS68" s="96">
        <v>0</v>
      </c>
      <c r="AT68" s="96">
        <v>0</v>
      </c>
      <c r="AU68" s="96">
        <v>0</v>
      </c>
      <c r="AV68" s="96">
        <v>0</v>
      </c>
      <c r="AW68" s="96">
        <v>0</v>
      </c>
      <c r="AX68" s="96">
        <v>0</v>
      </c>
      <c r="AY68" s="96">
        <v>0</v>
      </c>
      <c r="AZ68" s="96">
        <v>0</v>
      </c>
    </row>
    <row r="69" spans="1:52">
      <c r="A69" s="112" t="s">
        <v>215</v>
      </c>
      <c r="B69" s="96">
        <v>0</v>
      </c>
      <c r="C69" s="96">
        <v>0</v>
      </c>
      <c r="D69" s="96">
        <v>0</v>
      </c>
      <c r="E69" s="96">
        <v>0</v>
      </c>
      <c r="F69" s="96">
        <v>0</v>
      </c>
      <c r="G69" s="96">
        <v>0</v>
      </c>
      <c r="H69" s="96">
        <v>0</v>
      </c>
      <c r="I69" s="96">
        <v>0</v>
      </c>
      <c r="J69" s="96">
        <v>0</v>
      </c>
      <c r="K69" s="96">
        <v>0</v>
      </c>
      <c r="L69" s="96">
        <v>0</v>
      </c>
      <c r="M69" s="96">
        <v>0</v>
      </c>
      <c r="N69" s="96">
        <v>0</v>
      </c>
      <c r="O69" s="96">
        <v>0</v>
      </c>
      <c r="P69" s="96">
        <v>0</v>
      </c>
      <c r="Q69" s="96">
        <v>0</v>
      </c>
      <c r="R69" s="96">
        <v>0</v>
      </c>
      <c r="S69" s="96">
        <v>0</v>
      </c>
      <c r="T69" s="96">
        <v>0</v>
      </c>
      <c r="U69" s="96">
        <v>0</v>
      </c>
      <c r="V69" s="96">
        <v>0</v>
      </c>
      <c r="W69" s="96">
        <v>0</v>
      </c>
      <c r="X69" s="96">
        <v>0</v>
      </c>
      <c r="Y69" s="96">
        <v>0</v>
      </c>
      <c r="Z69" s="96">
        <v>0</v>
      </c>
      <c r="AA69" s="96">
        <v>0</v>
      </c>
      <c r="AB69" s="96">
        <v>0</v>
      </c>
      <c r="AC69" s="96">
        <v>0</v>
      </c>
      <c r="AD69" s="96">
        <v>0</v>
      </c>
      <c r="AE69" s="96">
        <v>0</v>
      </c>
      <c r="AF69" s="96">
        <v>0</v>
      </c>
      <c r="AG69" s="96">
        <v>0</v>
      </c>
      <c r="AH69" s="96">
        <v>0</v>
      </c>
      <c r="AI69" s="96">
        <v>0</v>
      </c>
      <c r="AJ69" s="96">
        <v>0</v>
      </c>
      <c r="AK69" s="96">
        <v>0</v>
      </c>
      <c r="AL69" s="96">
        <v>0</v>
      </c>
      <c r="AM69" s="96">
        <v>0</v>
      </c>
      <c r="AN69" s="96">
        <v>0</v>
      </c>
      <c r="AO69" s="96">
        <v>0</v>
      </c>
      <c r="AP69" s="96">
        <v>0</v>
      </c>
      <c r="AQ69" s="96">
        <v>0</v>
      </c>
      <c r="AR69" s="96">
        <v>0</v>
      </c>
      <c r="AS69" s="96">
        <v>0</v>
      </c>
      <c r="AT69" s="96">
        <v>0</v>
      </c>
      <c r="AU69" s="96">
        <v>0</v>
      </c>
      <c r="AV69" s="96">
        <v>0</v>
      </c>
      <c r="AW69" s="96">
        <v>0</v>
      </c>
      <c r="AX69" s="96">
        <v>0</v>
      </c>
      <c r="AY69" s="96">
        <v>0</v>
      </c>
      <c r="AZ69" s="96">
        <v>0</v>
      </c>
    </row>
    <row r="70" spans="1:52">
      <c r="A70" s="110" t="s">
        <v>206</v>
      </c>
      <c r="B70" s="111">
        <v>0</v>
      </c>
      <c r="C70" s="111">
        <v>0</v>
      </c>
      <c r="D70" s="111">
        <v>0</v>
      </c>
      <c r="E70" s="111">
        <v>9</v>
      </c>
      <c r="F70" s="111">
        <v>13</v>
      </c>
      <c r="G70" s="111">
        <v>15</v>
      </c>
      <c r="H70" s="111">
        <v>50</v>
      </c>
      <c r="I70" s="111">
        <v>76</v>
      </c>
      <c r="J70" s="111">
        <v>1064</v>
      </c>
      <c r="K70" s="111">
        <v>2126</v>
      </c>
      <c r="L70" s="111">
        <v>8167</v>
      </c>
      <c r="M70" s="111">
        <v>24506</v>
      </c>
      <c r="N70" s="111">
        <v>39471</v>
      </c>
      <c r="O70" s="111">
        <v>64796</v>
      </c>
      <c r="P70" s="111">
        <v>101416</v>
      </c>
      <c r="Q70" s="111">
        <v>157036</v>
      </c>
      <c r="R70" s="111">
        <v>250421</v>
      </c>
      <c r="S70" s="111">
        <v>350712</v>
      </c>
      <c r="T70" s="111">
        <v>486899</v>
      </c>
      <c r="U70" s="111">
        <v>682695</v>
      </c>
      <c r="V70" s="111">
        <v>930305</v>
      </c>
      <c r="W70" s="111">
        <v>2803879</v>
      </c>
      <c r="X70" s="111">
        <v>5066112</v>
      </c>
      <c r="Y70" s="111">
        <v>7809886</v>
      </c>
      <c r="Z70" s="111">
        <v>10357240</v>
      </c>
      <c r="AA70" s="111">
        <v>12778904</v>
      </c>
      <c r="AB70" s="111">
        <v>14858368</v>
      </c>
      <c r="AC70" s="111">
        <v>16765376</v>
      </c>
      <c r="AD70" s="111">
        <v>18360185</v>
      </c>
      <c r="AE70" s="111">
        <v>19808932</v>
      </c>
      <c r="AF70" s="111">
        <v>21410459</v>
      </c>
      <c r="AG70" s="111">
        <v>23190178</v>
      </c>
      <c r="AH70" s="111">
        <v>25195755</v>
      </c>
      <c r="AI70" s="111">
        <v>27446395</v>
      </c>
      <c r="AJ70" s="111">
        <v>29953342</v>
      </c>
      <c r="AK70" s="111">
        <v>32708159</v>
      </c>
      <c r="AL70" s="111">
        <v>35719142</v>
      </c>
      <c r="AM70" s="111">
        <v>38959434</v>
      </c>
      <c r="AN70" s="111">
        <v>42412022</v>
      </c>
      <c r="AO70" s="111">
        <v>46018662</v>
      </c>
      <c r="AP70" s="111">
        <v>49772595</v>
      </c>
      <c r="AQ70" s="111">
        <v>53634364</v>
      </c>
      <c r="AR70" s="111">
        <v>57581274</v>
      </c>
      <c r="AS70" s="111">
        <v>61558310</v>
      </c>
      <c r="AT70" s="111">
        <v>65562192</v>
      </c>
      <c r="AU70" s="111">
        <v>69545043</v>
      </c>
      <c r="AV70" s="111">
        <v>73492232</v>
      </c>
      <c r="AW70" s="111">
        <v>77324797</v>
      </c>
      <c r="AX70" s="111">
        <v>81063147</v>
      </c>
      <c r="AY70" s="111">
        <v>84668822</v>
      </c>
      <c r="AZ70" s="111">
        <v>88167271</v>
      </c>
    </row>
    <row r="71" spans="1:52">
      <c r="A71" s="112" t="s">
        <v>207</v>
      </c>
      <c r="B71" s="96">
        <v>0</v>
      </c>
      <c r="C71" s="96">
        <v>0</v>
      </c>
      <c r="D71" s="96">
        <v>0</v>
      </c>
      <c r="E71" s="96">
        <v>9</v>
      </c>
      <c r="F71" s="96">
        <v>13</v>
      </c>
      <c r="G71" s="96">
        <v>15</v>
      </c>
      <c r="H71" s="96">
        <v>50</v>
      </c>
      <c r="I71" s="96">
        <v>76</v>
      </c>
      <c r="J71" s="96">
        <v>1064</v>
      </c>
      <c r="K71" s="96">
        <v>2126</v>
      </c>
      <c r="L71" s="96">
        <v>8167</v>
      </c>
      <c r="M71" s="96">
        <v>24506</v>
      </c>
      <c r="N71" s="96">
        <v>39471</v>
      </c>
      <c r="O71" s="96">
        <v>64796</v>
      </c>
      <c r="P71" s="96">
        <v>101416</v>
      </c>
      <c r="Q71" s="96">
        <v>157036</v>
      </c>
      <c r="R71" s="96">
        <v>250408</v>
      </c>
      <c r="S71" s="96">
        <v>350670</v>
      </c>
      <c r="T71" s="96">
        <v>486784</v>
      </c>
      <c r="U71" s="96">
        <v>682378</v>
      </c>
      <c r="V71" s="96">
        <v>929508</v>
      </c>
      <c r="W71" s="96">
        <v>2798991</v>
      </c>
      <c r="X71" s="96">
        <v>5052140</v>
      </c>
      <c r="Y71" s="96">
        <v>7776576</v>
      </c>
      <c r="Z71" s="96">
        <v>10291406</v>
      </c>
      <c r="AA71" s="96">
        <v>12659610</v>
      </c>
      <c r="AB71" s="96">
        <v>14660775</v>
      </c>
      <c r="AC71" s="96">
        <v>16453227</v>
      </c>
      <c r="AD71" s="96">
        <v>17895476</v>
      </c>
      <c r="AE71" s="96">
        <v>19141084</v>
      </c>
      <c r="AF71" s="96">
        <v>20458812</v>
      </c>
      <c r="AG71" s="96">
        <v>21861000</v>
      </c>
      <c r="AH71" s="96">
        <v>23382887</v>
      </c>
      <c r="AI71" s="96">
        <v>25037402</v>
      </c>
      <c r="AJ71" s="96">
        <v>26835118</v>
      </c>
      <c r="AK71" s="96">
        <v>28775122</v>
      </c>
      <c r="AL71" s="96">
        <v>30873064</v>
      </c>
      <c r="AM71" s="96">
        <v>33118778</v>
      </c>
      <c r="AN71" s="96">
        <v>35509563</v>
      </c>
      <c r="AO71" s="96">
        <v>38010714</v>
      </c>
      <c r="AP71" s="96">
        <v>40629168</v>
      </c>
      <c r="AQ71" s="96">
        <v>43346088</v>
      </c>
      <c r="AR71" s="96">
        <v>46150672</v>
      </c>
      <c r="AS71" s="96">
        <v>49003782</v>
      </c>
      <c r="AT71" s="96">
        <v>51908538</v>
      </c>
      <c r="AU71" s="96">
        <v>54824596</v>
      </c>
      <c r="AV71" s="96">
        <v>57741852</v>
      </c>
      <c r="AW71" s="96">
        <v>60592270</v>
      </c>
      <c r="AX71" s="96">
        <v>63392271</v>
      </c>
      <c r="AY71" s="96">
        <v>66105974</v>
      </c>
      <c r="AZ71" s="96">
        <v>68754176</v>
      </c>
    </row>
    <row r="72" spans="1:52">
      <c r="A72" s="112" t="s">
        <v>208</v>
      </c>
      <c r="B72" s="96">
        <v>0</v>
      </c>
      <c r="C72" s="96">
        <v>0</v>
      </c>
      <c r="D72" s="96">
        <v>0</v>
      </c>
      <c r="E72" s="96">
        <v>0</v>
      </c>
      <c r="F72" s="96">
        <v>0</v>
      </c>
      <c r="G72" s="96">
        <v>0</v>
      </c>
      <c r="H72" s="96">
        <v>0</v>
      </c>
      <c r="I72" s="96">
        <v>0</v>
      </c>
      <c r="J72" s="96">
        <v>0</v>
      </c>
      <c r="K72" s="96">
        <v>0</v>
      </c>
      <c r="L72" s="96">
        <v>0</v>
      </c>
      <c r="M72" s="96">
        <v>0</v>
      </c>
      <c r="N72" s="96">
        <v>0</v>
      </c>
      <c r="O72" s="96">
        <v>0</v>
      </c>
      <c r="P72" s="96">
        <v>0</v>
      </c>
      <c r="Q72" s="96">
        <v>0</v>
      </c>
      <c r="R72" s="96">
        <v>13</v>
      </c>
      <c r="S72" s="96">
        <v>42</v>
      </c>
      <c r="T72" s="96">
        <v>115</v>
      </c>
      <c r="U72" s="96">
        <v>317</v>
      </c>
      <c r="V72" s="96">
        <v>797</v>
      </c>
      <c r="W72" s="96">
        <v>4888</v>
      </c>
      <c r="X72" s="96">
        <v>13972</v>
      </c>
      <c r="Y72" s="96">
        <v>33310</v>
      </c>
      <c r="Z72" s="96">
        <v>65834</v>
      </c>
      <c r="AA72" s="96">
        <v>119294</v>
      </c>
      <c r="AB72" s="96">
        <v>197593</v>
      </c>
      <c r="AC72" s="96">
        <v>312149</v>
      </c>
      <c r="AD72" s="96">
        <v>464709</v>
      </c>
      <c r="AE72" s="96">
        <v>667848</v>
      </c>
      <c r="AF72" s="96">
        <v>951647</v>
      </c>
      <c r="AG72" s="96">
        <v>1329178</v>
      </c>
      <c r="AH72" s="96">
        <v>1812868</v>
      </c>
      <c r="AI72" s="96">
        <v>2408993</v>
      </c>
      <c r="AJ72" s="96">
        <v>3118224</v>
      </c>
      <c r="AK72" s="96">
        <v>3933037</v>
      </c>
      <c r="AL72" s="96">
        <v>4846078</v>
      </c>
      <c r="AM72" s="96">
        <v>5840656</v>
      </c>
      <c r="AN72" s="96">
        <v>6902459</v>
      </c>
      <c r="AO72" s="96">
        <v>8007948</v>
      </c>
      <c r="AP72" s="96">
        <v>9143427</v>
      </c>
      <c r="AQ72" s="96">
        <v>10288276</v>
      </c>
      <c r="AR72" s="96">
        <v>11430602</v>
      </c>
      <c r="AS72" s="96">
        <v>12554528</v>
      </c>
      <c r="AT72" s="96">
        <v>13653654</v>
      </c>
      <c r="AU72" s="96">
        <v>14720447</v>
      </c>
      <c r="AV72" s="96">
        <v>15750380</v>
      </c>
      <c r="AW72" s="96">
        <v>16732527</v>
      </c>
      <c r="AX72" s="96">
        <v>17670876</v>
      </c>
      <c r="AY72" s="96">
        <v>18562848</v>
      </c>
      <c r="AZ72" s="96">
        <v>19413095</v>
      </c>
    </row>
    <row r="73" spans="1:52">
      <c r="A73" s="112" t="s">
        <v>209</v>
      </c>
      <c r="B73" s="96">
        <v>0</v>
      </c>
      <c r="C73" s="96">
        <v>0</v>
      </c>
      <c r="D73" s="96">
        <v>0</v>
      </c>
      <c r="E73" s="96">
        <v>0</v>
      </c>
      <c r="F73" s="96">
        <v>0</v>
      </c>
      <c r="G73" s="96">
        <v>0</v>
      </c>
      <c r="H73" s="96">
        <v>0</v>
      </c>
      <c r="I73" s="96">
        <v>0</v>
      </c>
      <c r="J73" s="96">
        <v>0</v>
      </c>
      <c r="K73" s="96">
        <v>0</v>
      </c>
      <c r="L73" s="96">
        <v>0</v>
      </c>
      <c r="M73" s="96">
        <v>0</v>
      </c>
      <c r="N73" s="96">
        <v>0</v>
      </c>
      <c r="O73" s="96">
        <v>0</v>
      </c>
      <c r="P73" s="96">
        <v>0</v>
      </c>
      <c r="Q73" s="96">
        <v>0</v>
      </c>
      <c r="R73" s="96">
        <v>0</v>
      </c>
      <c r="S73" s="96">
        <v>0</v>
      </c>
      <c r="T73" s="96">
        <v>0</v>
      </c>
      <c r="U73" s="96">
        <v>0</v>
      </c>
      <c r="V73" s="96">
        <v>0</v>
      </c>
      <c r="W73" s="96">
        <v>0</v>
      </c>
      <c r="X73" s="96">
        <v>0</v>
      </c>
      <c r="Y73" s="96">
        <v>0</v>
      </c>
      <c r="Z73" s="96">
        <v>0</v>
      </c>
      <c r="AA73" s="96">
        <v>0</v>
      </c>
      <c r="AB73" s="96">
        <v>0</v>
      </c>
      <c r="AC73" s="96">
        <v>0</v>
      </c>
      <c r="AD73" s="96">
        <v>0</v>
      </c>
      <c r="AE73" s="96">
        <v>0</v>
      </c>
      <c r="AF73" s="96">
        <v>0</v>
      </c>
      <c r="AG73" s="96">
        <v>0</v>
      </c>
      <c r="AH73" s="96">
        <v>0</v>
      </c>
      <c r="AI73" s="96">
        <v>0</v>
      </c>
      <c r="AJ73" s="96">
        <v>0</v>
      </c>
      <c r="AK73" s="96">
        <v>0</v>
      </c>
      <c r="AL73" s="96">
        <v>0</v>
      </c>
      <c r="AM73" s="96">
        <v>0</v>
      </c>
      <c r="AN73" s="96">
        <v>0</v>
      </c>
      <c r="AO73" s="96">
        <v>0</v>
      </c>
      <c r="AP73" s="96">
        <v>0</v>
      </c>
      <c r="AQ73" s="96">
        <v>0</v>
      </c>
      <c r="AR73" s="96">
        <v>0</v>
      </c>
      <c r="AS73" s="96">
        <v>0</v>
      </c>
      <c r="AT73" s="96">
        <v>0</v>
      </c>
      <c r="AU73" s="96">
        <v>0</v>
      </c>
      <c r="AV73" s="96">
        <v>0</v>
      </c>
      <c r="AW73" s="96">
        <v>0</v>
      </c>
      <c r="AX73" s="96">
        <v>0</v>
      </c>
      <c r="AY73" s="96">
        <v>0</v>
      </c>
      <c r="AZ73" s="96">
        <v>0</v>
      </c>
    </row>
    <row r="74" spans="1:52">
      <c r="A74" s="112" t="s">
        <v>216</v>
      </c>
      <c r="B74" s="96">
        <v>0</v>
      </c>
      <c r="C74" s="96">
        <v>0</v>
      </c>
      <c r="D74" s="96">
        <v>0</v>
      </c>
      <c r="E74" s="96">
        <v>0</v>
      </c>
      <c r="F74" s="96">
        <v>0</v>
      </c>
      <c r="G74" s="96">
        <v>0</v>
      </c>
      <c r="H74" s="96">
        <v>0</v>
      </c>
      <c r="I74" s="96">
        <v>0</v>
      </c>
      <c r="J74" s="96">
        <v>0</v>
      </c>
      <c r="K74" s="96">
        <v>0</v>
      </c>
      <c r="L74" s="96">
        <v>0</v>
      </c>
      <c r="M74" s="96">
        <v>0</v>
      </c>
      <c r="N74" s="96">
        <v>0</v>
      </c>
      <c r="O74" s="96">
        <v>0</v>
      </c>
      <c r="P74" s="96">
        <v>0</v>
      </c>
      <c r="Q74" s="96">
        <v>0</v>
      </c>
      <c r="R74" s="96">
        <v>0</v>
      </c>
      <c r="S74" s="96">
        <v>0</v>
      </c>
      <c r="T74" s="96">
        <v>0</v>
      </c>
      <c r="U74" s="96">
        <v>0</v>
      </c>
      <c r="V74" s="96">
        <v>0</v>
      </c>
      <c r="W74" s="96">
        <v>0</v>
      </c>
      <c r="X74" s="96">
        <v>0</v>
      </c>
      <c r="Y74" s="96">
        <v>0</v>
      </c>
      <c r="Z74" s="96">
        <v>0</v>
      </c>
      <c r="AA74" s="96">
        <v>0</v>
      </c>
      <c r="AB74" s="96">
        <v>0</v>
      </c>
      <c r="AC74" s="96">
        <v>0</v>
      </c>
      <c r="AD74" s="96">
        <v>0</v>
      </c>
      <c r="AE74" s="96">
        <v>0</v>
      </c>
      <c r="AF74" s="96">
        <v>0</v>
      </c>
      <c r="AG74" s="96">
        <v>0</v>
      </c>
      <c r="AH74" s="96">
        <v>0</v>
      </c>
      <c r="AI74" s="96">
        <v>0</v>
      </c>
      <c r="AJ74" s="96">
        <v>0</v>
      </c>
      <c r="AK74" s="96">
        <v>0</v>
      </c>
      <c r="AL74" s="96">
        <v>0</v>
      </c>
      <c r="AM74" s="96">
        <v>0</v>
      </c>
      <c r="AN74" s="96">
        <v>0</v>
      </c>
      <c r="AO74" s="96">
        <v>0</v>
      </c>
      <c r="AP74" s="96">
        <v>0</v>
      </c>
      <c r="AQ74" s="96">
        <v>0</v>
      </c>
      <c r="AR74" s="96">
        <v>0</v>
      </c>
      <c r="AS74" s="96">
        <v>0</v>
      </c>
      <c r="AT74" s="96">
        <v>0</v>
      </c>
      <c r="AU74" s="96">
        <v>0</v>
      </c>
      <c r="AV74" s="96">
        <v>0</v>
      </c>
      <c r="AW74" s="96">
        <v>0</v>
      </c>
      <c r="AX74" s="96">
        <v>0</v>
      </c>
      <c r="AY74" s="96">
        <v>0</v>
      </c>
      <c r="AZ74" s="96">
        <v>0</v>
      </c>
    </row>
    <row r="75" spans="1:52">
      <c r="A75" s="110" t="s">
        <v>210</v>
      </c>
      <c r="B75" s="111">
        <v>0</v>
      </c>
      <c r="C75" s="111">
        <v>0</v>
      </c>
      <c r="D75" s="111">
        <v>0</v>
      </c>
      <c r="E75" s="111">
        <v>0</v>
      </c>
      <c r="F75" s="111">
        <v>0</v>
      </c>
      <c r="G75" s="111">
        <v>0</v>
      </c>
      <c r="H75" s="111">
        <v>0</v>
      </c>
      <c r="I75" s="111">
        <v>0</v>
      </c>
      <c r="J75" s="111">
        <v>0</v>
      </c>
      <c r="K75" s="111">
        <v>0</v>
      </c>
      <c r="L75" s="111">
        <v>0</v>
      </c>
      <c r="M75" s="111">
        <v>0</v>
      </c>
      <c r="N75" s="111">
        <v>0</v>
      </c>
      <c r="O75" s="111">
        <v>0</v>
      </c>
      <c r="P75" s="111">
        <v>0</v>
      </c>
      <c r="Q75" s="111">
        <v>0</v>
      </c>
      <c r="R75" s="111">
        <v>529</v>
      </c>
      <c r="S75" s="111">
        <v>1128</v>
      </c>
      <c r="T75" s="111">
        <v>1789</v>
      </c>
      <c r="U75" s="111">
        <v>2727</v>
      </c>
      <c r="V75" s="111">
        <v>4337</v>
      </c>
      <c r="W75" s="111">
        <v>5337</v>
      </c>
      <c r="X75" s="111">
        <v>5548</v>
      </c>
      <c r="Y75" s="111">
        <v>5699</v>
      </c>
      <c r="Z75" s="111">
        <v>5768</v>
      </c>
      <c r="AA75" s="111">
        <v>5754</v>
      </c>
      <c r="AB75" s="111">
        <v>5665</v>
      </c>
      <c r="AC75" s="111">
        <v>5500</v>
      </c>
      <c r="AD75" s="111">
        <v>5307</v>
      </c>
      <c r="AE75" s="111">
        <v>5893</v>
      </c>
      <c r="AF75" s="111">
        <v>16382</v>
      </c>
      <c r="AG75" s="111">
        <v>41680</v>
      </c>
      <c r="AH75" s="111">
        <v>83670</v>
      </c>
      <c r="AI75" s="111">
        <v>143903</v>
      </c>
      <c r="AJ75" s="111">
        <v>223307</v>
      </c>
      <c r="AK75" s="111">
        <v>322257</v>
      </c>
      <c r="AL75" s="111">
        <v>440904</v>
      </c>
      <c r="AM75" s="111">
        <v>578852</v>
      </c>
      <c r="AN75" s="111">
        <v>735564</v>
      </c>
      <c r="AO75" s="111">
        <v>909901</v>
      </c>
      <c r="AP75" s="111">
        <v>1101560</v>
      </c>
      <c r="AQ75" s="111">
        <v>1310764</v>
      </c>
      <c r="AR75" s="111">
        <v>1537485</v>
      </c>
      <c r="AS75" s="111">
        <v>1780806</v>
      </c>
      <c r="AT75" s="111">
        <v>2039371</v>
      </c>
      <c r="AU75" s="111">
        <v>2312746</v>
      </c>
      <c r="AV75" s="111">
        <v>2598281</v>
      </c>
      <c r="AW75" s="111">
        <v>2893671</v>
      </c>
      <c r="AX75" s="111">
        <v>3197136</v>
      </c>
      <c r="AY75" s="111">
        <v>3506763</v>
      </c>
      <c r="AZ75" s="111">
        <v>3818963</v>
      </c>
    </row>
    <row r="76" spans="1:52">
      <c r="A76" s="112" t="s">
        <v>211</v>
      </c>
      <c r="B76" s="96">
        <v>0</v>
      </c>
      <c r="C76" s="96">
        <v>0</v>
      </c>
      <c r="D76" s="96">
        <v>0</v>
      </c>
      <c r="E76" s="96">
        <v>0</v>
      </c>
      <c r="F76" s="96">
        <v>0</v>
      </c>
      <c r="G76" s="96">
        <v>0</v>
      </c>
      <c r="H76" s="96">
        <v>0</v>
      </c>
      <c r="I76" s="96">
        <v>0</v>
      </c>
      <c r="J76" s="96">
        <v>0</v>
      </c>
      <c r="K76" s="96">
        <v>0</v>
      </c>
      <c r="L76" s="96">
        <v>0</v>
      </c>
      <c r="M76" s="96">
        <v>0</v>
      </c>
      <c r="N76" s="96">
        <v>0</v>
      </c>
      <c r="O76" s="96">
        <v>0</v>
      </c>
      <c r="P76" s="96">
        <v>0</v>
      </c>
      <c r="Q76" s="96">
        <v>0</v>
      </c>
      <c r="R76" s="96">
        <v>38</v>
      </c>
      <c r="S76" s="96">
        <v>91</v>
      </c>
      <c r="T76" s="96">
        <v>160</v>
      </c>
      <c r="U76" s="96">
        <v>276</v>
      </c>
      <c r="V76" s="96">
        <v>510</v>
      </c>
      <c r="W76" s="96">
        <v>798</v>
      </c>
      <c r="X76" s="96">
        <v>881</v>
      </c>
      <c r="Y76" s="96">
        <v>960</v>
      </c>
      <c r="Z76" s="96">
        <v>1024</v>
      </c>
      <c r="AA76" s="96">
        <v>1073</v>
      </c>
      <c r="AB76" s="96">
        <v>1105</v>
      </c>
      <c r="AC76" s="96">
        <v>1129</v>
      </c>
      <c r="AD76" s="96">
        <v>1150</v>
      </c>
      <c r="AE76" s="96">
        <v>1528</v>
      </c>
      <c r="AF76" s="96">
        <v>6744</v>
      </c>
      <c r="AG76" s="96">
        <v>20135</v>
      </c>
      <c r="AH76" s="96">
        <v>43903</v>
      </c>
      <c r="AI76" s="96">
        <v>80156</v>
      </c>
      <c r="AJ76" s="96">
        <v>130653</v>
      </c>
      <c r="AK76" s="96">
        <v>196814</v>
      </c>
      <c r="AL76" s="96">
        <v>279784</v>
      </c>
      <c r="AM76" s="96">
        <v>380320</v>
      </c>
      <c r="AN76" s="96">
        <v>498844</v>
      </c>
      <c r="AO76" s="96">
        <v>635254</v>
      </c>
      <c r="AP76" s="96">
        <v>789913</v>
      </c>
      <c r="AQ76" s="96">
        <v>963583</v>
      </c>
      <c r="AR76" s="96">
        <v>1156642</v>
      </c>
      <c r="AS76" s="96">
        <v>1368626</v>
      </c>
      <c r="AT76" s="96">
        <v>1598593</v>
      </c>
      <c r="AU76" s="96">
        <v>1846280</v>
      </c>
      <c r="AV76" s="96">
        <v>2109303</v>
      </c>
      <c r="AW76" s="96">
        <v>2385444</v>
      </c>
      <c r="AX76" s="96">
        <v>2672767</v>
      </c>
      <c r="AY76" s="96">
        <v>2969105</v>
      </c>
      <c r="AZ76" s="96">
        <v>3270716</v>
      </c>
    </row>
    <row r="77" spans="1:52">
      <c r="A77" s="112" t="s">
        <v>217</v>
      </c>
      <c r="B77" s="96">
        <v>0</v>
      </c>
      <c r="C77" s="96">
        <v>0</v>
      </c>
      <c r="D77" s="96">
        <v>0</v>
      </c>
      <c r="E77" s="96">
        <v>0</v>
      </c>
      <c r="F77" s="96">
        <v>0</v>
      </c>
      <c r="G77" s="96">
        <v>0</v>
      </c>
      <c r="H77" s="96">
        <v>0</v>
      </c>
      <c r="I77" s="96">
        <v>0</v>
      </c>
      <c r="J77" s="96">
        <v>0</v>
      </c>
      <c r="K77" s="96">
        <v>0</v>
      </c>
      <c r="L77" s="96">
        <v>0</v>
      </c>
      <c r="M77" s="96">
        <v>0</v>
      </c>
      <c r="N77" s="96">
        <v>0</v>
      </c>
      <c r="O77" s="96">
        <v>0</v>
      </c>
      <c r="P77" s="96">
        <v>0</v>
      </c>
      <c r="Q77" s="96">
        <v>0</v>
      </c>
      <c r="R77" s="96">
        <v>491</v>
      </c>
      <c r="S77" s="96">
        <v>1037</v>
      </c>
      <c r="T77" s="96">
        <v>1629</v>
      </c>
      <c r="U77" s="96">
        <v>2451</v>
      </c>
      <c r="V77" s="96">
        <v>3827</v>
      </c>
      <c r="W77" s="96">
        <v>4539</v>
      </c>
      <c r="X77" s="96">
        <v>4667</v>
      </c>
      <c r="Y77" s="96">
        <v>4739</v>
      </c>
      <c r="Z77" s="96">
        <v>4744</v>
      </c>
      <c r="AA77" s="96">
        <v>4681</v>
      </c>
      <c r="AB77" s="96">
        <v>4560</v>
      </c>
      <c r="AC77" s="96">
        <v>4371</v>
      </c>
      <c r="AD77" s="96">
        <v>4157</v>
      </c>
      <c r="AE77" s="96">
        <v>4365</v>
      </c>
      <c r="AF77" s="96">
        <v>9638</v>
      </c>
      <c r="AG77" s="96">
        <v>21545</v>
      </c>
      <c r="AH77" s="96">
        <v>39767</v>
      </c>
      <c r="AI77" s="96">
        <v>63747</v>
      </c>
      <c r="AJ77" s="96">
        <v>92654</v>
      </c>
      <c r="AK77" s="96">
        <v>125443</v>
      </c>
      <c r="AL77" s="96">
        <v>161120</v>
      </c>
      <c r="AM77" s="96">
        <v>198532</v>
      </c>
      <c r="AN77" s="96">
        <v>236720</v>
      </c>
      <c r="AO77" s="96">
        <v>274647</v>
      </c>
      <c r="AP77" s="96">
        <v>311647</v>
      </c>
      <c r="AQ77" s="96">
        <v>347181</v>
      </c>
      <c r="AR77" s="96">
        <v>380843</v>
      </c>
      <c r="AS77" s="96">
        <v>412180</v>
      </c>
      <c r="AT77" s="96">
        <v>440778</v>
      </c>
      <c r="AU77" s="96">
        <v>466466</v>
      </c>
      <c r="AV77" s="96">
        <v>488978</v>
      </c>
      <c r="AW77" s="96">
        <v>508227</v>
      </c>
      <c r="AX77" s="96">
        <v>524369</v>
      </c>
      <c r="AY77" s="96">
        <v>537658</v>
      </c>
      <c r="AZ77" s="96">
        <v>548247</v>
      </c>
    </row>
    <row r="78" spans="1:52">
      <c r="A78" s="108" t="s">
        <v>22</v>
      </c>
      <c r="B78" s="109">
        <v>663947</v>
      </c>
      <c r="C78" s="109">
        <v>671951</v>
      </c>
      <c r="D78" s="109">
        <v>666392</v>
      </c>
      <c r="E78" s="109">
        <v>671199</v>
      </c>
      <c r="F78" s="109">
        <v>675239</v>
      </c>
      <c r="G78" s="109">
        <v>667113</v>
      </c>
      <c r="H78" s="109">
        <v>669347</v>
      </c>
      <c r="I78" s="109">
        <v>670926</v>
      </c>
      <c r="J78" s="109">
        <v>679968</v>
      </c>
      <c r="K78" s="109">
        <v>678797</v>
      </c>
      <c r="L78" s="109">
        <v>675970</v>
      </c>
      <c r="M78" s="109">
        <v>677217</v>
      </c>
      <c r="N78" s="109">
        <v>672407</v>
      </c>
      <c r="O78" s="109">
        <v>677357</v>
      </c>
      <c r="P78" s="109">
        <v>687554</v>
      </c>
      <c r="Q78" s="109">
        <v>710167</v>
      </c>
      <c r="R78" s="109">
        <v>723293</v>
      </c>
      <c r="S78" s="109">
        <v>745650</v>
      </c>
      <c r="T78" s="109">
        <v>765670</v>
      </c>
      <c r="U78" s="109">
        <v>783105</v>
      </c>
      <c r="V78" s="109">
        <v>798157</v>
      </c>
      <c r="W78" s="109">
        <v>811629</v>
      </c>
      <c r="X78" s="109">
        <v>822568</v>
      </c>
      <c r="Y78" s="109">
        <v>833407</v>
      </c>
      <c r="Z78" s="109">
        <v>843683</v>
      </c>
      <c r="AA78" s="109">
        <v>853407</v>
      </c>
      <c r="AB78" s="109">
        <v>861704</v>
      </c>
      <c r="AC78" s="109">
        <v>869043</v>
      </c>
      <c r="AD78" s="109">
        <v>876287</v>
      </c>
      <c r="AE78" s="109">
        <v>883160</v>
      </c>
      <c r="AF78" s="109">
        <v>889513</v>
      </c>
      <c r="AG78" s="109">
        <v>895044</v>
      </c>
      <c r="AH78" s="109">
        <v>899917</v>
      </c>
      <c r="AI78" s="109">
        <v>904646</v>
      </c>
      <c r="AJ78" s="109">
        <v>910349</v>
      </c>
      <c r="AK78" s="109">
        <v>915616</v>
      </c>
      <c r="AL78" s="109">
        <v>920670</v>
      </c>
      <c r="AM78" s="109">
        <v>925790</v>
      </c>
      <c r="AN78" s="109">
        <v>930747</v>
      </c>
      <c r="AO78" s="109">
        <v>935675</v>
      </c>
      <c r="AP78" s="109">
        <v>941275</v>
      </c>
      <c r="AQ78" s="109">
        <v>946789</v>
      </c>
      <c r="AR78" s="109">
        <v>952154</v>
      </c>
      <c r="AS78" s="109">
        <v>957439</v>
      </c>
      <c r="AT78" s="109">
        <v>962699</v>
      </c>
      <c r="AU78" s="109">
        <v>968069</v>
      </c>
      <c r="AV78" s="109">
        <v>973403</v>
      </c>
      <c r="AW78" s="109">
        <v>979039</v>
      </c>
      <c r="AX78" s="109">
        <v>984750</v>
      </c>
      <c r="AY78" s="109">
        <v>990695</v>
      </c>
      <c r="AZ78" s="109">
        <v>996732</v>
      </c>
    </row>
    <row r="79" spans="1:52">
      <c r="A79" s="110" t="s">
        <v>201</v>
      </c>
      <c r="B79" s="111">
        <v>662223</v>
      </c>
      <c r="C79" s="111">
        <v>670169</v>
      </c>
      <c r="D79" s="111">
        <v>664578</v>
      </c>
      <c r="E79" s="111">
        <v>669433</v>
      </c>
      <c r="F79" s="111">
        <v>673466</v>
      </c>
      <c r="G79" s="111">
        <v>664942</v>
      </c>
      <c r="H79" s="111">
        <v>667219</v>
      </c>
      <c r="I79" s="111">
        <v>668817</v>
      </c>
      <c r="J79" s="111">
        <v>677815</v>
      </c>
      <c r="K79" s="111">
        <v>676592</v>
      </c>
      <c r="L79" s="111">
        <v>673419</v>
      </c>
      <c r="M79" s="111">
        <v>674555</v>
      </c>
      <c r="N79" s="111">
        <v>669752</v>
      </c>
      <c r="O79" s="111">
        <v>673579</v>
      </c>
      <c r="P79" s="111">
        <v>683833</v>
      </c>
      <c r="Q79" s="111">
        <v>706049</v>
      </c>
      <c r="R79" s="111">
        <v>718320</v>
      </c>
      <c r="S79" s="111">
        <v>739192</v>
      </c>
      <c r="T79" s="111">
        <v>757350</v>
      </c>
      <c r="U79" s="111">
        <v>772633</v>
      </c>
      <c r="V79" s="111">
        <v>785304</v>
      </c>
      <c r="W79" s="111">
        <v>795865</v>
      </c>
      <c r="X79" s="111">
        <v>803354</v>
      </c>
      <c r="Y79" s="111">
        <v>810175</v>
      </c>
      <c r="Z79" s="111">
        <v>815885</v>
      </c>
      <c r="AA79" s="111">
        <v>820536</v>
      </c>
      <c r="AB79" s="111">
        <v>823295</v>
      </c>
      <c r="AC79" s="111">
        <v>824595</v>
      </c>
      <c r="AD79" s="111">
        <v>825279</v>
      </c>
      <c r="AE79" s="111">
        <v>825005</v>
      </c>
      <c r="AF79" s="111">
        <v>823571</v>
      </c>
      <c r="AG79" s="111">
        <v>820569</v>
      </c>
      <c r="AH79" s="111">
        <v>816132</v>
      </c>
      <c r="AI79" s="111">
        <v>810867</v>
      </c>
      <c r="AJ79" s="111">
        <v>805850</v>
      </c>
      <c r="AK79" s="111">
        <v>799955</v>
      </c>
      <c r="AL79" s="111">
        <v>793398</v>
      </c>
      <c r="AM79" s="111">
        <v>786343</v>
      </c>
      <c r="AN79" s="111">
        <v>778715</v>
      </c>
      <c r="AO79" s="111">
        <v>770543</v>
      </c>
      <c r="AP79" s="111">
        <v>762433</v>
      </c>
      <c r="AQ79" s="111">
        <v>753597</v>
      </c>
      <c r="AR79" s="111">
        <v>744052</v>
      </c>
      <c r="AS79" s="111">
        <v>733853</v>
      </c>
      <c r="AT79" s="111">
        <v>723251</v>
      </c>
      <c r="AU79" s="111">
        <v>712232</v>
      </c>
      <c r="AV79" s="111">
        <v>700920</v>
      </c>
      <c r="AW79" s="111">
        <v>689414</v>
      </c>
      <c r="AX79" s="111">
        <v>677991</v>
      </c>
      <c r="AY79" s="111">
        <v>666448</v>
      </c>
      <c r="AZ79" s="111">
        <v>655057</v>
      </c>
    </row>
    <row r="80" spans="1:52">
      <c r="A80" s="112" t="s">
        <v>212</v>
      </c>
      <c r="B80" s="96">
        <v>1225</v>
      </c>
      <c r="C80" s="96">
        <v>1203</v>
      </c>
      <c r="D80" s="96">
        <v>1138</v>
      </c>
      <c r="E80" s="96">
        <v>1103</v>
      </c>
      <c r="F80" s="96">
        <v>2248</v>
      </c>
      <c r="G80" s="96">
        <v>2247</v>
      </c>
      <c r="H80" s="96">
        <v>2167</v>
      </c>
      <c r="I80" s="96">
        <v>2263</v>
      </c>
      <c r="J80" s="96">
        <v>2282</v>
      </c>
      <c r="K80" s="96">
        <v>2396</v>
      </c>
      <c r="L80" s="96">
        <v>2375</v>
      </c>
      <c r="M80" s="96">
        <v>2314</v>
      </c>
      <c r="N80" s="96">
        <v>2212</v>
      </c>
      <c r="O80" s="96">
        <v>2153</v>
      </c>
      <c r="P80" s="96">
        <v>2116</v>
      </c>
      <c r="Q80" s="96">
        <v>2004</v>
      </c>
      <c r="R80" s="96">
        <v>1958</v>
      </c>
      <c r="S80" s="96">
        <v>1938</v>
      </c>
      <c r="T80" s="96">
        <v>1847</v>
      </c>
      <c r="U80" s="96">
        <v>1800</v>
      </c>
      <c r="V80" s="96">
        <v>1794</v>
      </c>
      <c r="W80" s="96">
        <v>1832</v>
      </c>
      <c r="X80" s="96">
        <v>1898</v>
      </c>
      <c r="Y80" s="96">
        <v>1983</v>
      </c>
      <c r="Z80" s="96">
        <v>2085</v>
      </c>
      <c r="AA80" s="96">
        <v>2192</v>
      </c>
      <c r="AB80" s="96">
        <v>2287</v>
      </c>
      <c r="AC80" s="96">
        <v>2377</v>
      </c>
      <c r="AD80" s="96">
        <v>2451</v>
      </c>
      <c r="AE80" s="96">
        <v>2517</v>
      </c>
      <c r="AF80" s="96">
        <v>2566</v>
      </c>
      <c r="AG80" s="96">
        <v>2603</v>
      </c>
      <c r="AH80" s="96">
        <v>2632</v>
      </c>
      <c r="AI80" s="96">
        <v>2651</v>
      </c>
      <c r="AJ80" s="96">
        <v>2664</v>
      </c>
      <c r="AK80" s="96">
        <v>2648</v>
      </c>
      <c r="AL80" s="96">
        <v>2627</v>
      </c>
      <c r="AM80" s="96">
        <v>2604</v>
      </c>
      <c r="AN80" s="96">
        <v>2577</v>
      </c>
      <c r="AO80" s="96">
        <v>2549</v>
      </c>
      <c r="AP80" s="96">
        <v>2523</v>
      </c>
      <c r="AQ80" s="96">
        <v>2493</v>
      </c>
      <c r="AR80" s="96">
        <v>2468</v>
      </c>
      <c r="AS80" s="96">
        <v>2431</v>
      </c>
      <c r="AT80" s="96">
        <v>2391</v>
      </c>
      <c r="AU80" s="96">
        <v>2360</v>
      </c>
      <c r="AV80" s="96">
        <v>2327</v>
      </c>
      <c r="AW80" s="96">
        <v>2298</v>
      </c>
      <c r="AX80" s="96">
        <v>2249</v>
      </c>
      <c r="AY80" s="96">
        <v>2210</v>
      </c>
      <c r="AZ80" s="96">
        <v>2177</v>
      </c>
    </row>
    <row r="81" spans="1:52">
      <c r="A81" s="112" t="s">
        <v>202</v>
      </c>
      <c r="B81" s="96">
        <v>14605</v>
      </c>
      <c r="C81" s="96">
        <v>13822</v>
      </c>
      <c r="D81" s="96">
        <v>13094</v>
      </c>
      <c r="E81" s="96">
        <v>11242</v>
      </c>
      <c r="F81" s="96">
        <v>10158</v>
      </c>
      <c r="G81" s="96">
        <v>9073</v>
      </c>
      <c r="H81" s="96">
        <v>8454</v>
      </c>
      <c r="I81" s="96">
        <v>7523</v>
      </c>
      <c r="J81" s="96">
        <v>6926</v>
      </c>
      <c r="K81" s="96">
        <v>6185</v>
      </c>
      <c r="L81" s="96">
        <v>5664</v>
      </c>
      <c r="M81" s="96">
        <v>5248</v>
      </c>
      <c r="N81" s="96">
        <v>4881</v>
      </c>
      <c r="O81" s="96">
        <v>5320</v>
      </c>
      <c r="P81" s="96">
        <v>4517</v>
      </c>
      <c r="Q81" s="96">
        <v>4259</v>
      </c>
      <c r="R81" s="96">
        <v>4142</v>
      </c>
      <c r="S81" s="96">
        <v>4082</v>
      </c>
      <c r="T81" s="96">
        <v>3759</v>
      </c>
      <c r="U81" s="96">
        <v>3647</v>
      </c>
      <c r="V81" s="96">
        <v>3673</v>
      </c>
      <c r="W81" s="96">
        <v>3776</v>
      </c>
      <c r="X81" s="96">
        <v>3940</v>
      </c>
      <c r="Y81" s="96">
        <v>4141</v>
      </c>
      <c r="Z81" s="96">
        <v>4344</v>
      </c>
      <c r="AA81" s="96">
        <v>4532</v>
      </c>
      <c r="AB81" s="96">
        <v>4690</v>
      </c>
      <c r="AC81" s="96">
        <v>4818</v>
      </c>
      <c r="AD81" s="96">
        <v>4919</v>
      </c>
      <c r="AE81" s="96">
        <v>5004</v>
      </c>
      <c r="AF81" s="96">
        <v>5064</v>
      </c>
      <c r="AG81" s="96">
        <v>5087</v>
      </c>
      <c r="AH81" s="96">
        <v>5089</v>
      </c>
      <c r="AI81" s="96">
        <v>5068</v>
      </c>
      <c r="AJ81" s="96">
        <v>5017</v>
      </c>
      <c r="AK81" s="96">
        <v>4935</v>
      </c>
      <c r="AL81" s="96">
        <v>4861</v>
      </c>
      <c r="AM81" s="96">
        <v>4772</v>
      </c>
      <c r="AN81" s="96">
        <v>4684</v>
      </c>
      <c r="AO81" s="96">
        <v>4597</v>
      </c>
      <c r="AP81" s="96">
        <v>4505</v>
      </c>
      <c r="AQ81" s="96">
        <v>4412</v>
      </c>
      <c r="AR81" s="96">
        <v>4324</v>
      </c>
      <c r="AS81" s="96">
        <v>4233</v>
      </c>
      <c r="AT81" s="96">
        <v>4125</v>
      </c>
      <c r="AU81" s="96">
        <v>4040</v>
      </c>
      <c r="AV81" s="96">
        <v>3957</v>
      </c>
      <c r="AW81" s="96">
        <v>3868</v>
      </c>
      <c r="AX81" s="96">
        <v>3744</v>
      </c>
      <c r="AY81" s="96">
        <v>3635</v>
      </c>
      <c r="AZ81" s="96">
        <v>3534</v>
      </c>
    </row>
    <row r="82" spans="1:52">
      <c r="A82" s="112" t="s">
        <v>213</v>
      </c>
      <c r="B82" s="96">
        <v>3430</v>
      </c>
      <c r="C82" s="96">
        <v>5453</v>
      </c>
      <c r="D82" s="96">
        <v>5514</v>
      </c>
      <c r="E82" s="96">
        <v>7848</v>
      </c>
      <c r="F82" s="96">
        <v>8498</v>
      </c>
      <c r="G82" s="96">
        <v>9526</v>
      </c>
      <c r="H82" s="96">
        <v>11770</v>
      </c>
      <c r="I82" s="96">
        <v>13446</v>
      </c>
      <c r="J82" s="96">
        <v>15119</v>
      </c>
      <c r="K82" s="96">
        <v>16318</v>
      </c>
      <c r="L82" s="96">
        <v>17209</v>
      </c>
      <c r="M82" s="96">
        <v>19523</v>
      </c>
      <c r="N82" s="96">
        <v>20930</v>
      </c>
      <c r="O82" s="96">
        <v>22803</v>
      </c>
      <c r="P82" s="96">
        <v>25598</v>
      </c>
      <c r="Q82" s="96">
        <v>34907</v>
      </c>
      <c r="R82" s="96">
        <v>36929</v>
      </c>
      <c r="S82" s="96">
        <v>39480</v>
      </c>
      <c r="T82" s="96">
        <v>42254</v>
      </c>
      <c r="U82" s="96">
        <v>45184</v>
      </c>
      <c r="V82" s="96">
        <v>48169</v>
      </c>
      <c r="W82" s="96">
        <v>51231</v>
      </c>
      <c r="X82" s="96">
        <v>54282</v>
      </c>
      <c r="Y82" s="96">
        <v>57487</v>
      </c>
      <c r="Z82" s="96">
        <v>60734</v>
      </c>
      <c r="AA82" s="96">
        <v>63966</v>
      </c>
      <c r="AB82" s="96">
        <v>67084</v>
      </c>
      <c r="AC82" s="96">
        <v>70113</v>
      </c>
      <c r="AD82" s="96">
        <v>73079</v>
      </c>
      <c r="AE82" s="96">
        <v>76030</v>
      </c>
      <c r="AF82" s="96">
        <v>78966</v>
      </c>
      <c r="AG82" s="96">
        <v>81853</v>
      </c>
      <c r="AH82" s="96">
        <v>84673</v>
      </c>
      <c r="AI82" s="96">
        <v>87418</v>
      </c>
      <c r="AJ82" s="96">
        <v>90213</v>
      </c>
      <c r="AK82" s="96">
        <v>92797</v>
      </c>
      <c r="AL82" s="96">
        <v>95184</v>
      </c>
      <c r="AM82" s="96">
        <v>97351</v>
      </c>
      <c r="AN82" s="96">
        <v>99279</v>
      </c>
      <c r="AO82" s="96">
        <v>100940</v>
      </c>
      <c r="AP82" s="96">
        <v>102465</v>
      </c>
      <c r="AQ82" s="96">
        <v>103700</v>
      </c>
      <c r="AR82" s="96">
        <v>104663</v>
      </c>
      <c r="AS82" s="96">
        <v>105338</v>
      </c>
      <c r="AT82" s="96">
        <v>105798</v>
      </c>
      <c r="AU82" s="96">
        <v>106017</v>
      </c>
      <c r="AV82" s="96">
        <v>105995</v>
      </c>
      <c r="AW82" s="96">
        <v>105754</v>
      </c>
      <c r="AX82" s="96">
        <v>105325</v>
      </c>
      <c r="AY82" s="96">
        <v>104700</v>
      </c>
      <c r="AZ82" s="96">
        <v>103905</v>
      </c>
    </row>
    <row r="83" spans="1:52">
      <c r="A83" s="112" t="s">
        <v>203</v>
      </c>
      <c r="B83" s="96">
        <v>642963</v>
      </c>
      <c r="C83" s="96">
        <v>649691</v>
      </c>
      <c r="D83" s="96">
        <v>644832</v>
      </c>
      <c r="E83" s="96">
        <v>649240</v>
      </c>
      <c r="F83" s="96">
        <v>652562</v>
      </c>
      <c r="G83" s="96">
        <v>644096</v>
      </c>
      <c r="H83" s="96">
        <v>644828</v>
      </c>
      <c r="I83" s="96">
        <v>645585</v>
      </c>
      <c r="J83" s="96">
        <v>653488</v>
      </c>
      <c r="K83" s="96">
        <v>651693</v>
      </c>
      <c r="L83" s="96">
        <v>648171</v>
      </c>
      <c r="M83" s="96">
        <v>647470</v>
      </c>
      <c r="N83" s="96">
        <v>641729</v>
      </c>
      <c r="O83" s="96">
        <v>643303</v>
      </c>
      <c r="P83" s="96">
        <v>651602</v>
      </c>
      <c r="Q83" s="96">
        <v>664879</v>
      </c>
      <c r="R83" s="96">
        <v>675291</v>
      </c>
      <c r="S83" s="96">
        <v>693692</v>
      </c>
      <c r="T83" s="96">
        <v>709490</v>
      </c>
      <c r="U83" s="96">
        <v>722002</v>
      </c>
      <c r="V83" s="96">
        <v>731668</v>
      </c>
      <c r="W83" s="96">
        <v>739026</v>
      </c>
      <c r="X83" s="96">
        <v>743234</v>
      </c>
      <c r="Y83" s="96">
        <v>746561</v>
      </c>
      <c r="Z83" s="96">
        <v>748713</v>
      </c>
      <c r="AA83" s="96">
        <v>749830</v>
      </c>
      <c r="AB83" s="96">
        <v>749205</v>
      </c>
      <c r="AC83" s="96">
        <v>747234</v>
      </c>
      <c r="AD83" s="96">
        <v>744744</v>
      </c>
      <c r="AE83" s="96">
        <v>741322</v>
      </c>
      <c r="AF83" s="96">
        <v>736774</v>
      </c>
      <c r="AG83" s="96">
        <v>730728</v>
      </c>
      <c r="AH83" s="96">
        <v>723300</v>
      </c>
      <c r="AI83" s="96">
        <v>715103</v>
      </c>
      <c r="AJ83" s="96">
        <v>707072</v>
      </c>
      <c r="AK83" s="96">
        <v>698352</v>
      </c>
      <c r="AL83" s="96">
        <v>689074</v>
      </c>
      <c r="AM83" s="96">
        <v>679427</v>
      </c>
      <c r="AN83" s="96">
        <v>669311</v>
      </c>
      <c r="AO83" s="96">
        <v>658775</v>
      </c>
      <c r="AP83" s="96">
        <v>648300</v>
      </c>
      <c r="AQ83" s="96">
        <v>637280</v>
      </c>
      <c r="AR83" s="96">
        <v>625685</v>
      </c>
      <c r="AS83" s="96">
        <v>613597</v>
      </c>
      <c r="AT83" s="96">
        <v>601224</v>
      </c>
      <c r="AU83" s="96">
        <v>588477</v>
      </c>
      <c r="AV83" s="96">
        <v>575591</v>
      </c>
      <c r="AW83" s="96">
        <v>562600</v>
      </c>
      <c r="AX83" s="96">
        <v>549808</v>
      </c>
      <c r="AY83" s="96">
        <v>536870</v>
      </c>
      <c r="AZ83" s="96">
        <v>524052</v>
      </c>
    </row>
    <row r="84" spans="1:52">
      <c r="A84" s="112" t="s">
        <v>204</v>
      </c>
      <c r="B84" s="96">
        <v>0</v>
      </c>
      <c r="C84" s="96">
        <v>0</v>
      </c>
      <c r="D84" s="96">
        <v>0</v>
      </c>
      <c r="E84" s="96">
        <v>0</v>
      </c>
      <c r="F84" s="96">
        <v>0</v>
      </c>
      <c r="G84" s="96">
        <v>0</v>
      </c>
      <c r="H84" s="96">
        <v>0</v>
      </c>
      <c r="I84" s="96">
        <v>0</v>
      </c>
      <c r="J84" s="96">
        <v>0</v>
      </c>
      <c r="K84" s="96">
        <v>0</v>
      </c>
      <c r="L84" s="96">
        <v>0</v>
      </c>
      <c r="M84" s="96">
        <v>0</v>
      </c>
      <c r="N84" s="96">
        <v>0</v>
      </c>
      <c r="O84" s="96">
        <v>0</v>
      </c>
      <c r="P84" s="96">
        <v>0</v>
      </c>
      <c r="Q84" s="96">
        <v>0</v>
      </c>
      <c r="R84" s="96">
        <v>0</v>
      </c>
      <c r="S84" s="96">
        <v>0</v>
      </c>
      <c r="T84" s="96">
        <v>0</v>
      </c>
      <c r="U84" s="96">
        <v>0</v>
      </c>
      <c r="V84" s="96">
        <v>0</v>
      </c>
      <c r="W84" s="96">
        <v>0</v>
      </c>
      <c r="X84" s="96">
        <v>0</v>
      </c>
      <c r="Y84" s="96">
        <v>0</v>
      </c>
      <c r="Z84" s="96">
        <v>0</v>
      </c>
      <c r="AA84" s="96">
        <v>1</v>
      </c>
      <c r="AB84" s="96">
        <v>5</v>
      </c>
      <c r="AC84" s="96">
        <v>11</v>
      </c>
      <c r="AD84" s="96">
        <v>17</v>
      </c>
      <c r="AE84" s="96">
        <v>25</v>
      </c>
      <c r="AF84" s="96">
        <v>39</v>
      </c>
      <c r="AG84" s="96">
        <v>58</v>
      </c>
      <c r="AH84" s="96">
        <v>88</v>
      </c>
      <c r="AI84" s="96">
        <v>126</v>
      </c>
      <c r="AJ84" s="96">
        <v>178</v>
      </c>
      <c r="AK84" s="96">
        <v>242</v>
      </c>
      <c r="AL84" s="96">
        <v>332</v>
      </c>
      <c r="AM84" s="96">
        <v>451</v>
      </c>
      <c r="AN84" s="96">
        <v>606</v>
      </c>
      <c r="AO84" s="96">
        <v>806</v>
      </c>
      <c r="AP84" s="96">
        <v>1049</v>
      </c>
      <c r="AQ84" s="96">
        <v>1346</v>
      </c>
      <c r="AR84" s="96">
        <v>1725</v>
      </c>
      <c r="AS84" s="96">
        <v>2213</v>
      </c>
      <c r="AT84" s="96">
        <v>2816</v>
      </c>
      <c r="AU84" s="96">
        <v>3579</v>
      </c>
      <c r="AV84" s="96">
        <v>4495</v>
      </c>
      <c r="AW84" s="96">
        <v>5623</v>
      </c>
      <c r="AX84" s="96">
        <v>6983</v>
      </c>
      <c r="AY84" s="96">
        <v>8647</v>
      </c>
      <c r="AZ84" s="96">
        <v>10609</v>
      </c>
    </row>
    <row r="85" spans="1:52">
      <c r="A85" s="112" t="s">
        <v>218</v>
      </c>
      <c r="B85" s="96">
        <v>0</v>
      </c>
      <c r="C85" s="96">
        <v>0</v>
      </c>
      <c r="D85" s="96">
        <v>0</v>
      </c>
      <c r="E85" s="96">
        <v>0</v>
      </c>
      <c r="F85" s="96">
        <v>0</v>
      </c>
      <c r="G85" s="96">
        <v>0</v>
      </c>
      <c r="H85" s="96">
        <v>0</v>
      </c>
      <c r="I85" s="96">
        <v>0</v>
      </c>
      <c r="J85" s="96">
        <v>0</v>
      </c>
      <c r="K85" s="96">
        <v>0</v>
      </c>
      <c r="L85" s="96">
        <v>0</v>
      </c>
      <c r="M85" s="96">
        <v>0</v>
      </c>
      <c r="N85" s="96">
        <v>0</v>
      </c>
      <c r="O85" s="96">
        <v>0</v>
      </c>
      <c r="P85" s="96">
        <v>0</v>
      </c>
      <c r="Q85" s="96">
        <v>0</v>
      </c>
      <c r="R85" s="96">
        <v>0</v>
      </c>
      <c r="S85" s="96">
        <v>0</v>
      </c>
      <c r="T85" s="96">
        <v>0</v>
      </c>
      <c r="U85" s="96">
        <v>0</v>
      </c>
      <c r="V85" s="96">
        <v>0</v>
      </c>
      <c r="W85" s="96">
        <v>0</v>
      </c>
      <c r="X85" s="96">
        <v>0</v>
      </c>
      <c r="Y85" s="96">
        <v>3</v>
      </c>
      <c r="Z85" s="96">
        <v>9</v>
      </c>
      <c r="AA85" s="96">
        <v>15</v>
      </c>
      <c r="AB85" s="96">
        <v>24</v>
      </c>
      <c r="AC85" s="96">
        <v>42</v>
      </c>
      <c r="AD85" s="96">
        <v>69</v>
      </c>
      <c r="AE85" s="96">
        <v>107</v>
      </c>
      <c r="AF85" s="96">
        <v>162</v>
      </c>
      <c r="AG85" s="96">
        <v>240</v>
      </c>
      <c r="AH85" s="96">
        <v>350</v>
      </c>
      <c r="AI85" s="96">
        <v>501</v>
      </c>
      <c r="AJ85" s="96">
        <v>706</v>
      </c>
      <c r="AK85" s="96">
        <v>981</v>
      </c>
      <c r="AL85" s="96">
        <v>1320</v>
      </c>
      <c r="AM85" s="96">
        <v>1738</v>
      </c>
      <c r="AN85" s="96">
        <v>2258</v>
      </c>
      <c r="AO85" s="96">
        <v>2876</v>
      </c>
      <c r="AP85" s="96">
        <v>3591</v>
      </c>
      <c r="AQ85" s="96">
        <v>4366</v>
      </c>
      <c r="AR85" s="96">
        <v>5187</v>
      </c>
      <c r="AS85" s="96">
        <v>6041</v>
      </c>
      <c r="AT85" s="96">
        <v>6897</v>
      </c>
      <c r="AU85" s="96">
        <v>7759</v>
      </c>
      <c r="AV85" s="96">
        <v>8555</v>
      </c>
      <c r="AW85" s="96">
        <v>9271</v>
      </c>
      <c r="AX85" s="96">
        <v>9882</v>
      </c>
      <c r="AY85" s="96">
        <v>10386</v>
      </c>
      <c r="AZ85" s="96">
        <v>10780</v>
      </c>
    </row>
    <row r="86" spans="1:52">
      <c r="A86" s="110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</row>
    <row r="87" spans="1:52">
      <c r="A87" s="112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</row>
    <row r="88" spans="1:52">
      <c r="A88" s="112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</row>
    <row r="89" spans="1:52">
      <c r="A89" s="112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</row>
    <row r="90" spans="1:52">
      <c r="A90" s="112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</row>
    <row r="91" spans="1:52">
      <c r="A91" s="112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</row>
    <row r="92" spans="1:52">
      <c r="A92" s="112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</row>
    <row r="93" spans="1:52">
      <c r="A93" s="110" t="s">
        <v>205</v>
      </c>
      <c r="B93" s="111">
        <v>0</v>
      </c>
      <c r="C93" s="111">
        <v>0</v>
      </c>
      <c r="D93" s="111">
        <v>0</v>
      </c>
      <c r="E93" s="111">
        <v>0</v>
      </c>
      <c r="F93" s="111">
        <v>0</v>
      </c>
      <c r="G93" s="111">
        <v>0</v>
      </c>
      <c r="H93" s="111">
        <v>0</v>
      </c>
      <c r="I93" s="111">
        <v>0</v>
      </c>
      <c r="J93" s="111">
        <v>0</v>
      </c>
      <c r="K93" s="111">
        <v>0</v>
      </c>
      <c r="L93" s="111">
        <v>0</v>
      </c>
      <c r="M93" s="111">
        <v>0</v>
      </c>
      <c r="N93" s="111">
        <v>0</v>
      </c>
      <c r="O93" s="111">
        <v>0</v>
      </c>
      <c r="P93" s="111">
        <v>0</v>
      </c>
      <c r="Q93" s="111">
        <v>0</v>
      </c>
      <c r="R93" s="111">
        <v>297</v>
      </c>
      <c r="S93" s="111">
        <v>712</v>
      </c>
      <c r="T93" s="111">
        <v>1174</v>
      </c>
      <c r="U93" s="111">
        <v>1677</v>
      </c>
      <c r="V93" s="111">
        <v>2209</v>
      </c>
      <c r="W93" s="111">
        <v>2766</v>
      </c>
      <c r="X93" s="111">
        <v>3335</v>
      </c>
      <c r="Y93" s="111">
        <v>3928</v>
      </c>
      <c r="Z93" s="111">
        <v>4525</v>
      </c>
      <c r="AA93" s="111">
        <v>5105</v>
      </c>
      <c r="AB93" s="111">
        <v>5661</v>
      </c>
      <c r="AC93" s="111">
        <v>6198</v>
      </c>
      <c r="AD93" s="111">
        <v>6696</v>
      </c>
      <c r="AE93" s="111">
        <v>7183</v>
      </c>
      <c r="AF93" s="111">
        <v>7655</v>
      </c>
      <c r="AG93" s="111">
        <v>8102</v>
      </c>
      <c r="AH93" s="111">
        <v>8550</v>
      </c>
      <c r="AI93" s="111">
        <v>8974</v>
      </c>
      <c r="AJ93" s="111">
        <v>9382</v>
      </c>
      <c r="AK93" s="111">
        <v>9724</v>
      </c>
      <c r="AL93" s="111">
        <v>10062</v>
      </c>
      <c r="AM93" s="111">
        <v>10381</v>
      </c>
      <c r="AN93" s="111">
        <v>10681</v>
      </c>
      <c r="AO93" s="111">
        <v>10978</v>
      </c>
      <c r="AP93" s="111">
        <v>11271</v>
      </c>
      <c r="AQ93" s="111">
        <v>11544</v>
      </c>
      <c r="AR93" s="111">
        <v>11816</v>
      </c>
      <c r="AS93" s="111">
        <v>12082</v>
      </c>
      <c r="AT93" s="111">
        <v>12316</v>
      </c>
      <c r="AU93" s="111">
        <v>12570</v>
      </c>
      <c r="AV93" s="111">
        <v>12802</v>
      </c>
      <c r="AW93" s="111">
        <v>13049</v>
      </c>
      <c r="AX93" s="111">
        <v>13229</v>
      </c>
      <c r="AY93" s="111">
        <v>13441</v>
      </c>
      <c r="AZ93" s="111">
        <v>13647</v>
      </c>
    </row>
    <row r="94" spans="1:52">
      <c r="A94" s="112" t="s">
        <v>212</v>
      </c>
      <c r="B94" s="96">
        <v>0</v>
      </c>
      <c r="C94" s="96">
        <v>0</v>
      </c>
      <c r="D94" s="96">
        <v>0</v>
      </c>
      <c r="E94" s="96">
        <v>0</v>
      </c>
      <c r="F94" s="96">
        <v>0</v>
      </c>
      <c r="G94" s="96">
        <v>0</v>
      </c>
      <c r="H94" s="96">
        <v>0</v>
      </c>
      <c r="I94" s="96">
        <v>0</v>
      </c>
      <c r="J94" s="96">
        <v>0</v>
      </c>
      <c r="K94" s="96">
        <v>0</v>
      </c>
      <c r="L94" s="96">
        <v>0</v>
      </c>
      <c r="M94" s="96">
        <v>0</v>
      </c>
      <c r="N94" s="96">
        <v>0</v>
      </c>
      <c r="O94" s="96">
        <v>0</v>
      </c>
      <c r="P94" s="96">
        <v>0</v>
      </c>
      <c r="Q94" s="96">
        <v>0</v>
      </c>
      <c r="R94" s="96">
        <v>0</v>
      </c>
      <c r="S94" s="96">
        <v>0</v>
      </c>
      <c r="T94" s="96">
        <v>0</v>
      </c>
      <c r="U94" s="96">
        <v>0</v>
      </c>
      <c r="V94" s="96">
        <v>0</v>
      </c>
      <c r="W94" s="96">
        <v>0</v>
      </c>
      <c r="X94" s="96">
        <v>0</v>
      </c>
      <c r="Y94" s="96">
        <v>0</v>
      </c>
      <c r="Z94" s="96">
        <v>0</v>
      </c>
      <c r="AA94" s="96">
        <v>0</v>
      </c>
      <c r="AB94" s="96">
        <v>0</v>
      </c>
      <c r="AC94" s="96">
        <v>0</v>
      </c>
      <c r="AD94" s="96">
        <v>0</v>
      </c>
      <c r="AE94" s="96">
        <v>0</v>
      </c>
      <c r="AF94" s="96">
        <v>0</v>
      </c>
      <c r="AG94" s="96">
        <v>0</v>
      </c>
      <c r="AH94" s="96">
        <v>0</v>
      </c>
      <c r="AI94" s="96">
        <v>0</v>
      </c>
      <c r="AJ94" s="96">
        <v>0</v>
      </c>
      <c r="AK94" s="96">
        <v>0</v>
      </c>
      <c r="AL94" s="96">
        <v>0</v>
      </c>
      <c r="AM94" s="96">
        <v>0</v>
      </c>
      <c r="AN94" s="96">
        <v>0</v>
      </c>
      <c r="AO94" s="96">
        <v>0</v>
      </c>
      <c r="AP94" s="96">
        <v>0</v>
      </c>
      <c r="AQ94" s="96">
        <v>0</v>
      </c>
      <c r="AR94" s="96">
        <v>0</v>
      </c>
      <c r="AS94" s="96">
        <v>0</v>
      </c>
      <c r="AT94" s="96">
        <v>0</v>
      </c>
      <c r="AU94" s="96">
        <v>0</v>
      </c>
      <c r="AV94" s="96">
        <v>0</v>
      </c>
      <c r="AW94" s="96">
        <v>0</v>
      </c>
      <c r="AX94" s="96">
        <v>0</v>
      </c>
      <c r="AY94" s="96">
        <v>0</v>
      </c>
      <c r="AZ94" s="96">
        <v>0</v>
      </c>
    </row>
    <row r="95" spans="1:52">
      <c r="A95" s="112" t="s">
        <v>202</v>
      </c>
      <c r="B95" s="96">
        <v>0</v>
      </c>
      <c r="C95" s="96">
        <v>0</v>
      </c>
      <c r="D95" s="96">
        <v>0</v>
      </c>
      <c r="E95" s="96">
        <v>0</v>
      </c>
      <c r="F95" s="96">
        <v>0</v>
      </c>
      <c r="G95" s="96">
        <v>0</v>
      </c>
      <c r="H95" s="96">
        <v>0</v>
      </c>
      <c r="I95" s="96">
        <v>0</v>
      </c>
      <c r="J95" s="96">
        <v>0</v>
      </c>
      <c r="K95" s="96">
        <v>0</v>
      </c>
      <c r="L95" s="96">
        <v>0</v>
      </c>
      <c r="M95" s="96">
        <v>0</v>
      </c>
      <c r="N95" s="96">
        <v>0</v>
      </c>
      <c r="O95" s="96">
        <v>0</v>
      </c>
      <c r="P95" s="96">
        <v>0</v>
      </c>
      <c r="Q95" s="96">
        <v>0</v>
      </c>
      <c r="R95" s="96">
        <v>211</v>
      </c>
      <c r="S95" s="96">
        <v>511</v>
      </c>
      <c r="T95" s="96">
        <v>846</v>
      </c>
      <c r="U95" s="96">
        <v>1211</v>
      </c>
      <c r="V95" s="96">
        <v>1595</v>
      </c>
      <c r="W95" s="96">
        <v>1996</v>
      </c>
      <c r="X95" s="96">
        <v>2404</v>
      </c>
      <c r="Y95" s="96">
        <v>2827</v>
      </c>
      <c r="Z95" s="96">
        <v>3254</v>
      </c>
      <c r="AA95" s="96">
        <v>3666</v>
      </c>
      <c r="AB95" s="96">
        <v>4057</v>
      </c>
      <c r="AC95" s="96">
        <v>4432</v>
      </c>
      <c r="AD95" s="96">
        <v>4791</v>
      </c>
      <c r="AE95" s="96">
        <v>5136</v>
      </c>
      <c r="AF95" s="96">
        <v>5476</v>
      </c>
      <c r="AG95" s="96">
        <v>5801</v>
      </c>
      <c r="AH95" s="96">
        <v>6116</v>
      </c>
      <c r="AI95" s="96">
        <v>6416</v>
      </c>
      <c r="AJ95" s="96">
        <v>6710</v>
      </c>
      <c r="AK95" s="96">
        <v>6966</v>
      </c>
      <c r="AL95" s="96">
        <v>7217</v>
      </c>
      <c r="AM95" s="96">
        <v>7461</v>
      </c>
      <c r="AN95" s="96">
        <v>7694</v>
      </c>
      <c r="AO95" s="96">
        <v>7918</v>
      </c>
      <c r="AP95" s="96">
        <v>8138</v>
      </c>
      <c r="AQ95" s="96">
        <v>8346</v>
      </c>
      <c r="AR95" s="96">
        <v>8544</v>
      </c>
      <c r="AS95" s="96">
        <v>8741</v>
      </c>
      <c r="AT95" s="96">
        <v>8916</v>
      </c>
      <c r="AU95" s="96">
        <v>9100</v>
      </c>
      <c r="AV95" s="96">
        <v>9267</v>
      </c>
      <c r="AW95" s="96">
        <v>9447</v>
      </c>
      <c r="AX95" s="96">
        <v>9590</v>
      </c>
      <c r="AY95" s="96">
        <v>9748</v>
      </c>
      <c r="AZ95" s="96">
        <v>9901</v>
      </c>
    </row>
    <row r="96" spans="1:52">
      <c r="A96" s="112" t="s">
        <v>213</v>
      </c>
      <c r="B96" s="96">
        <v>0</v>
      </c>
      <c r="C96" s="96">
        <v>0</v>
      </c>
      <c r="D96" s="96">
        <v>0</v>
      </c>
      <c r="E96" s="96">
        <v>0</v>
      </c>
      <c r="F96" s="96">
        <v>0</v>
      </c>
      <c r="G96" s="96">
        <v>0</v>
      </c>
      <c r="H96" s="96">
        <v>0</v>
      </c>
      <c r="I96" s="96">
        <v>0</v>
      </c>
      <c r="J96" s="96">
        <v>0</v>
      </c>
      <c r="K96" s="96">
        <v>0</v>
      </c>
      <c r="L96" s="96">
        <v>0</v>
      </c>
      <c r="M96" s="96">
        <v>0</v>
      </c>
      <c r="N96" s="96">
        <v>0</v>
      </c>
      <c r="O96" s="96">
        <v>0</v>
      </c>
      <c r="P96" s="96">
        <v>0</v>
      </c>
      <c r="Q96" s="96">
        <v>0</v>
      </c>
      <c r="R96" s="96">
        <v>0</v>
      </c>
      <c r="S96" s="96">
        <v>0</v>
      </c>
      <c r="T96" s="96">
        <v>0</v>
      </c>
      <c r="U96" s="96">
        <v>0</v>
      </c>
      <c r="V96" s="96">
        <v>0</v>
      </c>
      <c r="W96" s="96">
        <v>0</v>
      </c>
      <c r="X96" s="96">
        <v>0</v>
      </c>
      <c r="Y96" s="96">
        <v>0</v>
      </c>
      <c r="Z96" s="96">
        <v>0</v>
      </c>
      <c r="AA96" s="96">
        <v>0</v>
      </c>
      <c r="AB96" s="96">
        <v>0</v>
      </c>
      <c r="AC96" s="96">
        <v>0</v>
      </c>
      <c r="AD96" s="96">
        <v>0</v>
      </c>
      <c r="AE96" s="96">
        <v>0</v>
      </c>
      <c r="AF96" s="96">
        <v>0</v>
      </c>
      <c r="AG96" s="96">
        <v>0</v>
      </c>
      <c r="AH96" s="96">
        <v>0</v>
      </c>
      <c r="AI96" s="96">
        <v>0</v>
      </c>
      <c r="AJ96" s="96">
        <v>0</v>
      </c>
      <c r="AK96" s="96">
        <v>0</v>
      </c>
      <c r="AL96" s="96">
        <v>0</v>
      </c>
      <c r="AM96" s="96">
        <v>0</v>
      </c>
      <c r="AN96" s="96">
        <v>0</v>
      </c>
      <c r="AO96" s="96">
        <v>0</v>
      </c>
      <c r="AP96" s="96">
        <v>0</v>
      </c>
      <c r="AQ96" s="96">
        <v>0</v>
      </c>
      <c r="AR96" s="96">
        <v>0</v>
      </c>
      <c r="AS96" s="96">
        <v>0</v>
      </c>
      <c r="AT96" s="96">
        <v>0</v>
      </c>
      <c r="AU96" s="96">
        <v>0</v>
      </c>
      <c r="AV96" s="96">
        <v>0</v>
      </c>
      <c r="AW96" s="96">
        <v>0</v>
      </c>
      <c r="AX96" s="96">
        <v>0</v>
      </c>
      <c r="AY96" s="96">
        <v>0</v>
      </c>
      <c r="AZ96" s="96">
        <v>0</v>
      </c>
    </row>
    <row r="97" spans="1:52">
      <c r="A97" s="112" t="s">
        <v>203</v>
      </c>
      <c r="B97" s="96">
        <v>0</v>
      </c>
      <c r="C97" s="96">
        <v>0</v>
      </c>
      <c r="D97" s="96">
        <v>0</v>
      </c>
      <c r="E97" s="96">
        <v>0</v>
      </c>
      <c r="F97" s="96">
        <v>0</v>
      </c>
      <c r="G97" s="96">
        <v>0</v>
      </c>
      <c r="H97" s="96">
        <v>0</v>
      </c>
      <c r="I97" s="96">
        <v>0</v>
      </c>
      <c r="J97" s="96">
        <v>0</v>
      </c>
      <c r="K97" s="96">
        <v>0</v>
      </c>
      <c r="L97" s="96">
        <v>0</v>
      </c>
      <c r="M97" s="96">
        <v>0</v>
      </c>
      <c r="N97" s="96">
        <v>0</v>
      </c>
      <c r="O97" s="96">
        <v>0</v>
      </c>
      <c r="P97" s="96">
        <v>0</v>
      </c>
      <c r="Q97" s="96">
        <v>0</v>
      </c>
      <c r="R97" s="96">
        <v>86</v>
      </c>
      <c r="S97" s="96">
        <v>201</v>
      </c>
      <c r="T97" s="96">
        <v>328</v>
      </c>
      <c r="U97" s="96">
        <v>466</v>
      </c>
      <c r="V97" s="96">
        <v>614</v>
      </c>
      <c r="W97" s="96">
        <v>770</v>
      </c>
      <c r="X97" s="96">
        <v>931</v>
      </c>
      <c r="Y97" s="96">
        <v>1101</v>
      </c>
      <c r="Z97" s="96">
        <v>1271</v>
      </c>
      <c r="AA97" s="96">
        <v>1439</v>
      </c>
      <c r="AB97" s="96">
        <v>1604</v>
      </c>
      <c r="AC97" s="96">
        <v>1766</v>
      </c>
      <c r="AD97" s="96">
        <v>1905</v>
      </c>
      <c r="AE97" s="96">
        <v>2047</v>
      </c>
      <c r="AF97" s="96">
        <v>2179</v>
      </c>
      <c r="AG97" s="96">
        <v>2301</v>
      </c>
      <c r="AH97" s="96">
        <v>2434</v>
      </c>
      <c r="AI97" s="96">
        <v>2558</v>
      </c>
      <c r="AJ97" s="96">
        <v>2672</v>
      </c>
      <c r="AK97" s="96">
        <v>2758</v>
      </c>
      <c r="AL97" s="96">
        <v>2845</v>
      </c>
      <c r="AM97" s="96">
        <v>2920</v>
      </c>
      <c r="AN97" s="96">
        <v>2987</v>
      </c>
      <c r="AO97" s="96">
        <v>3060</v>
      </c>
      <c r="AP97" s="96">
        <v>3133</v>
      </c>
      <c r="AQ97" s="96">
        <v>3198</v>
      </c>
      <c r="AR97" s="96">
        <v>3272</v>
      </c>
      <c r="AS97" s="96">
        <v>3341</v>
      </c>
      <c r="AT97" s="96">
        <v>3400</v>
      </c>
      <c r="AU97" s="96">
        <v>3470</v>
      </c>
      <c r="AV97" s="96">
        <v>3535</v>
      </c>
      <c r="AW97" s="96">
        <v>3602</v>
      </c>
      <c r="AX97" s="96">
        <v>3639</v>
      </c>
      <c r="AY97" s="96">
        <v>3693</v>
      </c>
      <c r="AZ97" s="96">
        <v>3746</v>
      </c>
    </row>
    <row r="98" spans="1:52">
      <c r="A98" s="112" t="s">
        <v>204</v>
      </c>
      <c r="B98" s="96">
        <v>0</v>
      </c>
      <c r="C98" s="96">
        <v>0</v>
      </c>
      <c r="D98" s="96">
        <v>0</v>
      </c>
      <c r="E98" s="96">
        <v>0</v>
      </c>
      <c r="F98" s="96">
        <v>0</v>
      </c>
      <c r="G98" s="96">
        <v>0</v>
      </c>
      <c r="H98" s="96">
        <v>0</v>
      </c>
      <c r="I98" s="96">
        <v>0</v>
      </c>
      <c r="J98" s="96">
        <v>0</v>
      </c>
      <c r="K98" s="96">
        <v>0</v>
      </c>
      <c r="L98" s="96">
        <v>0</v>
      </c>
      <c r="M98" s="96">
        <v>0</v>
      </c>
      <c r="N98" s="96">
        <v>0</v>
      </c>
      <c r="O98" s="96">
        <v>0</v>
      </c>
      <c r="P98" s="96">
        <v>0</v>
      </c>
      <c r="Q98" s="96">
        <v>0</v>
      </c>
      <c r="R98" s="96">
        <v>0</v>
      </c>
      <c r="S98" s="96">
        <v>0</v>
      </c>
      <c r="T98" s="96">
        <v>0</v>
      </c>
      <c r="U98" s="96">
        <v>0</v>
      </c>
      <c r="V98" s="96">
        <v>0</v>
      </c>
      <c r="W98" s="96">
        <v>0</v>
      </c>
      <c r="X98" s="96">
        <v>0</v>
      </c>
      <c r="Y98" s="96">
        <v>0</v>
      </c>
      <c r="Z98" s="96">
        <v>0</v>
      </c>
      <c r="AA98" s="96">
        <v>0</v>
      </c>
      <c r="AB98" s="96">
        <v>0</v>
      </c>
      <c r="AC98" s="96">
        <v>0</v>
      </c>
      <c r="AD98" s="96">
        <v>0</v>
      </c>
      <c r="AE98" s="96">
        <v>0</v>
      </c>
      <c r="AF98" s="96">
        <v>0</v>
      </c>
      <c r="AG98" s="96">
        <v>0</v>
      </c>
      <c r="AH98" s="96">
        <v>0</v>
      </c>
      <c r="AI98" s="96">
        <v>0</v>
      </c>
      <c r="AJ98" s="96">
        <v>0</v>
      </c>
      <c r="AK98" s="96">
        <v>0</v>
      </c>
      <c r="AL98" s="96">
        <v>0</v>
      </c>
      <c r="AM98" s="96">
        <v>0</v>
      </c>
      <c r="AN98" s="96">
        <v>0</v>
      </c>
      <c r="AO98" s="96">
        <v>0</v>
      </c>
      <c r="AP98" s="96">
        <v>0</v>
      </c>
      <c r="AQ98" s="96">
        <v>0</v>
      </c>
      <c r="AR98" s="96">
        <v>0</v>
      </c>
      <c r="AS98" s="96">
        <v>0</v>
      </c>
      <c r="AT98" s="96">
        <v>0</v>
      </c>
      <c r="AU98" s="96">
        <v>0</v>
      </c>
      <c r="AV98" s="96">
        <v>0</v>
      </c>
      <c r="AW98" s="96">
        <v>0</v>
      </c>
      <c r="AX98" s="96">
        <v>0</v>
      </c>
      <c r="AY98" s="96">
        <v>0</v>
      </c>
      <c r="AZ98" s="96">
        <v>0</v>
      </c>
    </row>
    <row r="99" spans="1:52">
      <c r="A99" s="112" t="s">
        <v>218</v>
      </c>
      <c r="B99" s="96">
        <v>0</v>
      </c>
      <c r="C99" s="96">
        <v>0</v>
      </c>
      <c r="D99" s="96">
        <v>0</v>
      </c>
      <c r="E99" s="96">
        <v>0</v>
      </c>
      <c r="F99" s="96">
        <v>0</v>
      </c>
      <c r="G99" s="96">
        <v>0</v>
      </c>
      <c r="H99" s="96">
        <v>0</v>
      </c>
      <c r="I99" s="96">
        <v>0</v>
      </c>
      <c r="J99" s="96">
        <v>0</v>
      </c>
      <c r="K99" s="96">
        <v>0</v>
      </c>
      <c r="L99" s="96">
        <v>0</v>
      </c>
      <c r="M99" s="96">
        <v>0</v>
      </c>
      <c r="N99" s="96">
        <v>0</v>
      </c>
      <c r="O99" s="96">
        <v>0</v>
      </c>
      <c r="P99" s="96">
        <v>0</v>
      </c>
      <c r="Q99" s="96">
        <v>0</v>
      </c>
      <c r="R99" s="96">
        <v>0</v>
      </c>
      <c r="S99" s="96">
        <v>0</v>
      </c>
      <c r="T99" s="96">
        <v>0</v>
      </c>
      <c r="U99" s="96">
        <v>0</v>
      </c>
      <c r="V99" s="96">
        <v>0</v>
      </c>
      <c r="W99" s="96">
        <v>0</v>
      </c>
      <c r="X99" s="96">
        <v>0</v>
      </c>
      <c r="Y99" s="96">
        <v>0</v>
      </c>
      <c r="Z99" s="96">
        <v>0</v>
      </c>
      <c r="AA99" s="96">
        <v>0</v>
      </c>
      <c r="AB99" s="96">
        <v>0</v>
      </c>
      <c r="AC99" s="96">
        <v>0</v>
      </c>
      <c r="AD99" s="96">
        <v>0</v>
      </c>
      <c r="AE99" s="96">
        <v>0</v>
      </c>
      <c r="AF99" s="96">
        <v>0</v>
      </c>
      <c r="AG99" s="96">
        <v>0</v>
      </c>
      <c r="AH99" s="96">
        <v>0</v>
      </c>
      <c r="AI99" s="96">
        <v>0</v>
      </c>
      <c r="AJ99" s="96">
        <v>0</v>
      </c>
      <c r="AK99" s="96">
        <v>0</v>
      </c>
      <c r="AL99" s="96">
        <v>0</v>
      </c>
      <c r="AM99" s="96">
        <v>0</v>
      </c>
      <c r="AN99" s="96">
        <v>0</v>
      </c>
      <c r="AO99" s="96">
        <v>0</v>
      </c>
      <c r="AP99" s="96">
        <v>0</v>
      </c>
      <c r="AQ99" s="96">
        <v>0</v>
      </c>
      <c r="AR99" s="96">
        <v>0</v>
      </c>
      <c r="AS99" s="96">
        <v>0</v>
      </c>
      <c r="AT99" s="96">
        <v>0</v>
      </c>
      <c r="AU99" s="96">
        <v>0</v>
      </c>
      <c r="AV99" s="96">
        <v>0</v>
      </c>
      <c r="AW99" s="96">
        <v>0</v>
      </c>
      <c r="AX99" s="96">
        <v>0</v>
      </c>
      <c r="AY99" s="96">
        <v>0</v>
      </c>
      <c r="AZ99" s="96">
        <v>0</v>
      </c>
    </row>
    <row r="100" spans="1:52">
      <c r="A100" s="110" t="s">
        <v>206</v>
      </c>
      <c r="B100" s="111">
        <v>1724</v>
      </c>
      <c r="C100" s="111">
        <v>1782</v>
      </c>
      <c r="D100" s="111">
        <v>1814</v>
      </c>
      <c r="E100" s="111">
        <v>1766</v>
      </c>
      <c r="F100" s="111">
        <v>1773</v>
      </c>
      <c r="G100" s="111">
        <v>2171</v>
      </c>
      <c r="H100" s="111">
        <v>2128</v>
      </c>
      <c r="I100" s="111">
        <v>2109</v>
      </c>
      <c r="J100" s="111">
        <v>2153</v>
      </c>
      <c r="K100" s="111">
        <v>2205</v>
      </c>
      <c r="L100" s="111">
        <v>2551</v>
      </c>
      <c r="M100" s="111">
        <v>2662</v>
      </c>
      <c r="N100" s="111">
        <v>2655</v>
      </c>
      <c r="O100" s="111">
        <v>3778</v>
      </c>
      <c r="P100" s="111">
        <v>3721</v>
      </c>
      <c r="Q100" s="111">
        <v>4118</v>
      </c>
      <c r="R100" s="111">
        <v>4675</v>
      </c>
      <c r="S100" s="111">
        <v>5742</v>
      </c>
      <c r="T100" s="111">
        <v>7139</v>
      </c>
      <c r="U100" s="111">
        <v>8785</v>
      </c>
      <c r="V100" s="111">
        <v>10629</v>
      </c>
      <c r="W100" s="111">
        <v>12983</v>
      </c>
      <c r="X100" s="111">
        <v>15864</v>
      </c>
      <c r="Y100" s="111">
        <v>19289</v>
      </c>
      <c r="Z100" s="111">
        <v>23258</v>
      </c>
      <c r="AA100" s="111">
        <v>27751</v>
      </c>
      <c r="AB100" s="111">
        <v>32733</v>
      </c>
      <c r="AC100" s="111">
        <v>38235</v>
      </c>
      <c r="AD100" s="111">
        <v>44297</v>
      </c>
      <c r="AE100" s="111">
        <v>50957</v>
      </c>
      <c r="AF100" s="111">
        <v>58185</v>
      </c>
      <c r="AG100" s="111">
        <v>65945</v>
      </c>
      <c r="AH100" s="111">
        <v>74189</v>
      </c>
      <c r="AI100" s="111">
        <v>82804</v>
      </c>
      <c r="AJ100" s="111">
        <v>91787</v>
      </c>
      <c r="AK100" s="111">
        <v>100903</v>
      </c>
      <c r="AL100" s="111">
        <v>110092</v>
      </c>
      <c r="AM100" s="111">
        <v>119483</v>
      </c>
      <c r="AN100" s="111">
        <v>128948</v>
      </c>
      <c r="AO100" s="111">
        <v>138588</v>
      </c>
      <c r="AP100" s="111">
        <v>148513</v>
      </c>
      <c r="AQ100" s="111">
        <v>158762</v>
      </c>
      <c r="AR100" s="111">
        <v>169309</v>
      </c>
      <c r="AS100" s="111">
        <v>180167</v>
      </c>
      <c r="AT100" s="111">
        <v>191241</v>
      </c>
      <c r="AU100" s="111">
        <v>202669</v>
      </c>
      <c r="AV100" s="111">
        <v>214272</v>
      </c>
      <c r="AW100" s="111">
        <v>226213</v>
      </c>
      <c r="AX100" s="111">
        <v>238216</v>
      </c>
      <c r="AY100" s="111">
        <v>250469</v>
      </c>
      <c r="AZ100" s="111">
        <v>262749</v>
      </c>
    </row>
    <row r="101" spans="1:52">
      <c r="A101" s="112" t="s">
        <v>207</v>
      </c>
      <c r="B101" s="96">
        <v>1724</v>
      </c>
      <c r="C101" s="96">
        <v>1782</v>
      </c>
      <c r="D101" s="96">
        <v>1814</v>
      </c>
      <c r="E101" s="96">
        <v>1766</v>
      </c>
      <c r="F101" s="96">
        <v>1773</v>
      </c>
      <c r="G101" s="96">
        <v>2171</v>
      </c>
      <c r="H101" s="96">
        <v>2128</v>
      </c>
      <c r="I101" s="96">
        <v>2109</v>
      </c>
      <c r="J101" s="96">
        <v>2153</v>
      </c>
      <c r="K101" s="96">
        <v>2205</v>
      </c>
      <c r="L101" s="96">
        <v>2551</v>
      </c>
      <c r="M101" s="96">
        <v>2662</v>
      </c>
      <c r="N101" s="96">
        <v>2655</v>
      </c>
      <c r="O101" s="96">
        <v>3778</v>
      </c>
      <c r="P101" s="96">
        <v>3721</v>
      </c>
      <c r="Q101" s="96">
        <v>4118</v>
      </c>
      <c r="R101" s="96">
        <v>4675</v>
      </c>
      <c r="S101" s="96">
        <v>5742</v>
      </c>
      <c r="T101" s="96">
        <v>7139</v>
      </c>
      <c r="U101" s="96">
        <v>8785</v>
      </c>
      <c r="V101" s="96">
        <v>10629</v>
      </c>
      <c r="W101" s="96">
        <v>12983</v>
      </c>
      <c r="X101" s="96">
        <v>15864</v>
      </c>
      <c r="Y101" s="96">
        <v>19288</v>
      </c>
      <c r="Z101" s="96">
        <v>23251</v>
      </c>
      <c r="AA101" s="96">
        <v>27735</v>
      </c>
      <c r="AB101" s="96">
        <v>32701</v>
      </c>
      <c r="AC101" s="96">
        <v>38176</v>
      </c>
      <c r="AD101" s="96">
        <v>44195</v>
      </c>
      <c r="AE101" s="96">
        <v>50794</v>
      </c>
      <c r="AF101" s="96">
        <v>57933</v>
      </c>
      <c r="AG101" s="96">
        <v>65568</v>
      </c>
      <c r="AH101" s="96">
        <v>73641</v>
      </c>
      <c r="AI101" s="96">
        <v>82023</v>
      </c>
      <c r="AJ101" s="96">
        <v>90695</v>
      </c>
      <c r="AK101" s="96">
        <v>99406</v>
      </c>
      <c r="AL101" s="96">
        <v>108084</v>
      </c>
      <c r="AM101" s="96">
        <v>116823</v>
      </c>
      <c r="AN101" s="96">
        <v>125470</v>
      </c>
      <c r="AO101" s="96">
        <v>134083</v>
      </c>
      <c r="AP101" s="96">
        <v>142770</v>
      </c>
      <c r="AQ101" s="96">
        <v>151509</v>
      </c>
      <c r="AR101" s="96">
        <v>160222</v>
      </c>
      <c r="AS101" s="96">
        <v>168852</v>
      </c>
      <c r="AT101" s="96">
        <v>177308</v>
      </c>
      <c r="AU101" s="96">
        <v>185620</v>
      </c>
      <c r="AV101" s="96">
        <v>193649</v>
      </c>
      <c r="AW101" s="96">
        <v>201440</v>
      </c>
      <c r="AX101" s="96">
        <v>208778</v>
      </c>
      <c r="AY101" s="96">
        <v>215742</v>
      </c>
      <c r="AZ101" s="96">
        <v>222170</v>
      </c>
    </row>
    <row r="102" spans="1:52">
      <c r="A102" s="112" t="s">
        <v>208</v>
      </c>
      <c r="B102" s="96">
        <v>0</v>
      </c>
      <c r="C102" s="96">
        <v>0</v>
      </c>
      <c r="D102" s="96">
        <v>0</v>
      </c>
      <c r="E102" s="96">
        <v>0</v>
      </c>
      <c r="F102" s="96">
        <v>0</v>
      </c>
      <c r="G102" s="96">
        <v>0</v>
      </c>
      <c r="H102" s="96">
        <v>0</v>
      </c>
      <c r="I102" s="96">
        <v>0</v>
      </c>
      <c r="J102" s="96">
        <v>0</v>
      </c>
      <c r="K102" s="96">
        <v>0</v>
      </c>
      <c r="L102" s="96">
        <v>0</v>
      </c>
      <c r="M102" s="96">
        <v>0</v>
      </c>
      <c r="N102" s="96">
        <v>0</v>
      </c>
      <c r="O102" s="96">
        <v>0</v>
      </c>
      <c r="P102" s="96">
        <v>0</v>
      </c>
      <c r="Q102" s="96">
        <v>0</v>
      </c>
      <c r="R102" s="96">
        <v>0</v>
      </c>
      <c r="S102" s="96">
        <v>0</v>
      </c>
      <c r="T102" s="96">
        <v>0</v>
      </c>
      <c r="U102" s="96">
        <v>0</v>
      </c>
      <c r="V102" s="96">
        <v>0</v>
      </c>
      <c r="W102" s="96">
        <v>0</v>
      </c>
      <c r="X102" s="96">
        <v>0</v>
      </c>
      <c r="Y102" s="96">
        <v>0</v>
      </c>
      <c r="Z102" s="96">
        <v>1</v>
      </c>
      <c r="AA102" s="96">
        <v>4</v>
      </c>
      <c r="AB102" s="96">
        <v>9</v>
      </c>
      <c r="AC102" s="96">
        <v>16</v>
      </c>
      <c r="AD102" s="96">
        <v>27</v>
      </c>
      <c r="AE102" s="96">
        <v>45</v>
      </c>
      <c r="AF102" s="96">
        <v>71</v>
      </c>
      <c r="AG102" s="96">
        <v>107</v>
      </c>
      <c r="AH102" s="96">
        <v>153</v>
      </c>
      <c r="AI102" s="96">
        <v>213</v>
      </c>
      <c r="AJ102" s="96">
        <v>292</v>
      </c>
      <c r="AK102" s="96">
        <v>396</v>
      </c>
      <c r="AL102" s="96">
        <v>526</v>
      </c>
      <c r="AM102" s="96">
        <v>691</v>
      </c>
      <c r="AN102" s="96">
        <v>884</v>
      </c>
      <c r="AO102" s="96">
        <v>1108</v>
      </c>
      <c r="AP102" s="96">
        <v>1374</v>
      </c>
      <c r="AQ102" s="96">
        <v>1693</v>
      </c>
      <c r="AR102" s="96">
        <v>2076</v>
      </c>
      <c r="AS102" s="96">
        <v>2521</v>
      </c>
      <c r="AT102" s="96">
        <v>3010</v>
      </c>
      <c r="AU102" s="96">
        <v>3569</v>
      </c>
      <c r="AV102" s="96">
        <v>4195</v>
      </c>
      <c r="AW102" s="96">
        <v>4917</v>
      </c>
      <c r="AX102" s="96">
        <v>5703</v>
      </c>
      <c r="AY102" s="96">
        <v>6602</v>
      </c>
      <c r="AZ102" s="96">
        <v>7575</v>
      </c>
    </row>
    <row r="103" spans="1:52">
      <c r="A103" s="112" t="s">
        <v>209</v>
      </c>
      <c r="B103" s="96">
        <v>0</v>
      </c>
      <c r="C103" s="96">
        <v>0</v>
      </c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>
        <v>0</v>
      </c>
      <c r="K103" s="96">
        <v>0</v>
      </c>
      <c r="L103" s="96">
        <v>0</v>
      </c>
      <c r="M103" s="96">
        <v>0</v>
      </c>
      <c r="N103" s="96">
        <v>0</v>
      </c>
      <c r="O103" s="96">
        <v>0</v>
      </c>
      <c r="P103" s="96">
        <v>0</v>
      </c>
      <c r="Q103" s="96">
        <v>0</v>
      </c>
      <c r="R103" s="96">
        <v>0</v>
      </c>
      <c r="S103" s="96">
        <v>0</v>
      </c>
      <c r="T103" s="96">
        <v>0</v>
      </c>
      <c r="U103" s="96">
        <v>0</v>
      </c>
      <c r="V103" s="96">
        <v>0</v>
      </c>
      <c r="W103" s="96">
        <v>0</v>
      </c>
      <c r="X103" s="96">
        <v>0</v>
      </c>
      <c r="Y103" s="96">
        <v>1</v>
      </c>
      <c r="Z103" s="96">
        <v>6</v>
      </c>
      <c r="AA103" s="96">
        <v>12</v>
      </c>
      <c r="AB103" s="96">
        <v>23</v>
      </c>
      <c r="AC103" s="96">
        <v>43</v>
      </c>
      <c r="AD103" s="96">
        <v>75</v>
      </c>
      <c r="AE103" s="96">
        <v>118</v>
      </c>
      <c r="AF103" s="96">
        <v>181</v>
      </c>
      <c r="AG103" s="96">
        <v>270</v>
      </c>
      <c r="AH103" s="96">
        <v>395</v>
      </c>
      <c r="AI103" s="96">
        <v>568</v>
      </c>
      <c r="AJ103" s="96">
        <v>800</v>
      </c>
      <c r="AK103" s="96">
        <v>1101</v>
      </c>
      <c r="AL103" s="96">
        <v>1482</v>
      </c>
      <c r="AM103" s="96">
        <v>1969</v>
      </c>
      <c r="AN103" s="96">
        <v>2594</v>
      </c>
      <c r="AO103" s="96">
        <v>3397</v>
      </c>
      <c r="AP103" s="96">
        <v>4369</v>
      </c>
      <c r="AQ103" s="96">
        <v>5560</v>
      </c>
      <c r="AR103" s="96">
        <v>7011</v>
      </c>
      <c r="AS103" s="96">
        <v>8794</v>
      </c>
      <c r="AT103" s="96">
        <v>10923</v>
      </c>
      <c r="AU103" s="96">
        <v>13480</v>
      </c>
      <c r="AV103" s="96">
        <v>16428</v>
      </c>
      <c r="AW103" s="96">
        <v>19856</v>
      </c>
      <c r="AX103" s="96">
        <v>23735</v>
      </c>
      <c r="AY103" s="96">
        <v>28125</v>
      </c>
      <c r="AZ103" s="96">
        <v>33004</v>
      </c>
    </row>
    <row r="104" spans="1:52">
      <c r="A104" s="112" t="s">
        <v>216</v>
      </c>
      <c r="B104" s="96">
        <v>0</v>
      </c>
      <c r="C104" s="96">
        <v>0</v>
      </c>
      <c r="D104" s="96">
        <v>0</v>
      </c>
      <c r="E104" s="96">
        <v>0</v>
      </c>
      <c r="F104" s="96">
        <v>0</v>
      </c>
      <c r="G104" s="96">
        <v>0</v>
      </c>
      <c r="H104" s="96">
        <v>0</v>
      </c>
      <c r="I104" s="96">
        <v>0</v>
      </c>
      <c r="J104" s="96">
        <v>0</v>
      </c>
      <c r="K104" s="96">
        <v>0</v>
      </c>
      <c r="L104" s="96">
        <v>0</v>
      </c>
      <c r="M104" s="96">
        <v>0</v>
      </c>
      <c r="N104" s="96">
        <v>0</v>
      </c>
      <c r="O104" s="96">
        <v>0</v>
      </c>
      <c r="P104" s="96">
        <v>0</v>
      </c>
      <c r="Q104" s="96">
        <v>0</v>
      </c>
      <c r="R104" s="96">
        <v>0</v>
      </c>
      <c r="S104" s="96">
        <v>0</v>
      </c>
      <c r="T104" s="96">
        <v>0</v>
      </c>
      <c r="U104" s="96">
        <v>0</v>
      </c>
      <c r="V104" s="96">
        <v>0</v>
      </c>
      <c r="W104" s="96">
        <v>0</v>
      </c>
      <c r="X104" s="96">
        <v>0</v>
      </c>
      <c r="Y104" s="96">
        <v>0</v>
      </c>
      <c r="Z104" s="96">
        <v>0</v>
      </c>
      <c r="AA104" s="96">
        <v>0</v>
      </c>
      <c r="AB104" s="96">
        <v>0</v>
      </c>
      <c r="AC104" s="96">
        <v>0</v>
      </c>
      <c r="AD104" s="96">
        <v>0</v>
      </c>
      <c r="AE104" s="96">
        <v>0</v>
      </c>
      <c r="AF104" s="96">
        <v>0</v>
      </c>
      <c r="AG104" s="96">
        <v>0</v>
      </c>
      <c r="AH104" s="96">
        <v>0</v>
      </c>
      <c r="AI104" s="96">
        <v>0</v>
      </c>
      <c r="AJ104" s="96">
        <v>0</v>
      </c>
      <c r="AK104" s="96">
        <v>0</v>
      </c>
      <c r="AL104" s="96">
        <v>0</v>
      </c>
      <c r="AM104" s="96">
        <v>0</v>
      </c>
      <c r="AN104" s="96">
        <v>0</v>
      </c>
      <c r="AO104" s="96">
        <v>0</v>
      </c>
      <c r="AP104" s="96">
        <v>0</v>
      </c>
      <c r="AQ104" s="96">
        <v>0</v>
      </c>
      <c r="AR104" s="96">
        <v>0</v>
      </c>
      <c r="AS104" s="96">
        <v>0</v>
      </c>
      <c r="AT104" s="96">
        <v>0</v>
      </c>
      <c r="AU104" s="96">
        <v>0</v>
      </c>
      <c r="AV104" s="96">
        <v>0</v>
      </c>
      <c r="AW104" s="96">
        <v>0</v>
      </c>
      <c r="AX104" s="96">
        <v>0</v>
      </c>
      <c r="AY104" s="96">
        <v>0</v>
      </c>
      <c r="AZ104" s="96">
        <v>0</v>
      </c>
    </row>
    <row r="105" spans="1:52">
      <c r="A105" s="110" t="s">
        <v>210</v>
      </c>
      <c r="B105" s="111">
        <v>0</v>
      </c>
      <c r="C105" s="111">
        <v>0</v>
      </c>
      <c r="D105" s="111">
        <v>0</v>
      </c>
      <c r="E105" s="111">
        <v>0</v>
      </c>
      <c r="F105" s="111">
        <v>0</v>
      </c>
      <c r="G105" s="111">
        <v>0</v>
      </c>
      <c r="H105" s="111">
        <v>0</v>
      </c>
      <c r="I105" s="111">
        <v>0</v>
      </c>
      <c r="J105" s="111">
        <v>0</v>
      </c>
      <c r="K105" s="111">
        <v>0</v>
      </c>
      <c r="L105" s="111">
        <v>0</v>
      </c>
      <c r="M105" s="111">
        <v>0</v>
      </c>
      <c r="N105" s="111">
        <v>0</v>
      </c>
      <c r="O105" s="111">
        <v>0</v>
      </c>
      <c r="P105" s="111">
        <v>0</v>
      </c>
      <c r="Q105" s="111">
        <v>0</v>
      </c>
      <c r="R105" s="111">
        <v>1</v>
      </c>
      <c r="S105" s="111">
        <v>4</v>
      </c>
      <c r="T105" s="111">
        <v>7</v>
      </c>
      <c r="U105" s="111">
        <v>10</v>
      </c>
      <c r="V105" s="111">
        <v>15</v>
      </c>
      <c r="W105" s="111">
        <v>15</v>
      </c>
      <c r="X105" s="111">
        <v>15</v>
      </c>
      <c r="Y105" s="111">
        <v>15</v>
      </c>
      <c r="Z105" s="111">
        <v>15</v>
      </c>
      <c r="AA105" s="111">
        <v>15</v>
      </c>
      <c r="AB105" s="111">
        <v>15</v>
      </c>
      <c r="AC105" s="111">
        <v>15</v>
      </c>
      <c r="AD105" s="111">
        <v>15</v>
      </c>
      <c r="AE105" s="111">
        <v>15</v>
      </c>
      <c r="AF105" s="111">
        <v>102</v>
      </c>
      <c r="AG105" s="111">
        <v>428</v>
      </c>
      <c r="AH105" s="111">
        <v>1046</v>
      </c>
      <c r="AI105" s="111">
        <v>2001</v>
      </c>
      <c r="AJ105" s="111">
        <v>3330</v>
      </c>
      <c r="AK105" s="111">
        <v>5034</v>
      </c>
      <c r="AL105" s="111">
        <v>7118</v>
      </c>
      <c r="AM105" s="111">
        <v>9583</v>
      </c>
      <c r="AN105" s="111">
        <v>12403</v>
      </c>
      <c r="AO105" s="111">
        <v>15566</v>
      </c>
      <c r="AP105" s="111">
        <v>19058</v>
      </c>
      <c r="AQ105" s="111">
        <v>22886</v>
      </c>
      <c r="AR105" s="111">
        <v>26977</v>
      </c>
      <c r="AS105" s="111">
        <v>31337</v>
      </c>
      <c r="AT105" s="111">
        <v>35891</v>
      </c>
      <c r="AU105" s="111">
        <v>40598</v>
      </c>
      <c r="AV105" s="111">
        <v>45409</v>
      </c>
      <c r="AW105" s="111">
        <v>50363</v>
      </c>
      <c r="AX105" s="111">
        <v>55314</v>
      </c>
      <c r="AY105" s="111">
        <v>60337</v>
      </c>
      <c r="AZ105" s="111">
        <v>65279</v>
      </c>
    </row>
    <row r="106" spans="1:52">
      <c r="A106" s="112" t="s">
        <v>211</v>
      </c>
      <c r="B106" s="96">
        <v>0</v>
      </c>
      <c r="C106" s="96">
        <v>0</v>
      </c>
      <c r="D106" s="96">
        <v>0</v>
      </c>
      <c r="E106" s="96">
        <v>0</v>
      </c>
      <c r="F106" s="96">
        <v>0</v>
      </c>
      <c r="G106" s="96">
        <v>0</v>
      </c>
      <c r="H106" s="96">
        <v>0</v>
      </c>
      <c r="I106" s="96">
        <v>0</v>
      </c>
      <c r="J106" s="96">
        <v>0</v>
      </c>
      <c r="K106" s="96">
        <v>0</v>
      </c>
      <c r="L106" s="96">
        <v>0</v>
      </c>
      <c r="M106" s="96">
        <v>0</v>
      </c>
      <c r="N106" s="96">
        <v>0</v>
      </c>
      <c r="O106" s="96">
        <v>0</v>
      </c>
      <c r="P106" s="96">
        <v>0</v>
      </c>
      <c r="Q106" s="96">
        <v>0</v>
      </c>
      <c r="R106" s="96">
        <v>0</v>
      </c>
      <c r="S106" s="96">
        <v>0</v>
      </c>
      <c r="T106" s="96">
        <v>0</v>
      </c>
      <c r="U106" s="96">
        <v>0</v>
      </c>
      <c r="V106" s="96">
        <v>0</v>
      </c>
      <c r="W106" s="96">
        <v>0</v>
      </c>
      <c r="X106" s="96">
        <v>0</v>
      </c>
      <c r="Y106" s="96">
        <v>0</v>
      </c>
      <c r="Z106" s="96">
        <v>0</v>
      </c>
      <c r="AA106" s="96">
        <v>0</v>
      </c>
      <c r="AB106" s="96">
        <v>0</v>
      </c>
      <c r="AC106" s="96">
        <v>0</v>
      </c>
      <c r="AD106" s="96">
        <v>0</v>
      </c>
      <c r="AE106" s="96">
        <v>0</v>
      </c>
      <c r="AF106" s="96">
        <v>48</v>
      </c>
      <c r="AG106" s="96">
        <v>243</v>
      </c>
      <c r="AH106" s="96">
        <v>640</v>
      </c>
      <c r="AI106" s="96">
        <v>1282</v>
      </c>
      <c r="AJ106" s="96">
        <v>2216</v>
      </c>
      <c r="AK106" s="96">
        <v>3464</v>
      </c>
      <c r="AL106" s="96">
        <v>5043</v>
      </c>
      <c r="AM106" s="96">
        <v>6966</v>
      </c>
      <c r="AN106" s="96">
        <v>9239</v>
      </c>
      <c r="AO106" s="96">
        <v>11876</v>
      </c>
      <c r="AP106" s="96">
        <v>14868</v>
      </c>
      <c r="AQ106" s="96">
        <v>18222</v>
      </c>
      <c r="AR106" s="96">
        <v>21874</v>
      </c>
      <c r="AS106" s="96">
        <v>25840</v>
      </c>
      <c r="AT106" s="96">
        <v>30058</v>
      </c>
      <c r="AU106" s="96">
        <v>34497</v>
      </c>
      <c r="AV106" s="96">
        <v>39095</v>
      </c>
      <c r="AW106" s="96">
        <v>43874</v>
      </c>
      <c r="AX106" s="96">
        <v>48718</v>
      </c>
      <c r="AY106" s="96">
        <v>53654</v>
      </c>
      <c r="AZ106" s="96">
        <v>58533</v>
      </c>
    </row>
    <row r="107" spans="1:52">
      <c r="A107" s="112" t="s">
        <v>219</v>
      </c>
      <c r="B107" s="96">
        <v>0</v>
      </c>
      <c r="C107" s="96">
        <v>0</v>
      </c>
      <c r="D107" s="96">
        <v>0</v>
      </c>
      <c r="E107" s="96">
        <v>0</v>
      </c>
      <c r="F107" s="96">
        <v>0</v>
      </c>
      <c r="G107" s="96">
        <v>0</v>
      </c>
      <c r="H107" s="96">
        <v>0</v>
      </c>
      <c r="I107" s="96">
        <v>0</v>
      </c>
      <c r="J107" s="96">
        <v>0</v>
      </c>
      <c r="K107" s="96">
        <v>0</v>
      </c>
      <c r="L107" s="96">
        <v>0</v>
      </c>
      <c r="M107" s="96">
        <v>0</v>
      </c>
      <c r="N107" s="96">
        <v>0</v>
      </c>
      <c r="O107" s="96">
        <v>0</v>
      </c>
      <c r="P107" s="96">
        <v>0</v>
      </c>
      <c r="Q107" s="96">
        <v>0</v>
      </c>
      <c r="R107" s="96">
        <v>1</v>
      </c>
      <c r="S107" s="96">
        <v>4</v>
      </c>
      <c r="T107" s="96">
        <v>7</v>
      </c>
      <c r="U107" s="96">
        <v>10</v>
      </c>
      <c r="V107" s="96">
        <v>15</v>
      </c>
      <c r="W107" s="96">
        <v>15</v>
      </c>
      <c r="X107" s="96">
        <v>15</v>
      </c>
      <c r="Y107" s="96">
        <v>15</v>
      </c>
      <c r="Z107" s="96">
        <v>15</v>
      </c>
      <c r="AA107" s="96">
        <v>15</v>
      </c>
      <c r="AB107" s="96">
        <v>15</v>
      </c>
      <c r="AC107" s="96">
        <v>15</v>
      </c>
      <c r="AD107" s="96">
        <v>15</v>
      </c>
      <c r="AE107" s="96">
        <v>15</v>
      </c>
      <c r="AF107" s="96">
        <v>54</v>
      </c>
      <c r="AG107" s="96">
        <v>185</v>
      </c>
      <c r="AH107" s="96">
        <v>406</v>
      </c>
      <c r="AI107" s="96">
        <v>719</v>
      </c>
      <c r="AJ107" s="96">
        <v>1114</v>
      </c>
      <c r="AK107" s="96">
        <v>1570</v>
      </c>
      <c r="AL107" s="96">
        <v>2075</v>
      </c>
      <c r="AM107" s="96">
        <v>2617</v>
      </c>
      <c r="AN107" s="96">
        <v>3164</v>
      </c>
      <c r="AO107" s="96">
        <v>3690</v>
      </c>
      <c r="AP107" s="96">
        <v>4190</v>
      </c>
      <c r="AQ107" s="96">
        <v>4664</v>
      </c>
      <c r="AR107" s="96">
        <v>5103</v>
      </c>
      <c r="AS107" s="96">
        <v>5497</v>
      </c>
      <c r="AT107" s="96">
        <v>5833</v>
      </c>
      <c r="AU107" s="96">
        <v>6101</v>
      </c>
      <c r="AV107" s="96">
        <v>6314</v>
      </c>
      <c r="AW107" s="96">
        <v>6489</v>
      </c>
      <c r="AX107" s="96">
        <v>6596</v>
      </c>
      <c r="AY107" s="96">
        <v>6683</v>
      </c>
      <c r="AZ107" s="96">
        <v>6746</v>
      </c>
    </row>
    <row r="108" spans="1:52">
      <c r="A108" s="106" t="s">
        <v>23</v>
      </c>
      <c r="B108" s="107">
        <v>28201448.179047562</v>
      </c>
      <c r="C108" s="107">
        <v>29050357.880825322</v>
      </c>
      <c r="D108" s="107">
        <v>29540041.210927226</v>
      </c>
      <c r="E108" s="107">
        <v>30109832.241383344</v>
      </c>
      <c r="F108" s="107">
        <v>30826229.856754202</v>
      </c>
      <c r="G108" s="107">
        <v>31523023.338508099</v>
      </c>
      <c r="H108" s="107">
        <v>32285538.733455695</v>
      </c>
      <c r="I108" s="107">
        <v>33562870.694916643</v>
      </c>
      <c r="J108" s="107">
        <v>33888264.90327166</v>
      </c>
      <c r="K108" s="107">
        <v>33498389.55668062</v>
      </c>
      <c r="L108" s="107">
        <v>33627256.966098927</v>
      </c>
      <c r="M108" s="107">
        <v>33769849.45298817</v>
      </c>
      <c r="N108" s="107">
        <v>33437863.31172666</v>
      </c>
      <c r="O108" s="107">
        <v>33608208.470376797</v>
      </c>
      <c r="P108" s="107">
        <v>34200762.581494287</v>
      </c>
      <c r="Q108" s="107">
        <v>35084305.991468422</v>
      </c>
      <c r="R108" s="107">
        <v>35901968</v>
      </c>
      <c r="S108" s="107">
        <v>36909062</v>
      </c>
      <c r="T108" s="107">
        <v>37822806</v>
      </c>
      <c r="U108" s="107">
        <v>38603984</v>
      </c>
      <c r="V108" s="107">
        <v>39321131</v>
      </c>
      <c r="W108" s="107">
        <v>39954000</v>
      </c>
      <c r="X108" s="107">
        <v>40483047</v>
      </c>
      <c r="Y108" s="107">
        <v>40972483</v>
      </c>
      <c r="Z108" s="107">
        <v>41420160</v>
      </c>
      <c r="AA108" s="107">
        <v>41842494</v>
      </c>
      <c r="AB108" s="107">
        <v>42215659</v>
      </c>
      <c r="AC108" s="107">
        <v>42547153</v>
      </c>
      <c r="AD108" s="107">
        <v>42859605</v>
      </c>
      <c r="AE108" s="107">
        <v>43170111</v>
      </c>
      <c r="AF108" s="107">
        <v>43504501</v>
      </c>
      <c r="AG108" s="107">
        <v>43849369</v>
      </c>
      <c r="AH108" s="107">
        <v>44196287</v>
      </c>
      <c r="AI108" s="107">
        <v>44509130</v>
      </c>
      <c r="AJ108" s="107">
        <v>44830502</v>
      </c>
      <c r="AK108" s="107">
        <v>45164722</v>
      </c>
      <c r="AL108" s="107">
        <v>45514184</v>
      </c>
      <c r="AM108" s="107">
        <v>45875419</v>
      </c>
      <c r="AN108" s="107">
        <v>46248654</v>
      </c>
      <c r="AO108" s="107">
        <v>46637818</v>
      </c>
      <c r="AP108" s="107">
        <v>47040557</v>
      </c>
      <c r="AQ108" s="107">
        <v>47464910</v>
      </c>
      <c r="AR108" s="107">
        <v>47913594</v>
      </c>
      <c r="AS108" s="107">
        <v>48378699</v>
      </c>
      <c r="AT108" s="107">
        <v>48863841</v>
      </c>
      <c r="AU108" s="107">
        <v>49369762</v>
      </c>
      <c r="AV108" s="107">
        <v>49893220</v>
      </c>
      <c r="AW108" s="107">
        <v>50422091</v>
      </c>
      <c r="AX108" s="107">
        <v>50967811</v>
      </c>
      <c r="AY108" s="107">
        <v>51542414</v>
      </c>
      <c r="AZ108" s="107">
        <v>52156647</v>
      </c>
    </row>
    <row r="109" spans="1:52">
      <c r="A109" s="108" t="s">
        <v>197</v>
      </c>
      <c r="B109" s="109">
        <v>22894199</v>
      </c>
      <c r="C109" s="109">
        <v>23651287</v>
      </c>
      <c r="D109" s="109">
        <v>24043841</v>
      </c>
      <c r="E109" s="109">
        <v>24574075</v>
      </c>
      <c r="F109" s="109">
        <v>25255875</v>
      </c>
      <c r="G109" s="109">
        <v>25916468</v>
      </c>
      <c r="H109" s="109">
        <v>26555673</v>
      </c>
      <c r="I109" s="109">
        <v>27819515</v>
      </c>
      <c r="J109" s="109">
        <v>28067306</v>
      </c>
      <c r="K109" s="109">
        <v>27733367</v>
      </c>
      <c r="L109" s="109">
        <v>27890843</v>
      </c>
      <c r="M109" s="109">
        <v>27995901</v>
      </c>
      <c r="N109" s="109">
        <v>27734174</v>
      </c>
      <c r="O109" s="109">
        <v>27887887</v>
      </c>
      <c r="P109" s="109">
        <v>28400895</v>
      </c>
      <c r="Q109" s="109">
        <v>29147375</v>
      </c>
      <c r="R109" s="109">
        <v>29688815</v>
      </c>
      <c r="S109" s="109">
        <v>30447295</v>
      </c>
      <c r="T109" s="109">
        <v>31170528</v>
      </c>
      <c r="U109" s="109">
        <v>31809169</v>
      </c>
      <c r="V109" s="109">
        <v>32409449</v>
      </c>
      <c r="W109" s="109">
        <v>32946552</v>
      </c>
      <c r="X109" s="109">
        <v>33398962</v>
      </c>
      <c r="Y109" s="109">
        <v>33815750</v>
      </c>
      <c r="Z109" s="109">
        <v>34194387</v>
      </c>
      <c r="AA109" s="109">
        <v>34548138</v>
      </c>
      <c r="AB109" s="109">
        <v>34854238</v>
      </c>
      <c r="AC109" s="109">
        <v>35125204</v>
      </c>
      <c r="AD109" s="109">
        <v>35383255</v>
      </c>
      <c r="AE109" s="109">
        <v>35644284</v>
      </c>
      <c r="AF109" s="109">
        <v>35932086</v>
      </c>
      <c r="AG109" s="109">
        <v>36231782</v>
      </c>
      <c r="AH109" s="109">
        <v>36529554</v>
      </c>
      <c r="AI109" s="109">
        <v>36797520</v>
      </c>
      <c r="AJ109" s="109">
        <v>37072012</v>
      </c>
      <c r="AK109" s="109">
        <v>37357790</v>
      </c>
      <c r="AL109" s="109">
        <v>37657532</v>
      </c>
      <c r="AM109" s="109">
        <v>37968506</v>
      </c>
      <c r="AN109" s="109">
        <v>38290878</v>
      </c>
      <c r="AO109" s="109">
        <v>38628446</v>
      </c>
      <c r="AP109" s="109">
        <v>38981568</v>
      </c>
      <c r="AQ109" s="109">
        <v>39354151</v>
      </c>
      <c r="AR109" s="109">
        <v>39749002</v>
      </c>
      <c r="AS109" s="109">
        <v>40156352</v>
      </c>
      <c r="AT109" s="109">
        <v>40581219</v>
      </c>
      <c r="AU109" s="109">
        <v>41024681</v>
      </c>
      <c r="AV109" s="109">
        <v>41485857</v>
      </c>
      <c r="AW109" s="109">
        <v>41951656</v>
      </c>
      <c r="AX109" s="109">
        <v>42433451</v>
      </c>
      <c r="AY109" s="109">
        <v>42942842</v>
      </c>
      <c r="AZ109" s="109">
        <v>43490302</v>
      </c>
    </row>
    <row r="110" spans="1:52">
      <c r="A110" s="110" t="s">
        <v>201</v>
      </c>
      <c r="B110" s="111">
        <v>22889003</v>
      </c>
      <c r="C110" s="111">
        <v>23645383</v>
      </c>
      <c r="D110" s="111">
        <v>24037666</v>
      </c>
      <c r="E110" s="111">
        <v>24567778</v>
      </c>
      <c r="F110" s="111">
        <v>25248392</v>
      </c>
      <c r="G110" s="111">
        <v>25909101</v>
      </c>
      <c r="H110" s="111">
        <v>26548191</v>
      </c>
      <c r="I110" s="111">
        <v>27811850</v>
      </c>
      <c r="J110" s="111">
        <v>28060131</v>
      </c>
      <c r="K110" s="111">
        <v>27725839</v>
      </c>
      <c r="L110" s="111">
        <v>27883510</v>
      </c>
      <c r="M110" s="111">
        <v>27987460</v>
      </c>
      <c r="N110" s="111">
        <v>27719136</v>
      </c>
      <c r="O110" s="111">
        <v>27865385</v>
      </c>
      <c r="P110" s="111">
        <v>28369868</v>
      </c>
      <c r="Q110" s="111">
        <v>29106871</v>
      </c>
      <c r="R110" s="111">
        <v>29629930</v>
      </c>
      <c r="S110" s="111">
        <v>30361518</v>
      </c>
      <c r="T110" s="111">
        <v>31050513</v>
      </c>
      <c r="U110" s="111">
        <v>31648612</v>
      </c>
      <c r="V110" s="111">
        <v>32026455</v>
      </c>
      <c r="W110" s="111">
        <v>32340408</v>
      </c>
      <c r="X110" s="111">
        <v>32583985</v>
      </c>
      <c r="Y110" s="111">
        <v>32805910</v>
      </c>
      <c r="Z110" s="111">
        <v>32972135</v>
      </c>
      <c r="AA110" s="111">
        <v>33065569</v>
      </c>
      <c r="AB110" s="111">
        <v>33066606</v>
      </c>
      <c r="AC110" s="111">
        <v>32991327</v>
      </c>
      <c r="AD110" s="111">
        <v>32860660</v>
      </c>
      <c r="AE110" s="111">
        <v>32689670</v>
      </c>
      <c r="AF110" s="111">
        <v>32493294</v>
      </c>
      <c r="AG110" s="111">
        <v>32252601</v>
      </c>
      <c r="AH110" s="111">
        <v>31946227</v>
      </c>
      <c r="AI110" s="111">
        <v>31556297</v>
      </c>
      <c r="AJ110" s="111">
        <v>31111214</v>
      </c>
      <c r="AK110" s="111">
        <v>30621626</v>
      </c>
      <c r="AL110" s="111">
        <v>30094000</v>
      </c>
      <c r="AM110" s="111">
        <v>29538527</v>
      </c>
      <c r="AN110" s="111">
        <v>28966939</v>
      </c>
      <c r="AO110" s="111">
        <v>28400042</v>
      </c>
      <c r="AP110" s="111">
        <v>27850960</v>
      </c>
      <c r="AQ110" s="111">
        <v>27338282</v>
      </c>
      <c r="AR110" s="111">
        <v>26870042</v>
      </c>
      <c r="AS110" s="111">
        <v>26451921</v>
      </c>
      <c r="AT110" s="111">
        <v>26084733</v>
      </c>
      <c r="AU110" s="111">
        <v>25772621</v>
      </c>
      <c r="AV110" s="111">
        <v>25511762</v>
      </c>
      <c r="AW110" s="111">
        <v>25295366</v>
      </c>
      <c r="AX110" s="111">
        <v>25122730</v>
      </c>
      <c r="AY110" s="111">
        <v>24996364</v>
      </c>
      <c r="AZ110" s="111">
        <v>24914392</v>
      </c>
    </row>
    <row r="111" spans="1:52">
      <c r="A111" s="112" t="s">
        <v>212</v>
      </c>
      <c r="B111" s="96">
        <v>151939</v>
      </c>
      <c r="C111" s="96">
        <v>182110</v>
      </c>
      <c r="D111" s="96">
        <v>226935</v>
      </c>
      <c r="E111" s="96">
        <v>250547</v>
      </c>
      <c r="F111" s="96">
        <v>261558</v>
      </c>
      <c r="G111" s="96">
        <v>275825</v>
      </c>
      <c r="H111" s="96">
        <v>300756</v>
      </c>
      <c r="I111" s="96">
        <v>304964</v>
      </c>
      <c r="J111" s="96">
        <v>315874</v>
      </c>
      <c r="K111" s="96">
        <v>313737</v>
      </c>
      <c r="L111" s="96">
        <v>320139</v>
      </c>
      <c r="M111" s="96">
        <v>325834</v>
      </c>
      <c r="N111" s="96">
        <v>320541</v>
      </c>
      <c r="O111" s="96">
        <v>312457</v>
      </c>
      <c r="P111" s="96">
        <v>324103</v>
      </c>
      <c r="Q111" s="96">
        <v>320764</v>
      </c>
      <c r="R111" s="96">
        <v>308073</v>
      </c>
      <c r="S111" s="96">
        <v>302876</v>
      </c>
      <c r="T111" s="96">
        <v>292973</v>
      </c>
      <c r="U111" s="96">
        <v>292214</v>
      </c>
      <c r="V111" s="96">
        <v>289230</v>
      </c>
      <c r="W111" s="96">
        <v>292463</v>
      </c>
      <c r="X111" s="96">
        <v>299254</v>
      </c>
      <c r="Y111" s="96">
        <v>309241</v>
      </c>
      <c r="Z111" s="96">
        <v>320313</v>
      </c>
      <c r="AA111" s="96">
        <v>330386</v>
      </c>
      <c r="AB111" s="96">
        <v>338723</v>
      </c>
      <c r="AC111" s="96">
        <v>344959</v>
      </c>
      <c r="AD111" s="96">
        <v>349276</v>
      </c>
      <c r="AE111" s="96">
        <v>351784</v>
      </c>
      <c r="AF111" s="96">
        <v>352942</v>
      </c>
      <c r="AG111" s="96">
        <v>352760</v>
      </c>
      <c r="AH111" s="96">
        <v>351475</v>
      </c>
      <c r="AI111" s="96">
        <v>349094</v>
      </c>
      <c r="AJ111" s="96">
        <v>345849</v>
      </c>
      <c r="AK111" s="96">
        <v>341711</v>
      </c>
      <c r="AL111" s="96">
        <v>336846</v>
      </c>
      <c r="AM111" s="96">
        <v>331259</v>
      </c>
      <c r="AN111" s="96">
        <v>325320</v>
      </c>
      <c r="AO111" s="96">
        <v>319198</v>
      </c>
      <c r="AP111" s="96">
        <v>313183</v>
      </c>
      <c r="AQ111" s="96">
        <v>307384</v>
      </c>
      <c r="AR111" s="96">
        <v>302026</v>
      </c>
      <c r="AS111" s="96">
        <v>297026</v>
      </c>
      <c r="AT111" s="96">
        <v>292568</v>
      </c>
      <c r="AU111" s="96">
        <v>288590</v>
      </c>
      <c r="AV111" s="96">
        <v>285158</v>
      </c>
      <c r="AW111" s="96">
        <v>282057</v>
      </c>
      <c r="AX111" s="96">
        <v>279507</v>
      </c>
      <c r="AY111" s="96">
        <v>277282</v>
      </c>
      <c r="AZ111" s="96">
        <v>275435</v>
      </c>
    </row>
    <row r="112" spans="1:52">
      <c r="A112" s="112" t="s">
        <v>202</v>
      </c>
      <c r="B112" s="96">
        <v>4256246</v>
      </c>
      <c r="C112" s="96">
        <v>4129059</v>
      </c>
      <c r="D112" s="96">
        <v>3876127</v>
      </c>
      <c r="E112" s="96">
        <v>3698441</v>
      </c>
      <c r="F112" s="96">
        <v>3472911</v>
      </c>
      <c r="G112" s="96">
        <v>3303603</v>
      </c>
      <c r="H112" s="96">
        <v>3150880</v>
      </c>
      <c r="I112" s="96">
        <v>3018511</v>
      </c>
      <c r="J112" s="96">
        <v>2945459</v>
      </c>
      <c r="K112" s="96">
        <v>2774534</v>
      </c>
      <c r="L112" s="96">
        <v>2663701</v>
      </c>
      <c r="M112" s="96">
        <v>2535325</v>
      </c>
      <c r="N112" s="96">
        <v>2414411</v>
      </c>
      <c r="O112" s="96">
        <v>2340037</v>
      </c>
      <c r="P112" s="96">
        <v>2239165</v>
      </c>
      <c r="Q112" s="96">
        <v>2226999</v>
      </c>
      <c r="R112" s="96">
        <v>2237162</v>
      </c>
      <c r="S112" s="96">
        <v>2274092</v>
      </c>
      <c r="T112" s="96">
        <v>2304309</v>
      </c>
      <c r="U112" s="96">
        <v>2339955</v>
      </c>
      <c r="V112" s="96">
        <v>2393130</v>
      </c>
      <c r="W112" s="96">
        <v>2441464</v>
      </c>
      <c r="X112" s="96">
        <v>2481421</v>
      </c>
      <c r="Y112" s="96">
        <v>2517756</v>
      </c>
      <c r="Z112" s="96">
        <v>2549203</v>
      </c>
      <c r="AA112" s="96">
        <v>2577439</v>
      </c>
      <c r="AB112" s="96">
        <v>2599167</v>
      </c>
      <c r="AC112" s="96">
        <v>2614812</v>
      </c>
      <c r="AD112" s="96">
        <v>2623425</v>
      </c>
      <c r="AE112" s="96">
        <v>2624923</v>
      </c>
      <c r="AF112" s="96">
        <v>2618974</v>
      </c>
      <c r="AG112" s="96">
        <v>2604878</v>
      </c>
      <c r="AH112" s="96">
        <v>2582187</v>
      </c>
      <c r="AI112" s="96">
        <v>2552799</v>
      </c>
      <c r="AJ112" s="96">
        <v>2518380</v>
      </c>
      <c r="AK112" s="96">
        <v>2480351</v>
      </c>
      <c r="AL112" s="96">
        <v>2439522</v>
      </c>
      <c r="AM112" s="96">
        <v>2396937</v>
      </c>
      <c r="AN112" s="96">
        <v>2353198</v>
      </c>
      <c r="AO112" s="96">
        <v>2309803</v>
      </c>
      <c r="AP112" s="96">
        <v>2267679</v>
      </c>
      <c r="AQ112" s="96">
        <v>2227810</v>
      </c>
      <c r="AR112" s="96">
        <v>2191278</v>
      </c>
      <c r="AS112" s="96">
        <v>2158140</v>
      </c>
      <c r="AT112" s="96">
        <v>2128671</v>
      </c>
      <c r="AU112" s="96">
        <v>2102991</v>
      </c>
      <c r="AV112" s="96">
        <v>2081150</v>
      </c>
      <c r="AW112" s="96">
        <v>2062524</v>
      </c>
      <c r="AX112" s="96">
        <v>2047327</v>
      </c>
      <c r="AY112" s="96">
        <v>2034910</v>
      </c>
      <c r="AZ112" s="96">
        <v>2025432</v>
      </c>
    </row>
    <row r="113" spans="1:52">
      <c r="A113" s="112" t="s">
        <v>213</v>
      </c>
      <c r="B113" s="96">
        <v>7509</v>
      </c>
      <c r="C113" s="96">
        <v>8885</v>
      </c>
      <c r="D113" s="96">
        <v>10724</v>
      </c>
      <c r="E113" s="96">
        <v>12990</v>
      </c>
      <c r="F113" s="96">
        <v>14937</v>
      </c>
      <c r="G113" s="96">
        <v>17506</v>
      </c>
      <c r="H113" s="96">
        <v>30914</v>
      </c>
      <c r="I113" s="96">
        <v>35571</v>
      </c>
      <c r="J113" s="96">
        <v>48075</v>
      </c>
      <c r="K113" s="96">
        <v>66498</v>
      </c>
      <c r="L113" s="96">
        <v>89137</v>
      </c>
      <c r="M113" s="96">
        <v>96274</v>
      </c>
      <c r="N113" s="96">
        <v>99591</v>
      </c>
      <c r="O113" s="96">
        <v>107225</v>
      </c>
      <c r="P113" s="96">
        <v>116812</v>
      </c>
      <c r="Q113" s="96">
        <v>128891</v>
      </c>
      <c r="R113" s="96">
        <v>134417</v>
      </c>
      <c r="S113" s="96">
        <v>142073</v>
      </c>
      <c r="T113" s="96">
        <v>150650</v>
      </c>
      <c r="U113" s="96">
        <v>159546</v>
      </c>
      <c r="V113" s="96">
        <v>166479</v>
      </c>
      <c r="W113" s="96">
        <v>174724</v>
      </c>
      <c r="X113" s="96">
        <v>183806</v>
      </c>
      <c r="Y113" s="96">
        <v>194956</v>
      </c>
      <c r="Z113" s="96">
        <v>207454</v>
      </c>
      <c r="AA113" s="96">
        <v>220602</v>
      </c>
      <c r="AB113" s="96">
        <v>234331</v>
      </c>
      <c r="AC113" s="96">
        <v>248453</v>
      </c>
      <c r="AD113" s="96">
        <v>263217</v>
      </c>
      <c r="AE113" s="96">
        <v>278686</v>
      </c>
      <c r="AF113" s="96">
        <v>295006</v>
      </c>
      <c r="AG113" s="96">
        <v>311979</v>
      </c>
      <c r="AH113" s="96">
        <v>329338</v>
      </c>
      <c r="AI113" s="96">
        <v>346836</v>
      </c>
      <c r="AJ113" s="96">
        <v>364412</v>
      </c>
      <c r="AK113" s="96">
        <v>381910</v>
      </c>
      <c r="AL113" s="96">
        <v>399427</v>
      </c>
      <c r="AM113" s="96">
        <v>416836</v>
      </c>
      <c r="AN113" s="96">
        <v>434448</v>
      </c>
      <c r="AO113" s="96">
        <v>452421</v>
      </c>
      <c r="AP113" s="96">
        <v>471156</v>
      </c>
      <c r="AQ113" s="96">
        <v>490778</v>
      </c>
      <c r="AR113" s="96">
        <v>511959</v>
      </c>
      <c r="AS113" s="96">
        <v>534310</v>
      </c>
      <c r="AT113" s="96">
        <v>558612</v>
      </c>
      <c r="AU113" s="96">
        <v>584525</v>
      </c>
      <c r="AV113" s="96">
        <v>612322</v>
      </c>
      <c r="AW113" s="96">
        <v>641679</v>
      </c>
      <c r="AX113" s="96">
        <v>673114</v>
      </c>
      <c r="AY113" s="96">
        <v>705975</v>
      </c>
      <c r="AZ113" s="96">
        <v>740673</v>
      </c>
    </row>
    <row r="114" spans="1:52">
      <c r="A114" s="112" t="s">
        <v>214</v>
      </c>
      <c r="B114" s="96">
        <v>0</v>
      </c>
      <c r="C114" s="96">
        <v>0</v>
      </c>
      <c r="D114" s="96">
        <v>0</v>
      </c>
      <c r="E114" s="96">
        <v>0</v>
      </c>
      <c r="F114" s="96">
        <v>0</v>
      </c>
      <c r="G114" s="96">
        <v>0</v>
      </c>
      <c r="H114" s="96">
        <v>0</v>
      </c>
      <c r="I114" s="96">
        <v>0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276</v>
      </c>
      <c r="S114" s="96">
        <v>670</v>
      </c>
      <c r="T114" s="96">
        <v>1185</v>
      </c>
      <c r="U114" s="96">
        <v>1809</v>
      </c>
      <c r="V114" s="96">
        <v>3207</v>
      </c>
      <c r="W114" s="96">
        <v>4597</v>
      </c>
      <c r="X114" s="96">
        <v>5979</v>
      </c>
      <c r="Y114" s="96">
        <v>7344</v>
      </c>
      <c r="Z114" s="96">
        <v>8801</v>
      </c>
      <c r="AA114" s="96">
        <v>10475</v>
      </c>
      <c r="AB114" s="96">
        <v>12363</v>
      </c>
      <c r="AC114" s="96">
        <v>14472</v>
      </c>
      <c r="AD114" s="96">
        <v>16822</v>
      </c>
      <c r="AE114" s="96">
        <v>19450</v>
      </c>
      <c r="AF114" s="96">
        <v>22404</v>
      </c>
      <c r="AG114" s="96">
        <v>25688</v>
      </c>
      <c r="AH114" s="96">
        <v>29358</v>
      </c>
      <c r="AI114" s="96">
        <v>33371</v>
      </c>
      <c r="AJ114" s="96">
        <v>37836</v>
      </c>
      <c r="AK114" s="96">
        <v>42759</v>
      </c>
      <c r="AL114" s="96">
        <v>48201</v>
      </c>
      <c r="AM114" s="96">
        <v>54171</v>
      </c>
      <c r="AN114" s="96">
        <v>60746</v>
      </c>
      <c r="AO114" s="96">
        <v>67962</v>
      </c>
      <c r="AP114" s="96">
        <v>75910</v>
      </c>
      <c r="AQ114" s="96">
        <v>84633</v>
      </c>
      <c r="AR114" s="96">
        <v>94267</v>
      </c>
      <c r="AS114" s="96">
        <v>104830</v>
      </c>
      <c r="AT114" s="96">
        <v>116449</v>
      </c>
      <c r="AU114" s="96">
        <v>129155</v>
      </c>
      <c r="AV114" s="96">
        <v>143080</v>
      </c>
      <c r="AW114" s="96">
        <v>158123</v>
      </c>
      <c r="AX114" s="96">
        <v>174511</v>
      </c>
      <c r="AY114" s="96">
        <v>192251</v>
      </c>
      <c r="AZ114" s="96">
        <v>211544</v>
      </c>
    </row>
    <row r="115" spans="1:52">
      <c r="A115" s="112" t="s">
        <v>203</v>
      </c>
      <c r="B115" s="96">
        <v>18473309</v>
      </c>
      <c r="C115" s="96">
        <v>19325329</v>
      </c>
      <c r="D115" s="96">
        <v>19923880</v>
      </c>
      <c r="E115" s="96">
        <v>20605800</v>
      </c>
      <c r="F115" s="96">
        <v>21498986</v>
      </c>
      <c r="G115" s="96">
        <v>22312167</v>
      </c>
      <c r="H115" s="96">
        <v>23065641</v>
      </c>
      <c r="I115" s="96">
        <v>24452804</v>
      </c>
      <c r="J115" s="96">
        <v>24750723</v>
      </c>
      <c r="K115" s="96">
        <v>24571070</v>
      </c>
      <c r="L115" s="96">
        <v>24810533</v>
      </c>
      <c r="M115" s="96">
        <v>25030027</v>
      </c>
      <c r="N115" s="96">
        <v>24884593</v>
      </c>
      <c r="O115" s="96">
        <v>25105666</v>
      </c>
      <c r="P115" s="96">
        <v>25689788</v>
      </c>
      <c r="Q115" s="96">
        <v>26430217</v>
      </c>
      <c r="R115" s="96">
        <v>26950001</v>
      </c>
      <c r="S115" s="96">
        <v>27641804</v>
      </c>
      <c r="T115" s="96">
        <v>28301388</v>
      </c>
      <c r="U115" s="96">
        <v>28855073</v>
      </c>
      <c r="V115" s="96">
        <v>29174386</v>
      </c>
      <c r="W115" s="96">
        <v>29427123</v>
      </c>
      <c r="X115" s="96">
        <v>29613467</v>
      </c>
      <c r="Y115" s="96">
        <v>29776528</v>
      </c>
      <c r="Z115" s="96">
        <v>29886240</v>
      </c>
      <c r="AA115" s="96">
        <v>29926492</v>
      </c>
      <c r="AB115" s="96">
        <v>29881781</v>
      </c>
      <c r="AC115" s="96">
        <v>29768304</v>
      </c>
      <c r="AD115" s="96">
        <v>29607479</v>
      </c>
      <c r="AE115" s="96">
        <v>29414235</v>
      </c>
      <c r="AF115" s="96">
        <v>29203176</v>
      </c>
      <c r="AG115" s="96">
        <v>28956249</v>
      </c>
      <c r="AH115" s="96">
        <v>28652489</v>
      </c>
      <c r="AI115" s="96">
        <v>28272411</v>
      </c>
      <c r="AJ115" s="96">
        <v>27842422</v>
      </c>
      <c r="AK115" s="96">
        <v>27371877</v>
      </c>
      <c r="AL115" s="96">
        <v>26866060</v>
      </c>
      <c r="AM115" s="96">
        <v>26334199</v>
      </c>
      <c r="AN115" s="96">
        <v>25786579</v>
      </c>
      <c r="AO115" s="96">
        <v>25242038</v>
      </c>
      <c r="AP115" s="96">
        <v>24711842</v>
      </c>
      <c r="AQ115" s="96">
        <v>24213143</v>
      </c>
      <c r="AR115" s="96">
        <v>23751593</v>
      </c>
      <c r="AS115" s="96">
        <v>23333003</v>
      </c>
      <c r="AT115" s="96">
        <v>22956457</v>
      </c>
      <c r="AU115" s="96">
        <v>22625944</v>
      </c>
      <c r="AV115" s="96">
        <v>22336563</v>
      </c>
      <c r="AW115" s="96">
        <v>22082329</v>
      </c>
      <c r="AX115" s="96">
        <v>21860607</v>
      </c>
      <c r="AY115" s="96">
        <v>21674748</v>
      </c>
      <c r="AZ115" s="96">
        <v>21521228</v>
      </c>
    </row>
    <row r="116" spans="1:52">
      <c r="A116" s="112" t="s">
        <v>204</v>
      </c>
      <c r="B116" s="96">
        <v>0</v>
      </c>
      <c r="C116" s="96">
        <v>0</v>
      </c>
      <c r="D116" s="96">
        <v>0</v>
      </c>
      <c r="E116" s="96">
        <v>0</v>
      </c>
      <c r="F116" s="96">
        <v>0</v>
      </c>
      <c r="G116" s="96">
        <v>0</v>
      </c>
      <c r="H116" s="96">
        <v>0</v>
      </c>
      <c r="I116" s="96">
        <v>0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1</v>
      </c>
      <c r="S116" s="96">
        <v>3</v>
      </c>
      <c r="T116" s="96">
        <v>8</v>
      </c>
      <c r="U116" s="96">
        <v>15</v>
      </c>
      <c r="V116" s="96">
        <v>23</v>
      </c>
      <c r="W116" s="96">
        <v>37</v>
      </c>
      <c r="X116" s="96">
        <v>58</v>
      </c>
      <c r="Y116" s="96">
        <v>85</v>
      </c>
      <c r="Z116" s="96">
        <v>124</v>
      </c>
      <c r="AA116" s="96">
        <v>175</v>
      </c>
      <c r="AB116" s="96">
        <v>241</v>
      </c>
      <c r="AC116" s="96">
        <v>327</v>
      </c>
      <c r="AD116" s="96">
        <v>441</v>
      </c>
      <c r="AE116" s="96">
        <v>592</v>
      </c>
      <c r="AF116" s="96">
        <v>792</v>
      </c>
      <c r="AG116" s="96">
        <v>1047</v>
      </c>
      <c r="AH116" s="96">
        <v>1380</v>
      </c>
      <c r="AI116" s="96">
        <v>1786</v>
      </c>
      <c r="AJ116" s="96">
        <v>2315</v>
      </c>
      <c r="AK116" s="96">
        <v>3018</v>
      </c>
      <c r="AL116" s="96">
        <v>3944</v>
      </c>
      <c r="AM116" s="96">
        <v>5125</v>
      </c>
      <c r="AN116" s="96">
        <v>6648</v>
      </c>
      <c r="AO116" s="96">
        <v>8620</v>
      </c>
      <c r="AP116" s="96">
        <v>11190</v>
      </c>
      <c r="AQ116" s="96">
        <v>14534</v>
      </c>
      <c r="AR116" s="96">
        <v>18919</v>
      </c>
      <c r="AS116" s="96">
        <v>24612</v>
      </c>
      <c r="AT116" s="96">
        <v>31976</v>
      </c>
      <c r="AU116" s="96">
        <v>41416</v>
      </c>
      <c r="AV116" s="96">
        <v>53489</v>
      </c>
      <c r="AW116" s="96">
        <v>68654</v>
      </c>
      <c r="AX116" s="96">
        <v>87664</v>
      </c>
      <c r="AY116" s="96">
        <v>111198</v>
      </c>
      <c r="AZ116" s="96">
        <v>140080</v>
      </c>
    </row>
    <row r="117" spans="1:52">
      <c r="A117" s="112" t="s">
        <v>215</v>
      </c>
      <c r="B117" s="96">
        <v>0</v>
      </c>
      <c r="C117" s="96">
        <v>0</v>
      </c>
      <c r="D117" s="96">
        <v>0</v>
      </c>
      <c r="E117" s="96">
        <v>0</v>
      </c>
      <c r="F117" s="96">
        <v>0</v>
      </c>
      <c r="G117" s="96">
        <v>0</v>
      </c>
      <c r="H117" s="96">
        <v>0</v>
      </c>
      <c r="I117" s="96">
        <v>0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  <c r="T117" s="96">
        <v>0</v>
      </c>
      <c r="U117" s="96">
        <v>0</v>
      </c>
      <c r="V117" s="96">
        <v>0</v>
      </c>
      <c r="W117" s="96">
        <v>0</v>
      </c>
      <c r="X117" s="96">
        <v>0</v>
      </c>
      <c r="Y117" s="96">
        <v>0</v>
      </c>
      <c r="Z117" s="96">
        <v>0</v>
      </c>
      <c r="AA117" s="96">
        <v>0</v>
      </c>
      <c r="AB117" s="96">
        <v>0</v>
      </c>
      <c r="AC117" s="96">
        <v>0</v>
      </c>
      <c r="AD117" s="96">
        <v>0</v>
      </c>
      <c r="AE117" s="96">
        <v>0</v>
      </c>
      <c r="AF117" s="96">
        <v>0</v>
      </c>
      <c r="AG117" s="96">
        <v>0</v>
      </c>
      <c r="AH117" s="96">
        <v>0</v>
      </c>
      <c r="AI117" s="96">
        <v>0</v>
      </c>
      <c r="AJ117" s="96">
        <v>0</v>
      </c>
      <c r="AK117" s="96">
        <v>0</v>
      </c>
      <c r="AL117" s="96">
        <v>0</v>
      </c>
      <c r="AM117" s="96">
        <v>0</v>
      </c>
      <c r="AN117" s="96">
        <v>0</v>
      </c>
      <c r="AO117" s="96">
        <v>0</v>
      </c>
      <c r="AP117" s="96">
        <v>0</v>
      </c>
      <c r="AQ117" s="96">
        <v>0</v>
      </c>
      <c r="AR117" s="96">
        <v>0</v>
      </c>
      <c r="AS117" s="96">
        <v>0</v>
      </c>
      <c r="AT117" s="96">
        <v>0</v>
      </c>
      <c r="AU117" s="96">
        <v>0</v>
      </c>
      <c r="AV117" s="96">
        <v>0</v>
      </c>
      <c r="AW117" s="96">
        <v>0</v>
      </c>
      <c r="AX117" s="96">
        <v>0</v>
      </c>
      <c r="AY117" s="96">
        <v>0</v>
      </c>
      <c r="AZ117" s="96">
        <v>0</v>
      </c>
    </row>
    <row r="118" spans="1:52">
      <c r="A118" s="110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</row>
    <row r="119" spans="1:52">
      <c r="A119" s="112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</row>
    <row r="120" spans="1:52">
      <c r="A120" s="112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</row>
    <row r="121" spans="1:52">
      <c r="A121" s="112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</row>
    <row r="122" spans="1:52">
      <c r="A122" s="112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</row>
    <row r="123" spans="1:52">
      <c r="A123" s="112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</row>
    <row r="124" spans="1:52">
      <c r="A124" s="112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</row>
    <row r="125" spans="1:52">
      <c r="A125" s="112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</row>
    <row r="126" spans="1:52">
      <c r="A126" s="110" t="s">
        <v>205</v>
      </c>
      <c r="B126" s="111">
        <v>0</v>
      </c>
      <c r="C126" s="111">
        <v>0</v>
      </c>
      <c r="D126" s="111">
        <v>0</v>
      </c>
      <c r="E126" s="111">
        <v>0</v>
      </c>
      <c r="F126" s="111">
        <v>0</v>
      </c>
      <c r="G126" s="111">
        <v>0</v>
      </c>
      <c r="H126" s="111">
        <v>0</v>
      </c>
      <c r="I126" s="111">
        <v>0</v>
      </c>
      <c r="J126" s="111">
        <v>0</v>
      </c>
      <c r="K126" s="111">
        <v>0</v>
      </c>
      <c r="L126" s="111">
        <v>0</v>
      </c>
      <c r="M126" s="111">
        <v>0</v>
      </c>
      <c r="N126" s="111">
        <v>0</v>
      </c>
      <c r="O126" s="111">
        <v>0</v>
      </c>
      <c r="P126" s="111">
        <v>0</v>
      </c>
      <c r="Q126" s="111">
        <v>0</v>
      </c>
      <c r="R126" s="111">
        <v>8883</v>
      </c>
      <c r="S126" s="111">
        <v>23009</v>
      </c>
      <c r="T126" s="111">
        <v>41910</v>
      </c>
      <c r="U126" s="111">
        <v>65102</v>
      </c>
      <c r="V126" s="111">
        <v>132316</v>
      </c>
      <c r="W126" s="111">
        <v>220122</v>
      </c>
      <c r="X126" s="111">
        <v>320574</v>
      </c>
      <c r="Y126" s="111">
        <v>429566</v>
      </c>
      <c r="Z126" s="111">
        <v>555390</v>
      </c>
      <c r="AA126" s="111">
        <v>708322</v>
      </c>
      <c r="AB126" s="111">
        <v>885532</v>
      </c>
      <c r="AC126" s="111">
        <v>1083788</v>
      </c>
      <c r="AD126" s="111">
        <v>1302083</v>
      </c>
      <c r="AE126" s="111">
        <v>1538675</v>
      </c>
      <c r="AF126" s="111">
        <v>1794896</v>
      </c>
      <c r="AG126" s="111">
        <v>2070220</v>
      </c>
      <c r="AH126" s="111">
        <v>2366949</v>
      </c>
      <c r="AI126" s="111">
        <v>2679320</v>
      </c>
      <c r="AJ126" s="111">
        <v>3010364</v>
      </c>
      <c r="AK126" s="111">
        <v>3355300</v>
      </c>
      <c r="AL126" s="111">
        <v>3711445</v>
      </c>
      <c r="AM126" s="111">
        <v>4070865</v>
      </c>
      <c r="AN126" s="111">
        <v>4428409</v>
      </c>
      <c r="AO126" s="111">
        <v>4774736</v>
      </c>
      <c r="AP126" s="111">
        <v>5103961</v>
      </c>
      <c r="AQ126" s="111">
        <v>5405940</v>
      </c>
      <c r="AR126" s="111">
        <v>5676754</v>
      </c>
      <c r="AS126" s="111">
        <v>5909768</v>
      </c>
      <c r="AT126" s="111">
        <v>6105957</v>
      </c>
      <c r="AU126" s="111">
        <v>6263043</v>
      </c>
      <c r="AV126" s="111">
        <v>6384352</v>
      </c>
      <c r="AW126" s="111">
        <v>6467882</v>
      </c>
      <c r="AX126" s="111">
        <v>6520221</v>
      </c>
      <c r="AY126" s="111">
        <v>6545969</v>
      </c>
      <c r="AZ126" s="111">
        <v>6555702</v>
      </c>
    </row>
    <row r="127" spans="1:52">
      <c r="A127" s="112" t="s">
        <v>212</v>
      </c>
      <c r="B127" s="96">
        <v>0</v>
      </c>
      <c r="C127" s="96">
        <v>0</v>
      </c>
      <c r="D127" s="96">
        <v>0</v>
      </c>
      <c r="E127" s="96">
        <v>0</v>
      </c>
      <c r="F127" s="96">
        <v>0</v>
      </c>
      <c r="G127" s="96">
        <v>0</v>
      </c>
      <c r="H127" s="96">
        <v>0</v>
      </c>
      <c r="I127" s="96">
        <v>0</v>
      </c>
      <c r="J127" s="96">
        <v>0</v>
      </c>
      <c r="K127" s="96">
        <v>0</v>
      </c>
      <c r="L127" s="96">
        <v>0</v>
      </c>
      <c r="M127" s="96">
        <v>0</v>
      </c>
      <c r="N127" s="96">
        <v>0</v>
      </c>
      <c r="O127" s="96">
        <v>0</v>
      </c>
      <c r="P127" s="96">
        <v>0</v>
      </c>
      <c r="Q127" s="96">
        <v>0</v>
      </c>
      <c r="R127" s="96">
        <v>0</v>
      </c>
      <c r="S127" s="96">
        <v>0</v>
      </c>
      <c r="T127" s="96">
        <v>0</v>
      </c>
      <c r="U127" s="96">
        <v>0</v>
      </c>
      <c r="V127" s="96">
        <v>0</v>
      </c>
      <c r="W127" s="96">
        <v>0</v>
      </c>
      <c r="X127" s="96">
        <v>0</v>
      </c>
      <c r="Y127" s="96">
        <v>0</v>
      </c>
      <c r="Z127" s="96">
        <v>0</v>
      </c>
      <c r="AA127" s="96">
        <v>0</v>
      </c>
      <c r="AB127" s="96">
        <v>0</v>
      </c>
      <c r="AC127" s="96">
        <v>0</v>
      </c>
      <c r="AD127" s="96">
        <v>0</v>
      </c>
      <c r="AE127" s="96">
        <v>0</v>
      </c>
      <c r="AF127" s="96">
        <v>0</v>
      </c>
      <c r="AG127" s="96">
        <v>0</v>
      </c>
      <c r="AH127" s="96">
        <v>0</v>
      </c>
      <c r="AI127" s="96">
        <v>0</v>
      </c>
      <c r="AJ127" s="96">
        <v>0</v>
      </c>
      <c r="AK127" s="96">
        <v>0</v>
      </c>
      <c r="AL127" s="96">
        <v>0</v>
      </c>
      <c r="AM127" s="96">
        <v>0</v>
      </c>
      <c r="AN127" s="96">
        <v>0</v>
      </c>
      <c r="AO127" s="96">
        <v>0</v>
      </c>
      <c r="AP127" s="96">
        <v>0</v>
      </c>
      <c r="AQ127" s="96">
        <v>0</v>
      </c>
      <c r="AR127" s="96">
        <v>0</v>
      </c>
      <c r="AS127" s="96">
        <v>0</v>
      </c>
      <c r="AT127" s="96">
        <v>0</v>
      </c>
      <c r="AU127" s="96">
        <v>0</v>
      </c>
      <c r="AV127" s="96">
        <v>0</v>
      </c>
      <c r="AW127" s="96">
        <v>0</v>
      </c>
      <c r="AX127" s="96">
        <v>0</v>
      </c>
      <c r="AY127" s="96">
        <v>0</v>
      </c>
      <c r="AZ127" s="96">
        <v>0</v>
      </c>
    </row>
    <row r="128" spans="1:52">
      <c r="A128" s="112" t="s">
        <v>202</v>
      </c>
      <c r="B128" s="96">
        <v>0</v>
      </c>
      <c r="C128" s="96">
        <v>0</v>
      </c>
      <c r="D128" s="96">
        <v>0</v>
      </c>
      <c r="E128" s="96">
        <v>0</v>
      </c>
      <c r="F128" s="96">
        <v>0</v>
      </c>
      <c r="G128" s="96">
        <v>0</v>
      </c>
      <c r="H128" s="96">
        <v>0</v>
      </c>
      <c r="I128" s="96">
        <v>0</v>
      </c>
      <c r="J128" s="96">
        <v>0</v>
      </c>
      <c r="K128" s="96">
        <v>0</v>
      </c>
      <c r="L128" s="96">
        <v>0</v>
      </c>
      <c r="M128" s="96">
        <v>0</v>
      </c>
      <c r="N128" s="96">
        <v>0</v>
      </c>
      <c r="O128" s="96">
        <v>0</v>
      </c>
      <c r="P128" s="96">
        <v>0</v>
      </c>
      <c r="Q128" s="96">
        <v>0</v>
      </c>
      <c r="R128" s="96">
        <v>840</v>
      </c>
      <c r="S128" s="96">
        <v>2084</v>
      </c>
      <c r="T128" s="96">
        <v>3751</v>
      </c>
      <c r="U128" s="96">
        <v>5801</v>
      </c>
      <c r="V128" s="96">
        <v>11919</v>
      </c>
      <c r="W128" s="96">
        <v>19867</v>
      </c>
      <c r="X128" s="96">
        <v>28904</v>
      </c>
      <c r="Y128" s="96">
        <v>38653</v>
      </c>
      <c r="Z128" s="96">
        <v>49881</v>
      </c>
      <c r="AA128" s="96">
        <v>63561</v>
      </c>
      <c r="AB128" s="96">
        <v>79458</v>
      </c>
      <c r="AC128" s="96">
        <v>97287</v>
      </c>
      <c r="AD128" s="96">
        <v>116977</v>
      </c>
      <c r="AE128" s="96">
        <v>138407</v>
      </c>
      <c r="AF128" s="96">
        <v>161696</v>
      </c>
      <c r="AG128" s="96">
        <v>186834</v>
      </c>
      <c r="AH128" s="96">
        <v>214058</v>
      </c>
      <c r="AI128" s="96">
        <v>242889</v>
      </c>
      <c r="AJ128" s="96">
        <v>273568</v>
      </c>
      <c r="AK128" s="96">
        <v>305800</v>
      </c>
      <c r="AL128" s="96">
        <v>339229</v>
      </c>
      <c r="AM128" s="96">
        <v>373275</v>
      </c>
      <c r="AN128" s="96">
        <v>407358</v>
      </c>
      <c r="AO128" s="96">
        <v>440765</v>
      </c>
      <c r="AP128" s="96">
        <v>472842</v>
      </c>
      <c r="AQ128" s="96">
        <v>502730</v>
      </c>
      <c r="AR128" s="96">
        <v>529965</v>
      </c>
      <c r="AS128" s="96">
        <v>554026</v>
      </c>
      <c r="AT128" s="96">
        <v>574875</v>
      </c>
      <c r="AU128" s="96">
        <v>592363</v>
      </c>
      <c r="AV128" s="96">
        <v>606678</v>
      </c>
      <c r="AW128" s="96">
        <v>617705</v>
      </c>
      <c r="AX128" s="96">
        <v>625971</v>
      </c>
      <c r="AY128" s="96">
        <v>631968</v>
      </c>
      <c r="AZ128" s="96">
        <v>636630</v>
      </c>
    </row>
    <row r="129" spans="1:52">
      <c r="A129" s="112" t="s">
        <v>213</v>
      </c>
      <c r="B129" s="96">
        <v>0</v>
      </c>
      <c r="C129" s="96">
        <v>0</v>
      </c>
      <c r="D129" s="96">
        <v>0</v>
      </c>
      <c r="E129" s="96">
        <v>0</v>
      </c>
      <c r="F129" s="96">
        <v>0</v>
      </c>
      <c r="G129" s="96">
        <v>0</v>
      </c>
      <c r="H129" s="96">
        <v>0</v>
      </c>
      <c r="I129" s="96">
        <v>0</v>
      </c>
      <c r="J129" s="96">
        <v>0</v>
      </c>
      <c r="K129" s="96">
        <v>0</v>
      </c>
      <c r="L129" s="96">
        <v>0</v>
      </c>
      <c r="M129" s="96">
        <v>0</v>
      </c>
      <c r="N129" s="96">
        <v>0</v>
      </c>
      <c r="O129" s="96">
        <v>0</v>
      </c>
      <c r="P129" s="96">
        <v>0</v>
      </c>
      <c r="Q129" s="96">
        <v>0</v>
      </c>
      <c r="R129" s="96">
        <v>0</v>
      </c>
      <c r="S129" s="96">
        <v>0</v>
      </c>
      <c r="T129" s="96">
        <v>0</v>
      </c>
      <c r="U129" s="96">
        <v>0</v>
      </c>
      <c r="V129" s="96">
        <v>0</v>
      </c>
      <c r="W129" s="96">
        <v>0</v>
      </c>
      <c r="X129" s="96">
        <v>0</v>
      </c>
      <c r="Y129" s="96">
        <v>0</v>
      </c>
      <c r="Z129" s="96">
        <v>0</v>
      </c>
      <c r="AA129" s="96">
        <v>0</v>
      </c>
      <c r="AB129" s="96">
        <v>0</v>
      </c>
      <c r="AC129" s="96">
        <v>0</v>
      </c>
      <c r="AD129" s="96">
        <v>0</v>
      </c>
      <c r="AE129" s="96">
        <v>0</v>
      </c>
      <c r="AF129" s="96">
        <v>0</v>
      </c>
      <c r="AG129" s="96">
        <v>0</v>
      </c>
      <c r="AH129" s="96">
        <v>0</v>
      </c>
      <c r="AI129" s="96">
        <v>0</v>
      </c>
      <c r="AJ129" s="96">
        <v>0</v>
      </c>
      <c r="AK129" s="96">
        <v>0</v>
      </c>
      <c r="AL129" s="96">
        <v>0</v>
      </c>
      <c r="AM129" s="96">
        <v>0</v>
      </c>
      <c r="AN129" s="96">
        <v>0</v>
      </c>
      <c r="AO129" s="96">
        <v>0</v>
      </c>
      <c r="AP129" s="96">
        <v>0</v>
      </c>
      <c r="AQ129" s="96">
        <v>0</v>
      </c>
      <c r="AR129" s="96">
        <v>0</v>
      </c>
      <c r="AS129" s="96">
        <v>0</v>
      </c>
      <c r="AT129" s="96">
        <v>0</v>
      </c>
      <c r="AU129" s="96">
        <v>0</v>
      </c>
      <c r="AV129" s="96">
        <v>0</v>
      </c>
      <c r="AW129" s="96">
        <v>0</v>
      </c>
      <c r="AX129" s="96">
        <v>0</v>
      </c>
      <c r="AY129" s="96">
        <v>0</v>
      </c>
      <c r="AZ129" s="96">
        <v>0</v>
      </c>
    </row>
    <row r="130" spans="1:52">
      <c r="A130" s="112" t="s">
        <v>214</v>
      </c>
      <c r="B130" s="96">
        <v>0</v>
      </c>
      <c r="C130" s="96">
        <v>0</v>
      </c>
      <c r="D130" s="96">
        <v>0</v>
      </c>
      <c r="E130" s="96">
        <v>0</v>
      </c>
      <c r="F130" s="96">
        <v>0</v>
      </c>
      <c r="G130" s="96">
        <v>0</v>
      </c>
      <c r="H130" s="96">
        <v>0</v>
      </c>
      <c r="I130" s="96">
        <v>0</v>
      </c>
      <c r="J130" s="96">
        <v>0</v>
      </c>
      <c r="K130" s="96">
        <v>0</v>
      </c>
      <c r="L130" s="96">
        <v>0</v>
      </c>
      <c r="M130" s="96">
        <v>0</v>
      </c>
      <c r="N130" s="96">
        <v>0</v>
      </c>
      <c r="O130" s="96">
        <v>0</v>
      </c>
      <c r="P130" s="96">
        <v>0</v>
      </c>
      <c r="Q130" s="96">
        <v>0</v>
      </c>
      <c r="R130" s="96">
        <v>0</v>
      </c>
      <c r="S130" s="96">
        <v>0</v>
      </c>
      <c r="T130" s="96">
        <v>0</v>
      </c>
      <c r="U130" s="96">
        <v>0</v>
      </c>
      <c r="V130" s="96">
        <v>0</v>
      </c>
      <c r="W130" s="96">
        <v>0</v>
      </c>
      <c r="X130" s="96">
        <v>0</v>
      </c>
      <c r="Y130" s="96">
        <v>0</v>
      </c>
      <c r="Z130" s="96">
        <v>0</v>
      </c>
      <c r="AA130" s="96">
        <v>0</v>
      </c>
      <c r="AB130" s="96">
        <v>0</v>
      </c>
      <c r="AC130" s="96">
        <v>0</v>
      </c>
      <c r="AD130" s="96">
        <v>0</v>
      </c>
      <c r="AE130" s="96">
        <v>0</v>
      </c>
      <c r="AF130" s="96">
        <v>0</v>
      </c>
      <c r="AG130" s="96">
        <v>0</v>
      </c>
      <c r="AH130" s="96">
        <v>0</v>
      </c>
      <c r="AI130" s="96">
        <v>0</v>
      </c>
      <c r="AJ130" s="96">
        <v>0</v>
      </c>
      <c r="AK130" s="96">
        <v>0</v>
      </c>
      <c r="AL130" s="96">
        <v>0</v>
      </c>
      <c r="AM130" s="96">
        <v>0</v>
      </c>
      <c r="AN130" s="96">
        <v>0</v>
      </c>
      <c r="AO130" s="96">
        <v>0</v>
      </c>
      <c r="AP130" s="96">
        <v>0</v>
      </c>
      <c r="AQ130" s="96">
        <v>0</v>
      </c>
      <c r="AR130" s="96">
        <v>0</v>
      </c>
      <c r="AS130" s="96">
        <v>0</v>
      </c>
      <c r="AT130" s="96">
        <v>0</v>
      </c>
      <c r="AU130" s="96">
        <v>0</v>
      </c>
      <c r="AV130" s="96">
        <v>0</v>
      </c>
      <c r="AW130" s="96">
        <v>0</v>
      </c>
      <c r="AX130" s="96">
        <v>0</v>
      </c>
      <c r="AY130" s="96">
        <v>0</v>
      </c>
      <c r="AZ130" s="96">
        <v>0</v>
      </c>
    </row>
    <row r="131" spans="1:52">
      <c r="A131" s="112" t="s">
        <v>203</v>
      </c>
      <c r="B131" s="96">
        <v>0</v>
      </c>
      <c r="C131" s="96">
        <v>0</v>
      </c>
      <c r="D131" s="96">
        <v>0</v>
      </c>
      <c r="E131" s="96">
        <v>0</v>
      </c>
      <c r="F131" s="96">
        <v>0</v>
      </c>
      <c r="G131" s="96">
        <v>0</v>
      </c>
      <c r="H131" s="96">
        <v>0</v>
      </c>
      <c r="I131" s="96">
        <v>0</v>
      </c>
      <c r="J131" s="96">
        <v>0</v>
      </c>
      <c r="K131" s="96">
        <v>0</v>
      </c>
      <c r="L131" s="96">
        <v>0</v>
      </c>
      <c r="M131" s="96">
        <v>0</v>
      </c>
      <c r="N131" s="96">
        <v>0</v>
      </c>
      <c r="O131" s="96">
        <v>0</v>
      </c>
      <c r="P131" s="96">
        <v>0</v>
      </c>
      <c r="Q131" s="96">
        <v>0</v>
      </c>
      <c r="R131" s="96">
        <v>8043</v>
      </c>
      <c r="S131" s="96">
        <v>20925</v>
      </c>
      <c r="T131" s="96">
        <v>38159</v>
      </c>
      <c r="U131" s="96">
        <v>59301</v>
      </c>
      <c r="V131" s="96">
        <v>120397</v>
      </c>
      <c r="W131" s="96">
        <v>200255</v>
      </c>
      <c r="X131" s="96">
        <v>291670</v>
      </c>
      <c r="Y131" s="96">
        <v>390913</v>
      </c>
      <c r="Z131" s="96">
        <v>505509</v>
      </c>
      <c r="AA131" s="96">
        <v>644761</v>
      </c>
      <c r="AB131" s="96">
        <v>806074</v>
      </c>
      <c r="AC131" s="96">
        <v>986501</v>
      </c>
      <c r="AD131" s="96">
        <v>1185106</v>
      </c>
      <c r="AE131" s="96">
        <v>1400268</v>
      </c>
      <c r="AF131" s="96">
        <v>1633200</v>
      </c>
      <c r="AG131" s="96">
        <v>1883386</v>
      </c>
      <c r="AH131" s="96">
        <v>2152891</v>
      </c>
      <c r="AI131" s="96">
        <v>2436431</v>
      </c>
      <c r="AJ131" s="96">
        <v>2736796</v>
      </c>
      <c r="AK131" s="96">
        <v>3049500</v>
      </c>
      <c r="AL131" s="96">
        <v>3372216</v>
      </c>
      <c r="AM131" s="96">
        <v>3697590</v>
      </c>
      <c r="AN131" s="96">
        <v>4021051</v>
      </c>
      <c r="AO131" s="96">
        <v>4333971</v>
      </c>
      <c r="AP131" s="96">
        <v>4631119</v>
      </c>
      <c r="AQ131" s="96">
        <v>4903210</v>
      </c>
      <c r="AR131" s="96">
        <v>5146789</v>
      </c>
      <c r="AS131" s="96">
        <v>5355742</v>
      </c>
      <c r="AT131" s="96">
        <v>5531082</v>
      </c>
      <c r="AU131" s="96">
        <v>5670680</v>
      </c>
      <c r="AV131" s="96">
        <v>5777674</v>
      </c>
      <c r="AW131" s="96">
        <v>5850177</v>
      </c>
      <c r="AX131" s="96">
        <v>5894250</v>
      </c>
      <c r="AY131" s="96">
        <v>5914001</v>
      </c>
      <c r="AZ131" s="96">
        <v>5919072</v>
      </c>
    </row>
    <row r="132" spans="1:52">
      <c r="A132" s="112" t="s">
        <v>204</v>
      </c>
      <c r="B132" s="96">
        <v>0</v>
      </c>
      <c r="C132" s="96">
        <v>0</v>
      </c>
      <c r="D132" s="96">
        <v>0</v>
      </c>
      <c r="E132" s="96">
        <v>0</v>
      </c>
      <c r="F132" s="96">
        <v>0</v>
      </c>
      <c r="G132" s="96">
        <v>0</v>
      </c>
      <c r="H132" s="96">
        <v>0</v>
      </c>
      <c r="I132" s="96">
        <v>0</v>
      </c>
      <c r="J132" s="96">
        <v>0</v>
      </c>
      <c r="K132" s="96">
        <v>0</v>
      </c>
      <c r="L132" s="96">
        <v>0</v>
      </c>
      <c r="M132" s="96">
        <v>0</v>
      </c>
      <c r="N132" s="96">
        <v>0</v>
      </c>
      <c r="O132" s="96">
        <v>0</v>
      </c>
      <c r="P132" s="96">
        <v>0</v>
      </c>
      <c r="Q132" s="96">
        <v>0</v>
      </c>
      <c r="R132" s="96">
        <v>0</v>
      </c>
      <c r="S132" s="96">
        <v>0</v>
      </c>
      <c r="T132" s="96">
        <v>0</v>
      </c>
      <c r="U132" s="96">
        <v>0</v>
      </c>
      <c r="V132" s="96">
        <v>0</v>
      </c>
      <c r="W132" s="96">
        <v>0</v>
      </c>
      <c r="X132" s="96">
        <v>0</v>
      </c>
      <c r="Y132" s="96">
        <v>0</v>
      </c>
      <c r="Z132" s="96">
        <v>0</v>
      </c>
      <c r="AA132" s="96">
        <v>0</v>
      </c>
      <c r="AB132" s="96">
        <v>0</v>
      </c>
      <c r="AC132" s="96">
        <v>0</v>
      </c>
      <c r="AD132" s="96">
        <v>0</v>
      </c>
      <c r="AE132" s="96">
        <v>0</v>
      </c>
      <c r="AF132" s="96">
        <v>0</v>
      </c>
      <c r="AG132" s="96">
        <v>0</v>
      </c>
      <c r="AH132" s="96">
        <v>0</v>
      </c>
      <c r="AI132" s="96">
        <v>0</v>
      </c>
      <c r="AJ132" s="96">
        <v>0</v>
      </c>
      <c r="AK132" s="96">
        <v>0</v>
      </c>
      <c r="AL132" s="96">
        <v>0</v>
      </c>
      <c r="AM132" s="96">
        <v>0</v>
      </c>
      <c r="AN132" s="96">
        <v>0</v>
      </c>
      <c r="AO132" s="96">
        <v>0</v>
      </c>
      <c r="AP132" s="96">
        <v>0</v>
      </c>
      <c r="AQ132" s="96">
        <v>0</v>
      </c>
      <c r="AR132" s="96">
        <v>0</v>
      </c>
      <c r="AS132" s="96">
        <v>0</v>
      </c>
      <c r="AT132" s="96">
        <v>0</v>
      </c>
      <c r="AU132" s="96">
        <v>0</v>
      </c>
      <c r="AV132" s="96">
        <v>0</v>
      </c>
      <c r="AW132" s="96">
        <v>0</v>
      </c>
      <c r="AX132" s="96">
        <v>0</v>
      </c>
      <c r="AY132" s="96">
        <v>0</v>
      </c>
      <c r="AZ132" s="96">
        <v>0</v>
      </c>
    </row>
    <row r="133" spans="1:52">
      <c r="A133" s="112" t="s">
        <v>215</v>
      </c>
      <c r="B133" s="96">
        <v>0</v>
      </c>
      <c r="C133" s="96">
        <v>0</v>
      </c>
      <c r="D133" s="96">
        <v>0</v>
      </c>
      <c r="E133" s="96">
        <v>0</v>
      </c>
      <c r="F133" s="96">
        <v>0</v>
      </c>
      <c r="G133" s="96">
        <v>0</v>
      </c>
      <c r="H133" s="96">
        <v>0</v>
      </c>
      <c r="I133" s="96">
        <v>0</v>
      </c>
      <c r="J133" s="96">
        <v>0</v>
      </c>
      <c r="K133" s="96">
        <v>0</v>
      </c>
      <c r="L133" s="96">
        <v>0</v>
      </c>
      <c r="M133" s="96">
        <v>0</v>
      </c>
      <c r="N133" s="96">
        <v>0</v>
      </c>
      <c r="O133" s="96">
        <v>0</v>
      </c>
      <c r="P133" s="96">
        <v>0</v>
      </c>
      <c r="Q133" s="96">
        <v>0</v>
      </c>
      <c r="R133" s="96">
        <v>0</v>
      </c>
      <c r="S133" s="96">
        <v>0</v>
      </c>
      <c r="T133" s="96">
        <v>0</v>
      </c>
      <c r="U133" s="96">
        <v>0</v>
      </c>
      <c r="V133" s="96">
        <v>0</v>
      </c>
      <c r="W133" s="96">
        <v>0</v>
      </c>
      <c r="X133" s="96">
        <v>0</v>
      </c>
      <c r="Y133" s="96">
        <v>0</v>
      </c>
      <c r="Z133" s="96">
        <v>0</v>
      </c>
      <c r="AA133" s="96">
        <v>0</v>
      </c>
      <c r="AB133" s="96">
        <v>0</v>
      </c>
      <c r="AC133" s="96">
        <v>0</v>
      </c>
      <c r="AD133" s="96">
        <v>0</v>
      </c>
      <c r="AE133" s="96">
        <v>0</v>
      </c>
      <c r="AF133" s="96">
        <v>0</v>
      </c>
      <c r="AG133" s="96">
        <v>0</v>
      </c>
      <c r="AH133" s="96">
        <v>0</v>
      </c>
      <c r="AI133" s="96">
        <v>0</v>
      </c>
      <c r="AJ133" s="96">
        <v>0</v>
      </c>
      <c r="AK133" s="96">
        <v>0</v>
      </c>
      <c r="AL133" s="96">
        <v>0</v>
      </c>
      <c r="AM133" s="96">
        <v>0</v>
      </c>
      <c r="AN133" s="96">
        <v>0</v>
      </c>
      <c r="AO133" s="96">
        <v>0</v>
      </c>
      <c r="AP133" s="96">
        <v>0</v>
      </c>
      <c r="AQ133" s="96">
        <v>0</v>
      </c>
      <c r="AR133" s="96">
        <v>0</v>
      </c>
      <c r="AS133" s="96">
        <v>0</v>
      </c>
      <c r="AT133" s="96">
        <v>0</v>
      </c>
      <c r="AU133" s="96">
        <v>0</v>
      </c>
      <c r="AV133" s="96">
        <v>0</v>
      </c>
      <c r="AW133" s="96">
        <v>0</v>
      </c>
      <c r="AX133" s="96">
        <v>0</v>
      </c>
      <c r="AY133" s="96">
        <v>0</v>
      </c>
      <c r="AZ133" s="96">
        <v>0</v>
      </c>
    </row>
    <row r="134" spans="1:52">
      <c r="A134" s="110" t="s">
        <v>206</v>
      </c>
      <c r="B134" s="111">
        <v>5196</v>
      </c>
      <c r="C134" s="111">
        <v>5904</v>
      </c>
      <c r="D134" s="111">
        <v>6175</v>
      </c>
      <c r="E134" s="111">
        <v>6297</v>
      </c>
      <c r="F134" s="111">
        <v>7483</v>
      </c>
      <c r="G134" s="111">
        <v>7367</v>
      </c>
      <c r="H134" s="111">
        <v>7482</v>
      </c>
      <c r="I134" s="111">
        <v>7665</v>
      </c>
      <c r="J134" s="111">
        <v>7175</v>
      </c>
      <c r="K134" s="111">
        <v>7528</v>
      </c>
      <c r="L134" s="111">
        <v>7333</v>
      </c>
      <c r="M134" s="111">
        <v>8441</v>
      </c>
      <c r="N134" s="111">
        <v>15038</v>
      </c>
      <c r="O134" s="111">
        <v>22502</v>
      </c>
      <c r="P134" s="111">
        <v>31027</v>
      </c>
      <c r="Q134" s="111">
        <v>40504</v>
      </c>
      <c r="R134" s="111">
        <v>49929</v>
      </c>
      <c r="S134" s="111">
        <v>62582</v>
      </c>
      <c r="T134" s="111">
        <v>77770</v>
      </c>
      <c r="U134" s="111">
        <v>94943</v>
      </c>
      <c r="V134" s="111">
        <v>249591</v>
      </c>
      <c r="W134" s="111">
        <v>384830</v>
      </c>
      <c r="X134" s="111">
        <v>493206</v>
      </c>
      <c r="Y134" s="111">
        <v>579090</v>
      </c>
      <c r="Z134" s="111">
        <v>665702</v>
      </c>
      <c r="AA134" s="111">
        <v>773125</v>
      </c>
      <c r="AB134" s="111">
        <v>901025</v>
      </c>
      <c r="AC134" s="111">
        <v>1049072</v>
      </c>
      <c r="AD134" s="111">
        <v>1219562</v>
      </c>
      <c r="AE134" s="111">
        <v>1414955</v>
      </c>
      <c r="AF134" s="111">
        <v>1641535</v>
      </c>
      <c r="AG134" s="111">
        <v>1903195</v>
      </c>
      <c r="AH134" s="111">
        <v>2204906</v>
      </c>
      <c r="AI134" s="111">
        <v>2542323</v>
      </c>
      <c r="AJ134" s="111">
        <v>2920200</v>
      </c>
      <c r="AK134" s="111">
        <v>3337393</v>
      </c>
      <c r="AL134" s="111">
        <v>3792805</v>
      </c>
      <c r="AM134" s="111">
        <v>4281495</v>
      </c>
      <c r="AN134" s="111">
        <v>4797137</v>
      </c>
      <c r="AO134" s="111">
        <v>5332201</v>
      </c>
      <c r="AP134" s="111">
        <v>5879800</v>
      </c>
      <c r="AQ134" s="111">
        <v>6435370</v>
      </c>
      <c r="AR134" s="111">
        <v>6997499</v>
      </c>
      <c r="AS134" s="111">
        <v>7557474</v>
      </c>
      <c r="AT134" s="111">
        <v>8118567</v>
      </c>
      <c r="AU134" s="111">
        <v>8680020</v>
      </c>
      <c r="AV134" s="111">
        <v>9241592</v>
      </c>
      <c r="AW134" s="111">
        <v>9799279</v>
      </c>
      <c r="AX134" s="111">
        <v>10358493</v>
      </c>
      <c r="AY134" s="111">
        <v>10923625</v>
      </c>
      <c r="AZ134" s="111">
        <v>11496650</v>
      </c>
    </row>
    <row r="135" spans="1:52">
      <c r="A135" s="112" t="s">
        <v>207</v>
      </c>
      <c r="B135" s="96">
        <v>5196</v>
      </c>
      <c r="C135" s="96">
        <v>5904</v>
      </c>
      <c r="D135" s="96">
        <v>6175</v>
      </c>
      <c r="E135" s="96">
        <v>6297</v>
      </c>
      <c r="F135" s="96">
        <v>7483</v>
      </c>
      <c r="G135" s="96">
        <v>7367</v>
      </c>
      <c r="H135" s="96">
        <v>7482</v>
      </c>
      <c r="I135" s="96">
        <v>7665</v>
      </c>
      <c r="J135" s="96">
        <v>7175</v>
      </c>
      <c r="K135" s="96">
        <v>7528</v>
      </c>
      <c r="L135" s="96">
        <v>7333</v>
      </c>
      <c r="M135" s="96">
        <v>8441</v>
      </c>
      <c r="N135" s="96">
        <v>15038</v>
      </c>
      <c r="O135" s="96">
        <v>22502</v>
      </c>
      <c r="P135" s="96">
        <v>31027</v>
      </c>
      <c r="Q135" s="96">
        <v>40504</v>
      </c>
      <c r="R135" s="96">
        <v>49928</v>
      </c>
      <c r="S135" s="96">
        <v>62578</v>
      </c>
      <c r="T135" s="96">
        <v>77759</v>
      </c>
      <c r="U135" s="96">
        <v>94913</v>
      </c>
      <c r="V135" s="96">
        <v>249347</v>
      </c>
      <c r="W135" s="96">
        <v>384201</v>
      </c>
      <c r="X135" s="96">
        <v>491953</v>
      </c>
      <c r="Y135" s="96">
        <v>576847</v>
      </c>
      <c r="Z135" s="96">
        <v>661632</v>
      </c>
      <c r="AA135" s="96">
        <v>765379</v>
      </c>
      <c r="AB135" s="96">
        <v>886533</v>
      </c>
      <c r="AC135" s="96">
        <v>1023195</v>
      </c>
      <c r="AD135" s="96">
        <v>1175657</v>
      </c>
      <c r="AE135" s="96">
        <v>1344253</v>
      </c>
      <c r="AF135" s="96">
        <v>1532704</v>
      </c>
      <c r="AG135" s="96">
        <v>1742787</v>
      </c>
      <c r="AH135" s="96">
        <v>1977672</v>
      </c>
      <c r="AI135" s="96">
        <v>2233264</v>
      </c>
      <c r="AJ135" s="96">
        <v>2513630</v>
      </c>
      <c r="AK135" s="96">
        <v>2818646</v>
      </c>
      <c r="AL135" s="96">
        <v>3148270</v>
      </c>
      <c r="AM135" s="96">
        <v>3499833</v>
      </c>
      <c r="AN135" s="96">
        <v>3869110</v>
      </c>
      <c r="AO135" s="96">
        <v>4251409</v>
      </c>
      <c r="AP135" s="96">
        <v>4642111</v>
      </c>
      <c r="AQ135" s="96">
        <v>5039152</v>
      </c>
      <c r="AR135" s="96">
        <v>5442175</v>
      </c>
      <c r="AS135" s="96">
        <v>5844520</v>
      </c>
      <c r="AT135" s="96">
        <v>6249462</v>
      </c>
      <c r="AU135" s="96">
        <v>6657145</v>
      </c>
      <c r="AV135" s="96">
        <v>7066939</v>
      </c>
      <c r="AW135" s="96">
        <v>7476097</v>
      </c>
      <c r="AX135" s="96">
        <v>7888446</v>
      </c>
      <c r="AY135" s="96">
        <v>8307469</v>
      </c>
      <c r="AZ135" s="96">
        <v>8733268</v>
      </c>
    </row>
    <row r="136" spans="1:52">
      <c r="A136" s="112" t="s">
        <v>208</v>
      </c>
      <c r="B136" s="96">
        <v>0</v>
      </c>
      <c r="C136" s="96">
        <v>0</v>
      </c>
      <c r="D136" s="96">
        <v>0</v>
      </c>
      <c r="E136" s="96">
        <v>0</v>
      </c>
      <c r="F136" s="96">
        <v>0</v>
      </c>
      <c r="G136" s="96">
        <v>0</v>
      </c>
      <c r="H136" s="96">
        <v>0</v>
      </c>
      <c r="I136" s="96">
        <v>0</v>
      </c>
      <c r="J136" s="96">
        <v>0</v>
      </c>
      <c r="K136" s="96">
        <v>0</v>
      </c>
      <c r="L136" s="96">
        <v>0</v>
      </c>
      <c r="M136" s="96">
        <v>0</v>
      </c>
      <c r="N136" s="96">
        <v>0</v>
      </c>
      <c r="O136" s="96">
        <v>0</v>
      </c>
      <c r="P136" s="96">
        <v>0</v>
      </c>
      <c r="Q136" s="96">
        <v>0</v>
      </c>
      <c r="R136" s="96">
        <v>1</v>
      </c>
      <c r="S136" s="96">
        <v>4</v>
      </c>
      <c r="T136" s="96">
        <v>11</v>
      </c>
      <c r="U136" s="96">
        <v>30</v>
      </c>
      <c r="V136" s="96">
        <v>244</v>
      </c>
      <c r="W136" s="96">
        <v>629</v>
      </c>
      <c r="X136" s="96">
        <v>1253</v>
      </c>
      <c r="Y136" s="96">
        <v>2243</v>
      </c>
      <c r="Z136" s="96">
        <v>4070</v>
      </c>
      <c r="AA136" s="96">
        <v>7746</v>
      </c>
      <c r="AB136" s="96">
        <v>14492</v>
      </c>
      <c r="AC136" s="96">
        <v>25877</v>
      </c>
      <c r="AD136" s="96">
        <v>43905</v>
      </c>
      <c r="AE136" s="96">
        <v>70702</v>
      </c>
      <c r="AF136" s="96">
        <v>108831</v>
      </c>
      <c r="AG136" s="96">
        <v>160408</v>
      </c>
      <c r="AH136" s="96">
        <v>227234</v>
      </c>
      <c r="AI136" s="96">
        <v>309059</v>
      </c>
      <c r="AJ136" s="96">
        <v>406570</v>
      </c>
      <c r="AK136" s="96">
        <v>518747</v>
      </c>
      <c r="AL136" s="96">
        <v>644535</v>
      </c>
      <c r="AM136" s="96">
        <v>781662</v>
      </c>
      <c r="AN136" s="96">
        <v>928027</v>
      </c>
      <c r="AO136" s="96">
        <v>1080792</v>
      </c>
      <c r="AP136" s="96">
        <v>1237689</v>
      </c>
      <c r="AQ136" s="96">
        <v>1396218</v>
      </c>
      <c r="AR136" s="96">
        <v>1555324</v>
      </c>
      <c r="AS136" s="96">
        <v>1712954</v>
      </c>
      <c r="AT136" s="96">
        <v>1869105</v>
      </c>
      <c r="AU136" s="96">
        <v>2022875</v>
      </c>
      <c r="AV136" s="96">
        <v>2174653</v>
      </c>
      <c r="AW136" s="96">
        <v>2323182</v>
      </c>
      <c r="AX136" s="96">
        <v>2470047</v>
      </c>
      <c r="AY136" s="96">
        <v>2616156</v>
      </c>
      <c r="AZ136" s="96">
        <v>2763382</v>
      </c>
    </row>
    <row r="137" spans="1:52">
      <c r="A137" s="112" t="s">
        <v>209</v>
      </c>
      <c r="B137" s="96">
        <v>0</v>
      </c>
      <c r="C137" s="96">
        <v>0</v>
      </c>
      <c r="D137" s="96">
        <v>0</v>
      </c>
      <c r="E137" s="96">
        <v>0</v>
      </c>
      <c r="F137" s="96">
        <v>0</v>
      </c>
      <c r="G137" s="96">
        <v>0</v>
      </c>
      <c r="H137" s="96">
        <v>0</v>
      </c>
      <c r="I137" s="96">
        <v>0</v>
      </c>
      <c r="J137" s="96">
        <v>0</v>
      </c>
      <c r="K137" s="96">
        <v>0</v>
      </c>
      <c r="L137" s="96">
        <v>0</v>
      </c>
      <c r="M137" s="96">
        <v>0</v>
      </c>
      <c r="N137" s="96">
        <v>0</v>
      </c>
      <c r="O137" s="96">
        <v>0</v>
      </c>
      <c r="P137" s="96">
        <v>0</v>
      </c>
      <c r="Q137" s="96">
        <v>0</v>
      </c>
      <c r="R137" s="96">
        <v>0</v>
      </c>
      <c r="S137" s="96">
        <v>0</v>
      </c>
      <c r="T137" s="96">
        <v>0</v>
      </c>
      <c r="U137" s="96">
        <v>0</v>
      </c>
      <c r="V137" s="96">
        <v>0</v>
      </c>
      <c r="W137" s="96">
        <v>0</v>
      </c>
      <c r="X137" s="96">
        <v>0</v>
      </c>
      <c r="Y137" s="96">
        <v>0</v>
      </c>
      <c r="Z137" s="96">
        <v>0</v>
      </c>
      <c r="AA137" s="96">
        <v>0</v>
      </c>
      <c r="AB137" s="96">
        <v>0</v>
      </c>
      <c r="AC137" s="96">
        <v>0</v>
      </c>
      <c r="AD137" s="96">
        <v>0</v>
      </c>
      <c r="AE137" s="96">
        <v>0</v>
      </c>
      <c r="AF137" s="96">
        <v>0</v>
      </c>
      <c r="AG137" s="96">
        <v>0</v>
      </c>
      <c r="AH137" s="96">
        <v>0</v>
      </c>
      <c r="AI137" s="96">
        <v>0</v>
      </c>
      <c r="AJ137" s="96">
        <v>0</v>
      </c>
      <c r="AK137" s="96">
        <v>0</v>
      </c>
      <c r="AL137" s="96">
        <v>0</v>
      </c>
      <c r="AM137" s="96">
        <v>0</v>
      </c>
      <c r="AN137" s="96">
        <v>0</v>
      </c>
      <c r="AO137" s="96">
        <v>0</v>
      </c>
      <c r="AP137" s="96">
        <v>0</v>
      </c>
      <c r="AQ137" s="96">
        <v>0</v>
      </c>
      <c r="AR137" s="96">
        <v>0</v>
      </c>
      <c r="AS137" s="96">
        <v>0</v>
      </c>
      <c r="AT137" s="96">
        <v>0</v>
      </c>
      <c r="AU137" s="96">
        <v>0</v>
      </c>
      <c r="AV137" s="96">
        <v>0</v>
      </c>
      <c r="AW137" s="96">
        <v>0</v>
      </c>
      <c r="AX137" s="96">
        <v>0</v>
      </c>
      <c r="AY137" s="96">
        <v>0</v>
      </c>
      <c r="AZ137" s="96">
        <v>0</v>
      </c>
    </row>
    <row r="138" spans="1:52">
      <c r="A138" s="112" t="s">
        <v>216</v>
      </c>
      <c r="B138" s="96">
        <v>0</v>
      </c>
      <c r="C138" s="96">
        <v>0</v>
      </c>
      <c r="D138" s="96">
        <v>0</v>
      </c>
      <c r="E138" s="96">
        <v>0</v>
      </c>
      <c r="F138" s="96">
        <v>0</v>
      </c>
      <c r="G138" s="96">
        <v>0</v>
      </c>
      <c r="H138" s="96">
        <v>0</v>
      </c>
      <c r="I138" s="96">
        <v>0</v>
      </c>
      <c r="J138" s="96">
        <v>0</v>
      </c>
      <c r="K138" s="96">
        <v>0</v>
      </c>
      <c r="L138" s="96">
        <v>0</v>
      </c>
      <c r="M138" s="96">
        <v>0</v>
      </c>
      <c r="N138" s="96">
        <v>0</v>
      </c>
      <c r="O138" s="96">
        <v>0</v>
      </c>
      <c r="P138" s="96">
        <v>0</v>
      </c>
      <c r="Q138" s="96">
        <v>0</v>
      </c>
      <c r="R138" s="96">
        <v>0</v>
      </c>
      <c r="S138" s="96">
        <v>0</v>
      </c>
      <c r="T138" s="96">
        <v>0</v>
      </c>
      <c r="U138" s="96">
        <v>0</v>
      </c>
      <c r="V138" s="96">
        <v>0</v>
      </c>
      <c r="W138" s="96">
        <v>0</v>
      </c>
      <c r="X138" s="96">
        <v>0</v>
      </c>
      <c r="Y138" s="96">
        <v>0</v>
      </c>
      <c r="Z138" s="96">
        <v>0</v>
      </c>
      <c r="AA138" s="96">
        <v>0</v>
      </c>
      <c r="AB138" s="96">
        <v>0</v>
      </c>
      <c r="AC138" s="96">
        <v>0</v>
      </c>
      <c r="AD138" s="96">
        <v>0</v>
      </c>
      <c r="AE138" s="96">
        <v>0</v>
      </c>
      <c r="AF138" s="96">
        <v>0</v>
      </c>
      <c r="AG138" s="96">
        <v>0</v>
      </c>
      <c r="AH138" s="96">
        <v>0</v>
      </c>
      <c r="AI138" s="96">
        <v>0</v>
      </c>
      <c r="AJ138" s="96">
        <v>0</v>
      </c>
      <c r="AK138" s="96">
        <v>0</v>
      </c>
      <c r="AL138" s="96">
        <v>0</v>
      </c>
      <c r="AM138" s="96">
        <v>0</v>
      </c>
      <c r="AN138" s="96">
        <v>0</v>
      </c>
      <c r="AO138" s="96">
        <v>0</v>
      </c>
      <c r="AP138" s="96">
        <v>0</v>
      </c>
      <c r="AQ138" s="96">
        <v>0</v>
      </c>
      <c r="AR138" s="96">
        <v>0</v>
      </c>
      <c r="AS138" s="96">
        <v>0</v>
      </c>
      <c r="AT138" s="96">
        <v>0</v>
      </c>
      <c r="AU138" s="96">
        <v>0</v>
      </c>
      <c r="AV138" s="96">
        <v>0</v>
      </c>
      <c r="AW138" s="96">
        <v>0</v>
      </c>
      <c r="AX138" s="96">
        <v>0</v>
      </c>
      <c r="AY138" s="96">
        <v>0</v>
      </c>
      <c r="AZ138" s="96">
        <v>0</v>
      </c>
    </row>
    <row r="139" spans="1:52">
      <c r="A139" s="110" t="s">
        <v>210</v>
      </c>
      <c r="B139" s="111">
        <v>0</v>
      </c>
      <c r="C139" s="111">
        <v>0</v>
      </c>
      <c r="D139" s="111">
        <v>0</v>
      </c>
      <c r="E139" s="111">
        <v>0</v>
      </c>
      <c r="F139" s="111">
        <v>0</v>
      </c>
      <c r="G139" s="111">
        <v>0</v>
      </c>
      <c r="H139" s="111">
        <v>0</v>
      </c>
      <c r="I139" s="111">
        <v>0</v>
      </c>
      <c r="J139" s="111">
        <v>0</v>
      </c>
      <c r="K139" s="111">
        <v>0</v>
      </c>
      <c r="L139" s="111">
        <v>0</v>
      </c>
      <c r="M139" s="111">
        <v>0</v>
      </c>
      <c r="N139" s="111">
        <v>0</v>
      </c>
      <c r="O139" s="111">
        <v>0</v>
      </c>
      <c r="P139" s="111">
        <v>0</v>
      </c>
      <c r="Q139" s="111">
        <v>0</v>
      </c>
      <c r="R139" s="111">
        <v>73</v>
      </c>
      <c r="S139" s="111">
        <v>186</v>
      </c>
      <c r="T139" s="111">
        <v>335</v>
      </c>
      <c r="U139" s="111">
        <v>512</v>
      </c>
      <c r="V139" s="111">
        <v>1087</v>
      </c>
      <c r="W139" s="111">
        <v>1192</v>
      </c>
      <c r="X139" s="111">
        <v>1197</v>
      </c>
      <c r="Y139" s="111">
        <v>1184</v>
      </c>
      <c r="Z139" s="111">
        <v>1160</v>
      </c>
      <c r="AA139" s="111">
        <v>1122</v>
      </c>
      <c r="AB139" s="111">
        <v>1075</v>
      </c>
      <c r="AC139" s="111">
        <v>1017</v>
      </c>
      <c r="AD139" s="111">
        <v>950</v>
      </c>
      <c r="AE139" s="111">
        <v>984</v>
      </c>
      <c r="AF139" s="111">
        <v>2361</v>
      </c>
      <c r="AG139" s="111">
        <v>5766</v>
      </c>
      <c r="AH139" s="111">
        <v>11472</v>
      </c>
      <c r="AI139" s="111">
        <v>19580</v>
      </c>
      <c r="AJ139" s="111">
        <v>30234</v>
      </c>
      <c r="AK139" s="111">
        <v>43471</v>
      </c>
      <c r="AL139" s="111">
        <v>59282</v>
      </c>
      <c r="AM139" s="111">
        <v>77619</v>
      </c>
      <c r="AN139" s="111">
        <v>98393</v>
      </c>
      <c r="AO139" s="111">
        <v>121467</v>
      </c>
      <c r="AP139" s="111">
        <v>146847</v>
      </c>
      <c r="AQ139" s="111">
        <v>174559</v>
      </c>
      <c r="AR139" s="111">
        <v>204707</v>
      </c>
      <c r="AS139" s="111">
        <v>237189</v>
      </c>
      <c r="AT139" s="111">
        <v>271962</v>
      </c>
      <c r="AU139" s="111">
        <v>308997</v>
      </c>
      <c r="AV139" s="111">
        <v>348151</v>
      </c>
      <c r="AW139" s="111">
        <v>389129</v>
      </c>
      <c r="AX139" s="111">
        <v>432007</v>
      </c>
      <c r="AY139" s="111">
        <v>476884</v>
      </c>
      <c r="AZ139" s="111">
        <v>523558</v>
      </c>
    </row>
    <row r="140" spans="1:52">
      <c r="A140" s="112" t="s">
        <v>211</v>
      </c>
      <c r="B140" s="96">
        <v>0</v>
      </c>
      <c r="C140" s="96">
        <v>0</v>
      </c>
      <c r="D140" s="96">
        <v>0</v>
      </c>
      <c r="E140" s="96">
        <v>0</v>
      </c>
      <c r="F140" s="96">
        <v>0</v>
      </c>
      <c r="G140" s="96">
        <v>0</v>
      </c>
      <c r="H140" s="96">
        <v>0</v>
      </c>
      <c r="I140" s="96">
        <v>0</v>
      </c>
      <c r="J140" s="96">
        <v>0</v>
      </c>
      <c r="K140" s="96">
        <v>0</v>
      </c>
      <c r="L140" s="96">
        <v>0</v>
      </c>
      <c r="M140" s="96">
        <v>0</v>
      </c>
      <c r="N140" s="96">
        <v>0</v>
      </c>
      <c r="O140" s="96">
        <v>0</v>
      </c>
      <c r="P140" s="96">
        <v>0</v>
      </c>
      <c r="Q140" s="96">
        <v>0</v>
      </c>
      <c r="R140" s="96">
        <v>4</v>
      </c>
      <c r="S140" s="96">
        <v>12</v>
      </c>
      <c r="T140" s="96">
        <v>26</v>
      </c>
      <c r="U140" s="96">
        <v>46</v>
      </c>
      <c r="V140" s="96">
        <v>180</v>
      </c>
      <c r="W140" s="96">
        <v>205</v>
      </c>
      <c r="X140" s="96">
        <v>210</v>
      </c>
      <c r="Y140" s="96">
        <v>211</v>
      </c>
      <c r="Z140" s="96">
        <v>210</v>
      </c>
      <c r="AA140" s="96">
        <v>208</v>
      </c>
      <c r="AB140" s="96">
        <v>206</v>
      </c>
      <c r="AC140" s="96">
        <v>202</v>
      </c>
      <c r="AD140" s="96">
        <v>199</v>
      </c>
      <c r="AE140" s="96">
        <v>242</v>
      </c>
      <c r="AF140" s="96">
        <v>932</v>
      </c>
      <c r="AG140" s="96">
        <v>2732</v>
      </c>
      <c r="AH140" s="96">
        <v>5951</v>
      </c>
      <c r="AI140" s="96">
        <v>10804</v>
      </c>
      <c r="AJ140" s="96">
        <v>17531</v>
      </c>
      <c r="AK140" s="96">
        <v>26324</v>
      </c>
      <c r="AL140" s="96">
        <v>37326</v>
      </c>
      <c r="AM140" s="96">
        <v>50652</v>
      </c>
      <c r="AN140" s="96">
        <v>66357</v>
      </c>
      <c r="AO140" s="96">
        <v>84443</v>
      </c>
      <c r="AP140" s="96">
        <v>105002</v>
      </c>
      <c r="AQ140" s="96">
        <v>128158</v>
      </c>
      <c r="AR140" s="96">
        <v>154031</v>
      </c>
      <c r="AS140" s="96">
        <v>182584</v>
      </c>
      <c r="AT140" s="96">
        <v>213798</v>
      </c>
      <c r="AU140" s="96">
        <v>247645</v>
      </c>
      <c r="AV140" s="96">
        <v>283953</v>
      </c>
      <c r="AW140" s="96">
        <v>322448</v>
      </c>
      <c r="AX140" s="96">
        <v>363108</v>
      </c>
      <c r="AY140" s="96">
        <v>405953</v>
      </c>
      <c r="AZ140" s="96">
        <v>450759</v>
      </c>
    </row>
    <row r="141" spans="1:52">
      <c r="A141" s="112" t="s">
        <v>217</v>
      </c>
      <c r="B141" s="96">
        <v>0</v>
      </c>
      <c r="C141" s="96">
        <v>0</v>
      </c>
      <c r="D141" s="96">
        <v>0</v>
      </c>
      <c r="E141" s="96">
        <v>0</v>
      </c>
      <c r="F141" s="96">
        <v>0</v>
      </c>
      <c r="G141" s="96">
        <v>0</v>
      </c>
      <c r="H141" s="96">
        <v>0</v>
      </c>
      <c r="I141" s="96">
        <v>0</v>
      </c>
      <c r="J141" s="96">
        <v>0</v>
      </c>
      <c r="K141" s="96">
        <v>0</v>
      </c>
      <c r="L141" s="96">
        <v>0</v>
      </c>
      <c r="M141" s="96">
        <v>0</v>
      </c>
      <c r="N141" s="96">
        <v>0</v>
      </c>
      <c r="O141" s="96">
        <v>0</v>
      </c>
      <c r="P141" s="96">
        <v>0</v>
      </c>
      <c r="Q141" s="96">
        <v>0</v>
      </c>
      <c r="R141" s="96">
        <v>69</v>
      </c>
      <c r="S141" s="96">
        <v>174</v>
      </c>
      <c r="T141" s="96">
        <v>309</v>
      </c>
      <c r="U141" s="96">
        <v>466</v>
      </c>
      <c r="V141" s="96">
        <v>907</v>
      </c>
      <c r="W141" s="96">
        <v>987</v>
      </c>
      <c r="X141" s="96">
        <v>987</v>
      </c>
      <c r="Y141" s="96">
        <v>973</v>
      </c>
      <c r="Z141" s="96">
        <v>950</v>
      </c>
      <c r="AA141" s="96">
        <v>914</v>
      </c>
      <c r="AB141" s="96">
        <v>869</v>
      </c>
      <c r="AC141" s="96">
        <v>815</v>
      </c>
      <c r="AD141" s="96">
        <v>751</v>
      </c>
      <c r="AE141" s="96">
        <v>742</v>
      </c>
      <c r="AF141" s="96">
        <v>1429</v>
      </c>
      <c r="AG141" s="96">
        <v>3034</v>
      </c>
      <c r="AH141" s="96">
        <v>5521</v>
      </c>
      <c r="AI141" s="96">
        <v>8776</v>
      </c>
      <c r="AJ141" s="96">
        <v>12703</v>
      </c>
      <c r="AK141" s="96">
        <v>17147</v>
      </c>
      <c r="AL141" s="96">
        <v>21956</v>
      </c>
      <c r="AM141" s="96">
        <v>26967</v>
      </c>
      <c r="AN141" s="96">
        <v>32036</v>
      </c>
      <c r="AO141" s="96">
        <v>37024</v>
      </c>
      <c r="AP141" s="96">
        <v>41845</v>
      </c>
      <c r="AQ141" s="96">
        <v>46401</v>
      </c>
      <c r="AR141" s="96">
        <v>50676</v>
      </c>
      <c r="AS141" s="96">
        <v>54605</v>
      </c>
      <c r="AT141" s="96">
        <v>58164</v>
      </c>
      <c r="AU141" s="96">
        <v>61352</v>
      </c>
      <c r="AV141" s="96">
        <v>64198</v>
      </c>
      <c r="AW141" s="96">
        <v>66681</v>
      </c>
      <c r="AX141" s="96">
        <v>68899</v>
      </c>
      <c r="AY141" s="96">
        <v>70931</v>
      </c>
      <c r="AZ141" s="96">
        <v>72799</v>
      </c>
    </row>
    <row r="142" spans="1:52">
      <c r="A142" s="108" t="s">
        <v>220</v>
      </c>
      <c r="B142" s="109">
        <v>4977186</v>
      </c>
      <c r="C142" s="109">
        <v>5048061</v>
      </c>
      <c r="D142" s="109">
        <v>5128284</v>
      </c>
      <c r="E142" s="109">
        <v>5160718</v>
      </c>
      <c r="F142" s="109">
        <v>5133236</v>
      </c>
      <c r="G142" s="109">
        <v>5155639</v>
      </c>
      <c r="H142" s="109">
        <v>5258476</v>
      </c>
      <c r="I142" s="109">
        <v>5256191</v>
      </c>
      <c r="J142" s="109">
        <v>5335821</v>
      </c>
      <c r="K142" s="109">
        <v>5331542</v>
      </c>
      <c r="L142" s="109">
        <v>5287311</v>
      </c>
      <c r="M142" s="109">
        <v>5325523</v>
      </c>
      <c r="N142" s="109">
        <v>5253452</v>
      </c>
      <c r="O142" s="109">
        <v>5244760</v>
      </c>
      <c r="P142" s="109">
        <v>5321019</v>
      </c>
      <c r="Q142" s="109">
        <v>5446891</v>
      </c>
      <c r="R142" s="109">
        <v>5698281</v>
      </c>
      <c r="S142" s="109">
        <v>5924240</v>
      </c>
      <c r="T142" s="109">
        <v>6094750</v>
      </c>
      <c r="U142" s="109">
        <v>6221543</v>
      </c>
      <c r="V142" s="109">
        <v>6325780</v>
      </c>
      <c r="W142" s="109">
        <v>6410199</v>
      </c>
      <c r="X142" s="109">
        <v>6476719</v>
      </c>
      <c r="Y142" s="109">
        <v>6539609</v>
      </c>
      <c r="Z142" s="109">
        <v>6599173</v>
      </c>
      <c r="AA142" s="109">
        <v>6658449</v>
      </c>
      <c r="AB142" s="109">
        <v>6717082</v>
      </c>
      <c r="AC142" s="109">
        <v>6769688</v>
      </c>
      <c r="AD142" s="109">
        <v>6816411</v>
      </c>
      <c r="AE142" s="109">
        <v>6858310</v>
      </c>
      <c r="AF142" s="109">
        <v>6897365</v>
      </c>
      <c r="AG142" s="109">
        <v>6935027</v>
      </c>
      <c r="AH142" s="109">
        <v>6976435</v>
      </c>
      <c r="AI142" s="109">
        <v>7014156</v>
      </c>
      <c r="AJ142" s="109">
        <v>7053747</v>
      </c>
      <c r="AK142" s="109">
        <v>7094742</v>
      </c>
      <c r="AL142" s="109">
        <v>7136784</v>
      </c>
      <c r="AM142" s="109">
        <v>7179124</v>
      </c>
      <c r="AN142" s="109">
        <v>7221838</v>
      </c>
      <c r="AO142" s="109">
        <v>7265064</v>
      </c>
      <c r="AP142" s="109">
        <v>7306021</v>
      </c>
      <c r="AQ142" s="109">
        <v>7348791</v>
      </c>
      <c r="AR142" s="109">
        <v>7393319</v>
      </c>
      <c r="AS142" s="109">
        <v>7441505</v>
      </c>
      <c r="AT142" s="109">
        <v>7492039</v>
      </c>
      <c r="AU142" s="109">
        <v>7544511</v>
      </c>
      <c r="AV142" s="109">
        <v>7596652</v>
      </c>
      <c r="AW142" s="109">
        <v>7649452</v>
      </c>
      <c r="AX142" s="109">
        <v>7702962</v>
      </c>
      <c r="AY142" s="109">
        <v>7757602</v>
      </c>
      <c r="AZ142" s="109">
        <v>7813580</v>
      </c>
    </row>
    <row r="143" spans="1:52">
      <c r="A143" s="110" t="s">
        <v>201</v>
      </c>
      <c r="B143" s="111">
        <v>4977186</v>
      </c>
      <c r="C143" s="111">
        <v>5048061</v>
      </c>
      <c r="D143" s="111">
        <v>5128284</v>
      </c>
      <c r="E143" s="111">
        <v>5160718</v>
      </c>
      <c r="F143" s="111">
        <v>5133236</v>
      </c>
      <c r="G143" s="111">
        <v>5155639</v>
      </c>
      <c r="H143" s="111">
        <v>5258476</v>
      </c>
      <c r="I143" s="111">
        <v>5256191</v>
      </c>
      <c r="J143" s="111">
        <v>5335821</v>
      </c>
      <c r="K143" s="111">
        <v>5331542</v>
      </c>
      <c r="L143" s="111">
        <v>5287311</v>
      </c>
      <c r="M143" s="111">
        <v>5325523</v>
      </c>
      <c r="N143" s="111">
        <v>5253452</v>
      </c>
      <c r="O143" s="111">
        <v>5244760</v>
      </c>
      <c r="P143" s="111">
        <v>5321019</v>
      </c>
      <c r="Q143" s="111">
        <v>5446891</v>
      </c>
      <c r="R143" s="111">
        <v>5698266</v>
      </c>
      <c r="S143" s="111">
        <v>5924206</v>
      </c>
      <c r="T143" s="111">
        <v>6094690</v>
      </c>
      <c r="U143" s="111">
        <v>6221450</v>
      </c>
      <c r="V143" s="111">
        <v>6325644</v>
      </c>
      <c r="W143" s="111">
        <v>6410061</v>
      </c>
      <c r="X143" s="111">
        <v>6476581</v>
      </c>
      <c r="Y143" s="111">
        <v>6539471</v>
      </c>
      <c r="Z143" s="111">
        <v>6599035</v>
      </c>
      <c r="AA143" s="111">
        <v>6658310</v>
      </c>
      <c r="AB143" s="111">
        <v>6716942</v>
      </c>
      <c r="AC143" s="111">
        <v>6769549</v>
      </c>
      <c r="AD143" s="111">
        <v>6816268</v>
      </c>
      <c r="AE143" s="111">
        <v>6858086</v>
      </c>
      <c r="AF143" s="111">
        <v>6896324</v>
      </c>
      <c r="AG143" s="111">
        <v>6931809</v>
      </c>
      <c r="AH143" s="111">
        <v>6969436</v>
      </c>
      <c r="AI143" s="111">
        <v>7001616</v>
      </c>
      <c r="AJ143" s="111">
        <v>7033687</v>
      </c>
      <c r="AK143" s="111">
        <v>7065136</v>
      </c>
      <c r="AL143" s="111">
        <v>7095404</v>
      </c>
      <c r="AM143" s="111">
        <v>7123723</v>
      </c>
      <c r="AN143" s="111">
        <v>7150162</v>
      </c>
      <c r="AO143" s="111">
        <v>7174973</v>
      </c>
      <c r="AP143" s="111">
        <v>7195478</v>
      </c>
      <c r="AQ143" s="111">
        <v>7215766</v>
      </c>
      <c r="AR143" s="111">
        <v>7235670</v>
      </c>
      <c r="AS143" s="111">
        <v>7257139</v>
      </c>
      <c r="AT143" s="111">
        <v>7278953</v>
      </c>
      <c r="AU143" s="111">
        <v>7300726</v>
      </c>
      <c r="AV143" s="111">
        <v>7320470</v>
      </c>
      <c r="AW143" s="111">
        <v>7339049</v>
      </c>
      <c r="AX143" s="111">
        <v>7356843</v>
      </c>
      <c r="AY143" s="111">
        <v>7374293</v>
      </c>
      <c r="AZ143" s="111">
        <v>7391953</v>
      </c>
    </row>
    <row r="144" spans="1:52">
      <c r="A144" s="112" t="s">
        <v>203</v>
      </c>
      <c r="B144" s="96">
        <v>4977186</v>
      </c>
      <c r="C144" s="96">
        <v>5048061</v>
      </c>
      <c r="D144" s="96">
        <v>5128284</v>
      </c>
      <c r="E144" s="96">
        <v>5160718</v>
      </c>
      <c r="F144" s="96">
        <v>5133236</v>
      </c>
      <c r="G144" s="96">
        <v>5155639</v>
      </c>
      <c r="H144" s="96">
        <v>5258476</v>
      </c>
      <c r="I144" s="96">
        <v>5256191</v>
      </c>
      <c r="J144" s="96">
        <v>5335821</v>
      </c>
      <c r="K144" s="96">
        <v>5331542</v>
      </c>
      <c r="L144" s="96">
        <v>5287311</v>
      </c>
      <c r="M144" s="96">
        <v>5325523</v>
      </c>
      <c r="N144" s="96">
        <v>5253452</v>
      </c>
      <c r="O144" s="96">
        <v>5244760</v>
      </c>
      <c r="P144" s="96">
        <v>5321019</v>
      </c>
      <c r="Q144" s="96">
        <v>5446891</v>
      </c>
      <c r="R144" s="96">
        <v>5698184</v>
      </c>
      <c r="S144" s="96">
        <v>5924025</v>
      </c>
      <c r="T144" s="96">
        <v>6094390</v>
      </c>
      <c r="U144" s="96">
        <v>6221004</v>
      </c>
      <c r="V144" s="96">
        <v>6325019</v>
      </c>
      <c r="W144" s="96">
        <v>6409206</v>
      </c>
      <c r="X144" s="96">
        <v>6475437</v>
      </c>
      <c r="Y144" s="96">
        <v>6537969</v>
      </c>
      <c r="Z144" s="96">
        <v>6597091</v>
      </c>
      <c r="AA144" s="96">
        <v>6655810</v>
      </c>
      <c r="AB144" s="96">
        <v>6713743</v>
      </c>
      <c r="AC144" s="96">
        <v>6765486</v>
      </c>
      <c r="AD144" s="96">
        <v>6811132</v>
      </c>
      <c r="AE144" s="96">
        <v>6851647</v>
      </c>
      <c r="AF144" s="96">
        <v>6888309</v>
      </c>
      <c r="AG144" s="96">
        <v>6921850</v>
      </c>
      <c r="AH144" s="96">
        <v>6957029</v>
      </c>
      <c r="AI144" s="96">
        <v>6986152</v>
      </c>
      <c r="AJ144" s="96">
        <v>7014380</v>
      </c>
      <c r="AK144" s="96">
        <v>7041055</v>
      </c>
      <c r="AL144" s="96">
        <v>7065367</v>
      </c>
      <c r="AM144" s="96">
        <v>7086233</v>
      </c>
      <c r="AN144" s="96">
        <v>7103290</v>
      </c>
      <c r="AO144" s="96">
        <v>7116441</v>
      </c>
      <c r="AP144" s="96">
        <v>7122355</v>
      </c>
      <c r="AQ144" s="96">
        <v>7124586</v>
      </c>
      <c r="AR144" s="96">
        <v>7122047</v>
      </c>
      <c r="AS144" s="96">
        <v>7115993</v>
      </c>
      <c r="AT144" s="96">
        <v>7103912</v>
      </c>
      <c r="AU144" s="96">
        <v>7084654</v>
      </c>
      <c r="AV144" s="96">
        <v>7054881</v>
      </c>
      <c r="AW144" s="96">
        <v>7014664</v>
      </c>
      <c r="AX144" s="96">
        <v>6962823</v>
      </c>
      <c r="AY144" s="96">
        <v>6899218</v>
      </c>
      <c r="AZ144" s="96">
        <v>6822844</v>
      </c>
    </row>
    <row r="145" spans="1:52">
      <c r="A145" s="112" t="s">
        <v>204</v>
      </c>
      <c r="B145" s="96">
        <v>0</v>
      </c>
      <c r="C145" s="96">
        <v>0</v>
      </c>
      <c r="D145" s="96">
        <v>0</v>
      </c>
      <c r="E145" s="96">
        <v>0</v>
      </c>
      <c r="F145" s="96">
        <v>0</v>
      </c>
      <c r="G145" s="96">
        <v>0</v>
      </c>
      <c r="H145" s="96">
        <v>0</v>
      </c>
      <c r="I145" s="96">
        <v>0</v>
      </c>
      <c r="J145" s="96">
        <v>0</v>
      </c>
      <c r="K145" s="96">
        <v>0</v>
      </c>
      <c r="L145" s="96">
        <v>0</v>
      </c>
      <c r="M145" s="96">
        <v>0</v>
      </c>
      <c r="N145" s="96">
        <v>0</v>
      </c>
      <c r="O145" s="96">
        <v>0</v>
      </c>
      <c r="P145" s="96">
        <v>0</v>
      </c>
      <c r="Q145" s="96">
        <v>0</v>
      </c>
      <c r="R145" s="96">
        <v>5</v>
      </c>
      <c r="S145" s="96">
        <v>12</v>
      </c>
      <c r="T145" s="96">
        <v>19</v>
      </c>
      <c r="U145" s="96">
        <v>31</v>
      </c>
      <c r="V145" s="96">
        <v>48</v>
      </c>
      <c r="W145" s="96">
        <v>74</v>
      </c>
      <c r="X145" s="96">
        <v>109</v>
      </c>
      <c r="Y145" s="96">
        <v>155</v>
      </c>
      <c r="Z145" s="96">
        <v>214</v>
      </c>
      <c r="AA145" s="96">
        <v>297</v>
      </c>
      <c r="AB145" s="96">
        <v>403</v>
      </c>
      <c r="AC145" s="96">
        <v>542</v>
      </c>
      <c r="AD145" s="96">
        <v>722</v>
      </c>
      <c r="AE145" s="96">
        <v>956</v>
      </c>
      <c r="AF145" s="96">
        <v>1239</v>
      </c>
      <c r="AG145" s="96">
        <v>1597</v>
      </c>
      <c r="AH145" s="96">
        <v>2068</v>
      </c>
      <c r="AI145" s="96">
        <v>2687</v>
      </c>
      <c r="AJ145" s="96">
        <v>3490</v>
      </c>
      <c r="AK145" s="96">
        <v>4510</v>
      </c>
      <c r="AL145" s="96">
        <v>5792</v>
      </c>
      <c r="AM145" s="96">
        <v>7430</v>
      </c>
      <c r="AN145" s="96">
        <v>9539</v>
      </c>
      <c r="AO145" s="96">
        <v>12219</v>
      </c>
      <c r="AP145" s="96">
        <v>15633</v>
      </c>
      <c r="AQ145" s="96">
        <v>19938</v>
      </c>
      <c r="AR145" s="96">
        <v>25379</v>
      </c>
      <c r="AS145" s="96">
        <v>32143</v>
      </c>
      <c r="AT145" s="96">
        <v>40557</v>
      </c>
      <c r="AU145" s="96">
        <v>50841</v>
      </c>
      <c r="AV145" s="96">
        <v>63339</v>
      </c>
      <c r="AW145" s="96">
        <v>78236</v>
      </c>
      <c r="AX145" s="96">
        <v>95878</v>
      </c>
      <c r="AY145" s="96">
        <v>116339</v>
      </c>
      <c r="AZ145" s="96">
        <v>139892</v>
      </c>
    </row>
    <row r="146" spans="1:52">
      <c r="A146" s="112" t="s">
        <v>221</v>
      </c>
      <c r="B146" s="96">
        <v>0</v>
      </c>
      <c r="C146" s="96">
        <v>0</v>
      </c>
      <c r="D146" s="96">
        <v>0</v>
      </c>
      <c r="E146" s="96">
        <v>0</v>
      </c>
      <c r="F146" s="96">
        <v>0</v>
      </c>
      <c r="G146" s="96">
        <v>0</v>
      </c>
      <c r="H146" s="96">
        <v>0</v>
      </c>
      <c r="I146" s="96">
        <v>0</v>
      </c>
      <c r="J146" s="96">
        <v>0</v>
      </c>
      <c r="K146" s="96">
        <v>0</v>
      </c>
      <c r="L146" s="96">
        <v>0</v>
      </c>
      <c r="M146" s="96">
        <v>0</v>
      </c>
      <c r="N146" s="96">
        <v>0</v>
      </c>
      <c r="O146" s="96">
        <v>0</v>
      </c>
      <c r="P146" s="96">
        <v>0</v>
      </c>
      <c r="Q146" s="96">
        <v>0</v>
      </c>
      <c r="R146" s="96">
        <v>75</v>
      </c>
      <c r="S146" s="96">
        <v>165</v>
      </c>
      <c r="T146" s="96">
        <v>270</v>
      </c>
      <c r="U146" s="96">
        <v>397</v>
      </c>
      <c r="V146" s="96">
        <v>550</v>
      </c>
      <c r="W146" s="96">
        <v>740</v>
      </c>
      <c r="X146" s="96">
        <v>967</v>
      </c>
      <c r="Y146" s="96">
        <v>1243</v>
      </c>
      <c r="Z146" s="96">
        <v>1574</v>
      </c>
      <c r="AA146" s="96">
        <v>1975</v>
      </c>
      <c r="AB146" s="96">
        <v>2469</v>
      </c>
      <c r="AC146" s="96">
        <v>3059</v>
      </c>
      <c r="AD146" s="96">
        <v>3768</v>
      </c>
      <c r="AE146" s="96">
        <v>4593</v>
      </c>
      <c r="AF146" s="96">
        <v>5559</v>
      </c>
      <c r="AG146" s="96">
        <v>6721</v>
      </c>
      <c r="AH146" s="96">
        <v>8132</v>
      </c>
      <c r="AI146" s="96">
        <v>9809</v>
      </c>
      <c r="AJ146" s="96">
        <v>11824</v>
      </c>
      <c r="AK146" s="96">
        <v>14243</v>
      </c>
      <c r="AL146" s="96">
        <v>17167</v>
      </c>
      <c r="AM146" s="96">
        <v>20669</v>
      </c>
      <c r="AN146" s="96">
        <v>24880</v>
      </c>
      <c r="AO146" s="96">
        <v>29884</v>
      </c>
      <c r="AP146" s="96">
        <v>35870</v>
      </c>
      <c r="AQ146" s="96">
        <v>42947</v>
      </c>
      <c r="AR146" s="96">
        <v>51367</v>
      </c>
      <c r="AS146" s="96">
        <v>61251</v>
      </c>
      <c r="AT146" s="96">
        <v>72951</v>
      </c>
      <c r="AU146" s="96">
        <v>86553</v>
      </c>
      <c r="AV146" s="96">
        <v>102368</v>
      </c>
      <c r="AW146" s="96">
        <v>120506</v>
      </c>
      <c r="AX146" s="96">
        <v>141358</v>
      </c>
      <c r="AY146" s="96">
        <v>164978</v>
      </c>
      <c r="AZ146" s="96">
        <v>191797</v>
      </c>
    </row>
    <row r="147" spans="1:52">
      <c r="A147" s="112" t="s">
        <v>215</v>
      </c>
      <c r="B147" s="96">
        <v>0</v>
      </c>
      <c r="C147" s="96">
        <v>0</v>
      </c>
      <c r="D147" s="96">
        <v>0</v>
      </c>
      <c r="E147" s="96">
        <v>0</v>
      </c>
      <c r="F147" s="96">
        <v>0</v>
      </c>
      <c r="G147" s="96">
        <v>0</v>
      </c>
      <c r="H147" s="96">
        <v>0</v>
      </c>
      <c r="I147" s="96">
        <v>0</v>
      </c>
      <c r="J147" s="96">
        <v>0</v>
      </c>
      <c r="K147" s="96">
        <v>0</v>
      </c>
      <c r="L147" s="96">
        <v>0</v>
      </c>
      <c r="M147" s="96">
        <v>0</v>
      </c>
      <c r="N147" s="96">
        <v>0</v>
      </c>
      <c r="O147" s="96">
        <v>0</v>
      </c>
      <c r="P147" s="96">
        <v>0</v>
      </c>
      <c r="Q147" s="96">
        <v>0</v>
      </c>
      <c r="R147" s="96">
        <v>2</v>
      </c>
      <c r="S147" s="96">
        <v>4</v>
      </c>
      <c r="T147" s="96">
        <v>11</v>
      </c>
      <c r="U147" s="96">
        <v>18</v>
      </c>
      <c r="V147" s="96">
        <v>27</v>
      </c>
      <c r="W147" s="96">
        <v>41</v>
      </c>
      <c r="X147" s="96">
        <v>68</v>
      </c>
      <c r="Y147" s="96">
        <v>104</v>
      </c>
      <c r="Z147" s="96">
        <v>156</v>
      </c>
      <c r="AA147" s="96">
        <v>228</v>
      </c>
      <c r="AB147" s="96">
        <v>327</v>
      </c>
      <c r="AC147" s="96">
        <v>462</v>
      </c>
      <c r="AD147" s="96">
        <v>646</v>
      </c>
      <c r="AE147" s="96">
        <v>890</v>
      </c>
      <c r="AF147" s="96">
        <v>1217</v>
      </c>
      <c r="AG147" s="96">
        <v>1641</v>
      </c>
      <c r="AH147" s="96">
        <v>2207</v>
      </c>
      <c r="AI147" s="96">
        <v>2968</v>
      </c>
      <c r="AJ147" s="96">
        <v>3993</v>
      </c>
      <c r="AK147" s="96">
        <v>5328</v>
      </c>
      <c r="AL147" s="96">
        <v>7078</v>
      </c>
      <c r="AM147" s="96">
        <v>9391</v>
      </c>
      <c r="AN147" s="96">
        <v>12453</v>
      </c>
      <c r="AO147" s="96">
        <v>16429</v>
      </c>
      <c r="AP147" s="96">
        <v>21620</v>
      </c>
      <c r="AQ147" s="96">
        <v>28295</v>
      </c>
      <c r="AR147" s="96">
        <v>36877</v>
      </c>
      <c r="AS147" s="96">
        <v>47752</v>
      </c>
      <c r="AT147" s="96">
        <v>61533</v>
      </c>
      <c r="AU147" s="96">
        <v>78678</v>
      </c>
      <c r="AV147" s="96">
        <v>99882</v>
      </c>
      <c r="AW147" s="96">
        <v>125643</v>
      </c>
      <c r="AX147" s="96">
        <v>156784</v>
      </c>
      <c r="AY147" s="96">
        <v>193758</v>
      </c>
      <c r="AZ147" s="96">
        <v>237420</v>
      </c>
    </row>
    <row r="148" spans="1:52">
      <c r="A148" s="110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  <c r="AW148" s="111"/>
      <c r="AX148" s="111"/>
      <c r="AY148" s="111"/>
      <c r="AZ148" s="111"/>
    </row>
    <row r="149" spans="1:52">
      <c r="A149" s="112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</row>
    <row r="150" spans="1:52">
      <c r="A150" s="112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</row>
    <row r="151" spans="1:52">
      <c r="A151" s="112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</row>
    <row r="152" spans="1:52">
      <c r="A152" s="112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</row>
    <row r="153" spans="1:52">
      <c r="A153" s="110" t="s">
        <v>206</v>
      </c>
      <c r="B153" s="111">
        <v>0</v>
      </c>
      <c r="C153" s="111">
        <v>0</v>
      </c>
      <c r="D153" s="111">
        <v>0</v>
      </c>
      <c r="E153" s="111">
        <v>0</v>
      </c>
      <c r="F153" s="111">
        <v>0</v>
      </c>
      <c r="G153" s="111">
        <v>0</v>
      </c>
      <c r="H153" s="111">
        <v>0</v>
      </c>
      <c r="I153" s="111">
        <v>0</v>
      </c>
      <c r="J153" s="111">
        <v>0</v>
      </c>
      <c r="K153" s="111">
        <v>0</v>
      </c>
      <c r="L153" s="111">
        <v>0</v>
      </c>
      <c r="M153" s="111">
        <v>0</v>
      </c>
      <c r="N153" s="111">
        <v>0</v>
      </c>
      <c r="O153" s="111">
        <v>0</v>
      </c>
      <c r="P153" s="111">
        <v>0</v>
      </c>
      <c r="Q153" s="111">
        <v>0</v>
      </c>
      <c r="R153" s="111">
        <v>0</v>
      </c>
      <c r="S153" s="111">
        <v>0</v>
      </c>
      <c r="T153" s="111">
        <v>1</v>
      </c>
      <c r="U153" s="111">
        <v>4</v>
      </c>
      <c r="V153" s="111">
        <v>9</v>
      </c>
      <c r="W153" s="111">
        <v>10</v>
      </c>
      <c r="X153" s="111">
        <v>10</v>
      </c>
      <c r="Y153" s="111">
        <v>10</v>
      </c>
      <c r="Z153" s="111">
        <v>10</v>
      </c>
      <c r="AA153" s="111">
        <v>11</v>
      </c>
      <c r="AB153" s="111">
        <v>12</v>
      </c>
      <c r="AC153" s="111">
        <v>14</v>
      </c>
      <c r="AD153" s="111">
        <v>25</v>
      </c>
      <c r="AE153" s="111">
        <v>116</v>
      </c>
      <c r="AF153" s="111">
        <v>444</v>
      </c>
      <c r="AG153" s="111">
        <v>1106</v>
      </c>
      <c r="AH153" s="111">
        <v>2175</v>
      </c>
      <c r="AI153" s="111">
        <v>3696</v>
      </c>
      <c r="AJ153" s="111">
        <v>5743</v>
      </c>
      <c r="AK153" s="111">
        <v>8345</v>
      </c>
      <c r="AL153" s="111">
        <v>11551</v>
      </c>
      <c r="AM153" s="111">
        <v>15375</v>
      </c>
      <c r="AN153" s="111">
        <v>19842</v>
      </c>
      <c r="AO153" s="111">
        <v>24925</v>
      </c>
      <c r="AP153" s="111">
        <v>30592</v>
      </c>
      <c r="AQ153" s="111">
        <v>36823</v>
      </c>
      <c r="AR153" s="111">
        <v>43676</v>
      </c>
      <c r="AS153" s="111">
        <v>51167</v>
      </c>
      <c r="AT153" s="111">
        <v>59239</v>
      </c>
      <c r="AU153" s="111">
        <v>67923</v>
      </c>
      <c r="AV153" s="111">
        <v>77117</v>
      </c>
      <c r="AW153" s="111">
        <v>86847</v>
      </c>
      <c r="AX153" s="111">
        <v>97034</v>
      </c>
      <c r="AY153" s="111">
        <v>107672</v>
      </c>
      <c r="AZ153" s="111">
        <v>118644</v>
      </c>
    </row>
    <row r="154" spans="1:52">
      <c r="A154" s="112" t="s">
        <v>207</v>
      </c>
      <c r="B154" s="96">
        <v>0</v>
      </c>
      <c r="C154" s="96">
        <v>0</v>
      </c>
      <c r="D154" s="96">
        <v>0</v>
      </c>
      <c r="E154" s="96">
        <v>0</v>
      </c>
      <c r="F154" s="96">
        <v>0</v>
      </c>
      <c r="G154" s="96">
        <v>0</v>
      </c>
      <c r="H154" s="96">
        <v>0</v>
      </c>
      <c r="I154" s="96">
        <v>0</v>
      </c>
      <c r="J154" s="96">
        <v>0</v>
      </c>
      <c r="K154" s="96">
        <v>0</v>
      </c>
      <c r="L154" s="96">
        <v>0</v>
      </c>
      <c r="M154" s="96">
        <v>0</v>
      </c>
      <c r="N154" s="96">
        <v>0</v>
      </c>
      <c r="O154" s="96">
        <v>0</v>
      </c>
      <c r="P154" s="96">
        <v>0</v>
      </c>
      <c r="Q154" s="96">
        <v>0</v>
      </c>
      <c r="R154" s="96">
        <v>0</v>
      </c>
      <c r="S154" s="96">
        <v>0</v>
      </c>
      <c r="T154" s="96">
        <v>0</v>
      </c>
      <c r="U154" s="96">
        <v>0</v>
      </c>
      <c r="V154" s="96">
        <v>0</v>
      </c>
      <c r="W154" s="96">
        <v>0</v>
      </c>
      <c r="X154" s="96">
        <v>0</v>
      </c>
      <c r="Y154" s="96">
        <v>0</v>
      </c>
      <c r="Z154" s="96">
        <v>0</v>
      </c>
      <c r="AA154" s="96">
        <v>0</v>
      </c>
      <c r="AB154" s="96">
        <v>0</v>
      </c>
      <c r="AC154" s="96">
        <v>0</v>
      </c>
      <c r="AD154" s="96">
        <v>0</v>
      </c>
      <c r="AE154" s="96">
        <v>0</v>
      </c>
      <c r="AF154" s="96">
        <v>0</v>
      </c>
      <c r="AG154" s="96">
        <v>0</v>
      </c>
      <c r="AH154" s="96">
        <v>0</v>
      </c>
      <c r="AI154" s="96">
        <v>0</v>
      </c>
      <c r="AJ154" s="96">
        <v>0</v>
      </c>
      <c r="AK154" s="96">
        <v>0</v>
      </c>
      <c r="AL154" s="96">
        <v>0</v>
      </c>
      <c r="AM154" s="96">
        <v>0</v>
      </c>
      <c r="AN154" s="96">
        <v>0</v>
      </c>
      <c r="AO154" s="96">
        <v>0</v>
      </c>
      <c r="AP154" s="96">
        <v>0</v>
      </c>
      <c r="AQ154" s="96">
        <v>0</v>
      </c>
      <c r="AR154" s="96">
        <v>0</v>
      </c>
      <c r="AS154" s="96">
        <v>0</v>
      </c>
      <c r="AT154" s="96">
        <v>0</v>
      </c>
      <c r="AU154" s="96">
        <v>0</v>
      </c>
      <c r="AV154" s="96">
        <v>0</v>
      </c>
      <c r="AW154" s="96">
        <v>0</v>
      </c>
      <c r="AX154" s="96">
        <v>0</v>
      </c>
      <c r="AY154" s="96">
        <v>0</v>
      </c>
      <c r="AZ154" s="96">
        <v>0</v>
      </c>
    </row>
    <row r="155" spans="1:52">
      <c r="A155" s="112" t="s">
        <v>208</v>
      </c>
      <c r="B155" s="96">
        <v>0</v>
      </c>
      <c r="C155" s="96">
        <v>0</v>
      </c>
      <c r="D155" s="96">
        <v>0</v>
      </c>
      <c r="E155" s="96">
        <v>0</v>
      </c>
      <c r="F155" s="96">
        <v>0</v>
      </c>
      <c r="G155" s="96">
        <v>0</v>
      </c>
      <c r="H155" s="96">
        <v>0</v>
      </c>
      <c r="I155" s="96">
        <v>0</v>
      </c>
      <c r="J155" s="96">
        <v>0</v>
      </c>
      <c r="K155" s="96">
        <v>0</v>
      </c>
      <c r="L155" s="96">
        <v>0</v>
      </c>
      <c r="M155" s="96">
        <v>0</v>
      </c>
      <c r="N155" s="96">
        <v>0</v>
      </c>
      <c r="O155" s="96">
        <v>0</v>
      </c>
      <c r="P155" s="96">
        <v>0</v>
      </c>
      <c r="Q155" s="96">
        <v>0</v>
      </c>
      <c r="R155" s="96">
        <v>0</v>
      </c>
      <c r="S155" s="96">
        <v>0</v>
      </c>
      <c r="T155" s="96">
        <v>0</v>
      </c>
      <c r="U155" s="96">
        <v>0</v>
      </c>
      <c r="V155" s="96">
        <v>0</v>
      </c>
      <c r="W155" s="96">
        <v>0</v>
      </c>
      <c r="X155" s="96">
        <v>0</v>
      </c>
      <c r="Y155" s="96">
        <v>0</v>
      </c>
      <c r="Z155" s="96">
        <v>0</v>
      </c>
      <c r="AA155" s="96">
        <v>0</v>
      </c>
      <c r="AB155" s="96">
        <v>0</v>
      </c>
      <c r="AC155" s="96">
        <v>0</v>
      </c>
      <c r="AD155" s="96">
        <v>0</v>
      </c>
      <c r="AE155" s="96">
        <v>0</v>
      </c>
      <c r="AF155" s="96">
        <v>0</v>
      </c>
      <c r="AG155" s="96">
        <v>0</v>
      </c>
      <c r="AH155" s="96">
        <v>0</v>
      </c>
      <c r="AI155" s="96">
        <v>0</v>
      </c>
      <c r="AJ155" s="96">
        <v>0</v>
      </c>
      <c r="AK155" s="96">
        <v>0</v>
      </c>
      <c r="AL155" s="96">
        <v>0</v>
      </c>
      <c r="AM155" s="96">
        <v>0</v>
      </c>
      <c r="AN155" s="96">
        <v>0</v>
      </c>
      <c r="AO155" s="96">
        <v>0</v>
      </c>
      <c r="AP155" s="96">
        <v>0</v>
      </c>
      <c r="AQ155" s="96">
        <v>0</v>
      </c>
      <c r="AR155" s="96">
        <v>0</v>
      </c>
      <c r="AS155" s="96">
        <v>0</v>
      </c>
      <c r="AT155" s="96">
        <v>0</v>
      </c>
      <c r="AU155" s="96">
        <v>0</v>
      </c>
      <c r="AV155" s="96">
        <v>0</v>
      </c>
      <c r="AW155" s="96">
        <v>0</v>
      </c>
      <c r="AX155" s="96">
        <v>0</v>
      </c>
      <c r="AY155" s="96">
        <v>0</v>
      </c>
      <c r="AZ155" s="96">
        <v>0</v>
      </c>
    </row>
    <row r="156" spans="1:52">
      <c r="A156" s="112" t="s">
        <v>209</v>
      </c>
      <c r="B156" s="96">
        <v>0</v>
      </c>
      <c r="C156" s="96">
        <v>0</v>
      </c>
      <c r="D156" s="96">
        <v>0</v>
      </c>
      <c r="E156" s="96">
        <v>0</v>
      </c>
      <c r="F156" s="96">
        <v>0</v>
      </c>
      <c r="G156" s="96">
        <v>0</v>
      </c>
      <c r="H156" s="96">
        <v>0</v>
      </c>
      <c r="I156" s="96">
        <v>0</v>
      </c>
      <c r="J156" s="96">
        <v>0</v>
      </c>
      <c r="K156" s="96">
        <v>0</v>
      </c>
      <c r="L156" s="96">
        <v>0</v>
      </c>
      <c r="M156" s="96">
        <v>0</v>
      </c>
      <c r="N156" s="96">
        <v>0</v>
      </c>
      <c r="O156" s="96">
        <v>0</v>
      </c>
      <c r="P156" s="96">
        <v>0</v>
      </c>
      <c r="Q156" s="96">
        <v>0</v>
      </c>
      <c r="R156" s="96">
        <v>0</v>
      </c>
      <c r="S156" s="96">
        <v>0</v>
      </c>
      <c r="T156" s="96">
        <v>1</v>
      </c>
      <c r="U156" s="96">
        <v>4</v>
      </c>
      <c r="V156" s="96">
        <v>9</v>
      </c>
      <c r="W156" s="96">
        <v>10</v>
      </c>
      <c r="X156" s="96">
        <v>10</v>
      </c>
      <c r="Y156" s="96">
        <v>10</v>
      </c>
      <c r="Z156" s="96">
        <v>10</v>
      </c>
      <c r="AA156" s="96">
        <v>11</v>
      </c>
      <c r="AB156" s="96">
        <v>12</v>
      </c>
      <c r="AC156" s="96">
        <v>14</v>
      </c>
      <c r="AD156" s="96">
        <v>25</v>
      </c>
      <c r="AE156" s="96">
        <v>116</v>
      </c>
      <c r="AF156" s="96">
        <v>444</v>
      </c>
      <c r="AG156" s="96">
        <v>1106</v>
      </c>
      <c r="AH156" s="96">
        <v>2175</v>
      </c>
      <c r="AI156" s="96">
        <v>3696</v>
      </c>
      <c r="AJ156" s="96">
        <v>5743</v>
      </c>
      <c r="AK156" s="96">
        <v>8345</v>
      </c>
      <c r="AL156" s="96">
        <v>11551</v>
      </c>
      <c r="AM156" s="96">
        <v>15375</v>
      </c>
      <c r="AN156" s="96">
        <v>19842</v>
      </c>
      <c r="AO156" s="96">
        <v>24925</v>
      </c>
      <c r="AP156" s="96">
        <v>30592</v>
      </c>
      <c r="AQ156" s="96">
        <v>36823</v>
      </c>
      <c r="AR156" s="96">
        <v>43676</v>
      </c>
      <c r="AS156" s="96">
        <v>51167</v>
      </c>
      <c r="AT156" s="96">
        <v>59239</v>
      </c>
      <c r="AU156" s="96">
        <v>67923</v>
      </c>
      <c r="AV156" s="96">
        <v>77117</v>
      </c>
      <c r="AW156" s="96">
        <v>86847</v>
      </c>
      <c r="AX156" s="96">
        <v>97034</v>
      </c>
      <c r="AY156" s="96">
        <v>107672</v>
      </c>
      <c r="AZ156" s="96">
        <v>118644</v>
      </c>
    </row>
    <row r="157" spans="1:52">
      <c r="A157" s="112" t="s">
        <v>216</v>
      </c>
      <c r="B157" s="96">
        <v>0</v>
      </c>
      <c r="C157" s="96">
        <v>0</v>
      </c>
      <c r="D157" s="96">
        <v>0</v>
      </c>
      <c r="E157" s="96">
        <v>0</v>
      </c>
      <c r="F157" s="96">
        <v>0</v>
      </c>
      <c r="G157" s="96">
        <v>0</v>
      </c>
      <c r="H157" s="96">
        <v>0</v>
      </c>
      <c r="I157" s="96">
        <v>0</v>
      </c>
      <c r="J157" s="96">
        <v>0</v>
      </c>
      <c r="K157" s="96">
        <v>0</v>
      </c>
      <c r="L157" s="96">
        <v>0</v>
      </c>
      <c r="M157" s="96">
        <v>0</v>
      </c>
      <c r="N157" s="96">
        <v>0</v>
      </c>
      <c r="O157" s="96">
        <v>0</v>
      </c>
      <c r="P157" s="96">
        <v>0</v>
      </c>
      <c r="Q157" s="96">
        <v>0</v>
      </c>
      <c r="R157" s="96">
        <v>0</v>
      </c>
      <c r="S157" s="96">
        <v>0</v>
      </c>
      <c r="T157" s="96">
        <v>0</v>
      </c>
      <c r="U157" s="96">
        <v>0</v>
      </c>
      <c r="V157" s="96">
        <v>0</v>
      </c>
      <c r="W157" s="96">
        <v>0</v>
      </c>
      <c r="X157" s="96">
        <v>0</v>
      </c>
      <c r="Y157" s="96">
        <v>0</v>
      </c>
      <c r="Z157" s="96">
        <v>0</v>
      </c>
      <c r="AA157" s="96">
        <v>0</v>
      </c>
      <c r="AB157" s="96">
        <v>0</v>
      </c>
      <c r="AC157" s="96">
        <v>0</v>
      </c>
      <c r="AD157" s="96">
        <v>0</v>
      </c>
      <c r="AE157" s="96">
        <v>0</v>
      </c>
      <c r="AF157" s="96">
        <v>0</v>
      </c>
      <c r="AG157" s="96">
        <v>0</v>
      </c>
      <c r="AH157" s="96">
        <v>0</v>
      </c>
      <c r="AI157" s="96">
        <v>0</v>
      </c>
      <c r="AJ157" s="96">
        <v>0</v>
      </c>
      <c r="AK157" s="96">
        <v>0</v>
      </c>
      <c r="AL157" s="96">
        <v>0</v>
      </c>
      <c r="AM157" s="96">
        <v>0</v>
      </c>
      <c r="AN157" s="96">
        <v>0</v>
      </c>
      <c r="AO157" s="96">
        <v>0</v>
      </c>
      <c r="AP157" s="96">
        <v>0</v>
      </c>
      <c r="AQ157" s="96">
        <v>0</v>
      </c>
      <c r="AR157" s="96">
        <v>0</v>
      </c>
      <c r="AS157" s="96">
        <v>0</v>
      </c>
      <c r="AT157" s="96">
        <v>0</v>
      </c>
      <c r="AU157" s="96">
        <v>0</v>
      </c>
      <c r="AV157" s="96">
        <v>0</v>
      </c>
      <c r="AW157" s="96">
        <v>0</v>
      </c>
      <c r="AX157" s="96">
        <v>0</v>
      </c>
      <c r="AY157" s="96">
        <v>0</v>
      </c>
      <c r="AZ157" s="96">
        <v>0</v>
      </c>
    </row>
    <row r="158" spans="1:52">
      <c r="A158" s="110" t="s">
        <v>210</v>
      </c>
      <c r="B158" s="111">
        <v>0</v>
      </c>
      <c r="C158" s="111">
        <v>0</v>
      </c>
      <c r="D158" s="111">
        <v>0</v>
      </c>
      <c r="E158" s="111">
        <v>0</v>
      </c>
      <c r="F158" s="111">
        <v>0</v>
      </c>
      <c r="G158" s="111">
        <v>0</v>
      </c>
      <c r="H158" s="111">
        <v>0</v>
      </c>
      <c r="I158" s="111">
        <v>0</v>
      </c>
      <c r="J158" s="111">
        <v>0</v>
      </c>
      <c r="K158" s="111">
        <v>0</v>
      </c>
      <c r="L158" s="111">
        <v>0</v>
      </c>
      <c r="M158" s="111">
        <v>0</v>
      </c>
      <c r="N158" s="111">
        <v>0</v>
      </c>
      <c r="O158" s="111">
        <v>0</v>
      </c>
      <c r="P158" s="111">
        <v>0</v>
      </c>
      <c r="Q158" s="111">
        <v>0</v>
      </c>
      <c r="R158" s="111">
        <v>15</v>
      </c>
      <c r="S158" s="111">
        <v>34</v>
      </c>
      <c r="T158" s="111">
        <v>59</v>
      </c>
      <c r="U158" s="111">
        <v>89</v>
      </c>
      <c r="V158" s="111">
        <v>127</v>
      </c>
      <c r="W158" s="111">
        <v>128</v>
      </c>
      <c r="X158" s="111">
        <v>128</v>
      </c>
      <c r="Y158" s="111">
        <v>128</v>
      </c>
      <c r="Z158" s="111">
        <v>128</v>
      </c>
      <c r="AA158" s="111">
        <v>128</v>
      </c>
      <c r="AB158" s="111">
        <v>128</v>
      </c>
      <c r="AC158" s="111">
        <v>125</v>
      </c>
      <c r="AD158" s="111">
        <v>118</v>
      </c>
      <c r="AE158" s="111">
        <v>108</v>
      </c>
      <c r="AF158" s="111">
        <v>597</v>
      </c>
      <c r="AG158" s="111">
        <v>2112</v>
      </c>
      <c r="AH158" s="111">
        <v>4824</v>
      </c>
      <c r="AI158" s="111">
        <v>8844</v>
      </c>
      <c r="AJ158" s="111">
        <v>14317</v>
      </c>
      <c r="AK158" s="111">
        <v>21261</v>
      </c>
      <c r="AL158" s="111">
        <v>29829</v>
      </c>
      <c r="AM158" s="111">
        <v>40026</v>
      </c>
      <c r="AN158" s="111">
        <v>51834</v>
      </c>
      <c r="AO158" s="111">
        <v>65166</v>
      </c>
      <c r="AP158" s="111">
        <v>79951</v>
      </c>
      <c r="AQ158" s="111">
        <v>96202</v>
      </c>
      <c r="AR158" s="111">
        <v>113973</v>
      </c>
      <c r="AS158" s="111">
        <v>133199</v>
      </c>
      <c r="AT158" s="111">
        <v>153847</v>
      </c>
      <c r="AU158" s="111">
        <v>175862</v>
      </c>
      <c r="AV158" s="111">
        <v>199065</v>
      </c>
      <c r="AW158" s="111">
        <v>223556</v>
      </c>
      <c r="AX158" s="111">
        <v>249085</v>
      </c>
      <c r="AY158" s="111">
        <v>275637</v>
      </c>
      <c r="AZ158" s="111">
        <v>302983</v>
      </c>
    </row>
    <row r="159" spans="1:52">
      <c r="A159" s="112" t="s">
        <v>211</v>
      </c>
      <c r="B159" s="96">
        <v>0</v>
      </c>
      <c r="C159" s="96">
        <v>0</v>
      </c>
      <c r="D159" s="96">
        <v>0</v>
      </c>
      <c r="E159" s="96">
        <v>0</v>
      </c>
      <c r="F159" s="96">
        <v>0</v>
      </c>
      <c r="G159" s="96">
        <v>0</v>
      </c>
      <c r="H159" s="96">
        <v>0</v>
      </c>
      <c r="I159" s="96">
        <v>0</v>
      </c>
      <c r="J159" s="96">
        <v>0</v>
      </c>
      <c r="K159" s="96">
        <v>0</v>
      </c>
      <c r="L159" s="96">
        <v>0</v>
      </c>
      <c r="M159" s="96">
        <v>0</v>
      </c>
      <c r="N159" s="96">
        <v>0</v>
      </c>
      <c r="O159" s="96">
        <v>0</v>
      </c>
      <c r="P159" s="96">
        <v>0</v>
      </c>
      <c r="Q159" s="96">
        <v>0</v>
      </c>
      <c r="R159" s="96">
        <v>0</v>
      </c>
      <c r="S159" s="96">
        <v>0</v>
      </c>
      <c r="T159" s="96">
        <v>0</v>
      </c>
      <c r="U159" s="96">
        <v>1</v>
      </c>
      <c r="V159" s="96">
        <v>4</v>
      </c>
      <c r="W159" s="96">
        <v>4</v>
      </c>
      <c r="X159" s="96">
        <v>4</v>
      </c>
      <c r="Y159" s="96">
        <v>4</v>
      </c>
      <c r="Z159" s="96">
        <v>4</v>
      </c>
      <c r="AA159" s="96">
        <v>4</v>
      </c>
      <c r="AB159" s="96">
        <v>4</v>
      </c>
      <c r="AC159" s="96">
        <v>4</v>
      </c>
      <c r="AD159" s="96">
        <v>4</v>
      </c>
      <c r="AE159" s="96">
        <v>4</v>
      </c>
      <c r="AF159" s="96">
        <v>237</v>
      </c>
      <c r="AG159" s="96">
        <v>1011</v>
      </c>
      <c r="AH159" s="96">
        <v>2500</v>
      </c>
      <c r="AI159" s="96">
        <v>4851</v>
      </c>
      <c r="AJ159" s="96">
        <v>8246</v>
      </c>
      <c r="AK159" s="96">
        <v>12795</v>
      </c>
      <c r="AL159" s="96">
        <v>18687</v>
      </c>
      <c r="AM159" s="96">
        <v>26034</v>
      </c>
      <c r="AN159" s="96">
        <v>34868</v>
      </c>
      <c r="AO159" s="96">
        <v>45236</v>
      </c>
      <c r="AP159" s="96">
        <v>57114</v>
      </c>
      <c r="AQ159" s="96">
        <v>70625</v>
      </c>
      <c r="AR159" s="96">
        <v>85817</v>
      </c>
      <c r="AS159" s="96">
        <v>102672</v>
      </c>
      <c r="AT159" s="96">
        <v>121144</v>
      </c>
      <c r="AU159" s="96">
        <v>141245</v>
      </c>
      <c r="AV159" s="96">
        <v>162724</v>
      </c>
      <c r="AW159" s="96">
        <v>185672</v>
      </c>
      <c r="AX159" s="96">
        <v>209820</v>
      </c>
      <c r="AY159" s="96">
        <v>235156</v>
      </c>
      <c r="AZ159" s="96">
        <v>261375</v>
      </c>
    </row>
    <row r="160" spans="1:52">
      <c r="A160" s="113" t="s">
        <v>217</v>
      </c>
      <c r="B160" s="98">
        <v>0</v>
      </c>
      <c r="C160" s="98">
        <v>0</v>
      </c>
      <c r="D160" s="98">
        <v>0</v>
      </c>
      <c r="E160" s="98">
        <v>0</v>
      </c>
      <c r="F160" s="98">
        <v>0</v>
      </c>
      <c r="G160" s="98">
        <v>0</v>
      </c>
      <c r="H160" s="98">
        <v>0</v>
      </c>
      <c r="I160" s="98">
        <v>0</v>
      </c>
      <c r="J160" s="98">
        <v>0</v>
      </c>
      <c r="K160" s="98">
        <v>0</v>
      </c>
      <c r="L160" s="98">
        <v>0</v>
      </c>
      <c r="M160" s="98">
        <v>0</v>
      </c>
      <c r="N160" s="98">
        <v>0</v>
      </c>
      <c r="O160" s="98">
        <v>0</v>
      </c>
      <c r="P160" s="98">
        <v>0</v>
      </c>
      <c r="Q160" s="98">
        <v>0</v>
      </c>
      <c r="R160" s="98">
        <v>15</v>
      </c>
      <c r="S160" s="98">
        <v>34</v>
      </c>
      <c r="T160" s="98">
        <v>59</v>
      </c>
      <c r="U160" s="98">
        <v>88</v>
      </c>
      <c r="V160" s="98">
        <v>123</v>
      </c>
      <c r="W160" s="98">
        <v>124</v>
      </c>
      <c r="X160" s="98">
        <v>124</v>
      </c>
      <c r="Y160" s="98">
        <v>124</v>
      </c>
      <c r="Z160" s="98">
        <v>124</v>
      </c>
      <c r="AA160" s="98">
        <v>124</v>
      </c>
      <c r="AB160" s="98">
        <v>124</v>
      </c>
      <c r="AC160" s="98">
        <v>121</v>
      </c>
      <c r="AD160" s="98">
        <v>114</v>
      </c>
      <c r="AE160" s="98">
        <v>104</v>
      </c>
      <c r="AF160" s="98">
        <v>360</v>
      </c>
      <c r="AG160" s="98">
        <v>1101</v>
      </c>
      <c r="AH160" s="98">
        <v>2324</v>
      </c>
      <c r="AI160" s="98">
        <v>3993</v>
      </c>
      <c r="AJ160" s="98">
        <v>6071</v>
      </c>
      <c r="AK160" s="98">
        <v>8466</v>
      </c>
      <c r="AL160" s="98">
        <v>11142</v>
      </c>
      <c r="AM160" s="98">
        <v>13992</v>
      </c>
      <c r="AN160" s="98">
        <v>16966</v>
      </c>
      <c r="AO160" s="98">
        <v>19930</v>
      </c>
      <c r="AP160" s="98">
        <v>22837</v>
      </c>
      <c r="AQ160" s="98">
        <v>25577</v>
      </c>
      <c r="AR160" s="98">
        <v>28156</v>
      </c>
      <c r="AS160" s="98">
        <v>30527</v>
      </c>
      <c r="AT160" s="98">
        <v>32703</v>
      </c>
      <c r="AU160" s="98">
        <v>34617</v>
      </c>
      <c r="AV160" s="98">
        <v>36341</v>
      </c>
      <c r="AW160" s="98">
        <v>37884</v>
      </c>
      <c r="AX160" s="98">
        <v>39265</v>
      </c>
      <c r="AY160" s="98">
        <v>40481</v>
      </c>
      <c r="AZ160" s="98">
        <v>41608</v>
      </c>
    </row>
    <row r="161" spans="1:52">
      <c r="A161" s="108" t="s">
        <v>222</v>
      </c>
      <c r="B161" s="109">
        <v>330063.1790475634</v>
      </c>
      <c r="C161" s="109">
        <v>351009.88082532288</v>
      </c>
      <c r="D161" s="109">
        <v>367916.21092722681</v>
      </c>
      <c r="E161" s="109">
        <v>375039.24138334551</v>
      </c>
      <c r="F161" s="109">
        <v>437118.85675420141</v>
      </c>
      <c r="G161" s="109">
        <v>450916.33850810013</v>
      </c>
      <c r="H161" s="109">
        <v>471389.73345569643</v>
      </c>
      <c r="I161" s="109">
        <v>487164.69491664221</v>
      </c>
      <c r="J161" s="109">
        <v>485137.90327165648</v>
      </c>
      <c r="K161" s="109">
        <v>433480.55668062117</v>
      </c>
      <c r="L161" s="109">
        <v>449102.96609892522</v>
      </c>
      <c r="M161" s="109">
        <v>448425.45298816875</v>
      </c>
      <c r="N161" s="109">
        <v>450237.31172665808</v>
      </c>
      <c r="O161" s="109">
        <v>475561.47037679993</v>
      </c>
      <c r="P161" s="109">
        <v>478848.58149429015</v>
      </c>
      <c r="Q161" s="109">
        <v>490039.99146842147</v>
      </c>
      <c r="R161" s="109">
        <v>514872</v>
      </c>
      <c r="S161" s="109">
        <v>537527</v>
      </c>
      <c r="T161" s="109">
        <v>557528</v>
      </c>
      <c r="U161" s="109">
        <v>573272</v>
      </c>
      <c r="V161" s="109">
        <v>585902</v>
      </c>
      <c r="W161" s="109">
        <v>597249</v>
      </c>
      <c r="X161" s="109">
        <v>607366</v>
      </c>
      <c r="Y161" s="109">
        <v>617124</v>
      </c>
      <c r="Z161" s="109">
        <v>626600</v>
      </c>
      <c r="AA161" s="109">
        <v>635907</v>
      </c>
      <c r="AB161" s="109">
        <v>644339</v>
      </c>
      <c r="AC161" s="109">
        <v>652261</v>
      </c>
      <c r="AD161" s="109">
        <v>659939</v>
      </c>
      <c r="AE161" s="109">
        <v>667517</v>
      </c>
      <c r="AF161" s="109">
        <v>675050</v>
      </c>
      <c r="AG161" s="109">
        <v>682560</v>
      </c>
      <c r="AH161" s="109">
        <v>690298</v>
      </c>
      <c r="AI161" s="109">
        <v>697454</v>
      </c>
      <c r="AJ161" s="109">
        <v>704743</v>
      </c>
      <c r="AK161" s="109">
        <v>712190</v>
      </c>
      <c r="AL161" s="109">
        <v>719868</v>
      </c>
      <c r="AM161" s="109">
        <v>727789</v>
      </c>
      <c r="AN161" s="109">
        <v>735938</v>
      </c>
      <c r="AO161" s="109">
        <v>744308</v>
      </c>
      <c r="AP161" s="109">
        <v>752968</v>
      </c>
      <c r="AQ161" s="109">
        <v>761968</v>
      </c>
      <c r="AR161" s="109">
        <v>771273</v>
      </c>
      <c r="AS161" s="109">
        <v>780842</v>
      </c>
      <c r="AT161" s="109">
        <v>790583</v>
      </c>
      <c r="AU161" s="109">
        <v>800570</v>
      </c>
      <c r="AV161" s="109">
        <v>810711</v>
      </c>
      <c r="AW161" s="109">
        <v>820983</v>
      </c>
      <c r="AX161" s="109">
        <v>831398</v>
      </c>
      <c r="AY161" s="109">
        <v>841970</v>
      </c>
      <c r="AZ161" s="109">
        <v>852765</v>
      </c>
    </row>
    <row r="162" spans="1:52">
      <c r="A162" s="110" t="s">
        <v>201</v>
      </c>
      <c r="B162" s="111">
        <v>330063.1790475634</v>
      </c>
      <c r="C162" s="111">
        <v>351009.88082532288</v>
      </c>
      <c r="D162" s="111">
        <v>367916.21092722681</v>
      </c>
      <c r="E162" s="111">
        <v>375039.24138334551</v>
      </c>
      <c r="F162" s="111">
        <v>437118.85675420141</v>
      </c>
      <c r="G162" s="111">
        <v>450916.33850810013</v>
      </c>
      <c r="H162" s="111">
        <v>471389.73345569643</v>
      </c>
      <c r="I162" s="111">
        <v>487164.69491664221</v>
      </c>
      <c r="J162" s="111">
        <v>485137.90327165648</v>
      </c>
      <c r="K162" s="111">
        <v>433480.55668062117</v>
      </c>
      <c r="L162" s="111">
        <v>449102.96609892522</v>
      </c>
      <c r="M162" s="111">
        <v>448425.45298816875</v>
      </c>
      <c r="N162" s="111">
        <v>450237.31172665808</v>
      </c>
      <c r="O162" s="111">
        <v>475561.47037679993</v>
      </c>
      <c r="P162" s="111">
        <v>478848.58149429015</v>
      </c>
      <c r="Q162" s="111">
        <v>490039.99146842147</v>
      </c>
      <c r="R162" s="111">
        <v>514870</v>
      </c>
      <c r="S162" s="111">
        <v>537523</v>
      </c>
      <c r="T162" s="111">
        <v>557520</v>
      </c>
      <c r="U162" s="111">
        <v>573259</v>
      </c>
      <c r="V162" s="111">
        <v>585882</v>
      </c>
      <c r="W162" s="111">
        <v>597229</v>
      </c>
      <c r="X162" s="111">
        <v>607346</v>
      </c>
      <c r="Y162" s="111">
        <v>617105</v>
      </c>
      <c r="Z162" s="111">
        <v>626585</v>
      </c>
      <c r="AA162" s="111">
        <v>635896</v>
      </c>
      <c r="AB162" s="111">
        <v>644331</v>
      </c>
      <c r="AC162" s="111">
        <v>652257</v>
      </c>
      <c r="AD162" s="111">
        <v>659937</v>
      </c>
      <c r="AE162" s="111">
        <v>667499</v>
      </c>
      <c r="AF162" s="111">
        <v>674836</v>
      </c>
      <c r="AG162" s="111">
        <v>681813</v>
      </c>
      <c r="AH162" s="111">
        <v>688650</v>
      </c>
      <c r="AI162" s="111">
        <v>694513</v>
      </c>
      <c r="AJ162" s="111">
        <v>700141</v>
      </c>
      <c r="AK162" s="111">
        <v>705563</v>
      </c>
      <c r="AL162" s="111">
        <v>710872</v>
      </c>
      <c r="AM162" s="111">
        <v>716119</v>
      </c>
      <c r="AN162" s="111">
        <v>721362</v>
      </c>
      <c r="AO162" s="111">
        <v>726589</v>
      </c>
      <c r="AP162" s="111">
        <v>731867</v>
      </c>
      <c r="AQ162" s="111">
        <v>737195</v>
      </c>
      <c r="AR162" s="111">
        <v>742543</v>
      </c>
      <c r="AS162" s="111">
        <v>747869</v>
      </c>
      <c r="AT162" s="111">
        <v>753090</v>
      </c>
      <c r="AU162" s="111">
        <v>758253</v>
      </c>
      <c r="AV162" s="111">
        <v>763315</v>
      </c>
      <c r="AW162" s="111">
        <v>768224</v>
      </c>
      <c r="AX162" s="111">
        <v>773073</v>
      </c>
      <c r="AY162" s="111">
        <v>777837</v>
      </c>
      <c r="AZ162" s="111">
        <v>782544</v>
      </c>
    </row>
    <row r="163" spans="1:52">
      <c r="A163" s="112" t="s">
        <v>203</v>
      </c>
      <c r="B163" s="96">
        <v>330063.1790475634</v>
      </c>
      <c r="C163" s="96">
        <v>351009.88082532288</v>
      </c>
      <c r="D163" s="96">
        <v>367916.21092722681</v>
      </c>
      <c r="E163" s="96">
        <v>375039.24138334551</v>
      </c>
      <c r="F163" s="96">
        <v>437118.85675420141</v>
      </c>
      <c r="G163" s="96">
        <v>450916.33850810013</v>
      </c>
      <c r="H163" s="96">
        <v>471389.73345569643</v>
      </c>
      <c r="I163" s="96">
        <v>487164.69491664221</v>
      </c>
      <c r="J163" s="96">
        <v>485137.90327165648</v>
      </c>
      <c r="K163" s="96">
        <v>433480.55668062117</v>
      </c>
      <c r="L163" s="96">
        <v>449102.96609892522</v>
      </c>
      <c r="M163" s="96">
        <v>448425.45298816875</v>
      </c>
      <c r="N163" s="96">
        <v>450237.31172665808</v>
      </c>
      <c r="O163" s="96">
        <v>475561.47037679993</v>
      </c>
      <c r="P163" s="96">
        <v>478848.58149429015</v>
      </c>
      <c r="Q163" s="96">
        <v>490039.99146842147</v>
      </c>
      <c r="R163" s="96">
        <v>514859</v>
      </c>
      <c r="S163" s="96">
        <v>537496</v>
      </c>
      <c r="T163" s="96">
        <v>557473</v>
      </c>
      <c r="U163" s="96">
        <v>573188</v>
      </c>
      <c r="V163" s="96">
        <v>585781</v>
      </c>
      <c r="W163" s="96">
        <v>597092</v>
      </c>
      <c r="X163" s="96">
        <v>607166</v>
      </c>
      <c r="Y163" s="96">
        <v>616870</v>
      </c>
      <c r="Z163" s="96">
        <v>626289</v>
      </c>
      <c r="AA163" s="96">
        <v>635524</v>
      </c>
      <c r="AB163" s="96">
        <v>643860</v>
      </c>
      <c r="AC163" s="96">
        <v>651670</v>
      </c>
      <c r="AD163" s="96">
        <v>659209</v>
      </c>
      <c r="AE163" s="96">
        <v>666592</v>
      </c>
      <c r="AF163" s="96">
        <v>673711</v>
      </c>
      <c r="AG163" s="96">
        <v>680414</v>
      </c>
      <c r="AH163" s="96">
        <v>686911</v>
      </c>
      <c r="AI163" s="96">
        <v>692354</v>
      </c>
      <c r="AJ163" s="96">
        <v>697465</v>
      </c>
      <c r="AK163" s="96">
        <v>702259</v>
      </c>
      <c r="AL163" s="96">
        <v>706788</v>
      </c>
      <c r="AM163" s="96">
        <v>711068</v>
      </c>
      <c r="AN163" s="96">
        <v>715111</v>
      </c>
      <c r="AO163" s="96">
        <v>718832</v>
      </c>
      <c r="AP163" s="96">
        <v>722240</v>
      </c>
      <c r="AQ163" s="96">
        <v>725263</v>
      </c>
      <c r="AR163" s="96">
        <v>727785</v>
      </c>
      <c r="AS163" s="96">
        <v>729648</v>
      </c>
      <c r="AT163" s="96">
        <v>730670</v>
      </c>
      <c r="AU163" s="96">
        <v>730760</v>
      </c>
      <c r="AV163" s="96">
        <v>729757</v>
      </c>
      <c r="AW163" s="96">
        <v>727489</v>
      </c>
      <c r="AX163" s="96">
        <v>723911</v>
      </c>
      <c r="AY163" s="96">
        <v>718917</v>
      </c>
      <c r="AZ163" s="96">
        <v>712466</v>
      </c>
    </row>
    <row r="164" spans="1:52">
      <c r="A164" s="112" t="s">
        <v>204</v>
      </c>
      <c r="B164" s="96">
        <v>0</v>
      </c>
      <c r="C164" s="96">
        <v>0</v>
      </c>
      <c r="D164" s="96">
        <v>0</v>
      </c>
      <c r="E164" s="96">
        <v>0</v>
      </c>
      <c r="F164" s="96">
        <v>0</v>
      </c>
      <c r="G164" s="96">
        <v>0</v>
      </c>
      <c r="H164" s="96">
        <v>0</v>
      </c>
      <c r="I164" s="96">
        <v>0</v>
      </c>
      <c r="J164" s="96">
        <v>0</v>
      </c>
      <c r="K164" s="96">
        <v>0</v>
      </c>
      <c r="L164" s="96">
        <v>0</v>
      </c>
      <c r="M164" s="96">
        <v>0</v>
      </c>
      <c r="N164" s="96">
        <v>0</v>
      </c>
      <c r="O164" s="96">
        <v>0</v>
      </c>
      <c r="P164" s="96">
        <v>0</v>
      </c>
      <c r="Q164" s="96">
        <v>0</v>
      </c>
      <c r="R164" s="96">
        <v>0</v>
      </c>
      <c r="S164" s="96">
        <v>0</v>
      </c>
      <c r="T164" s="96">
        <v>1</v>
      </c>
      <c r="U164" s="96">
        <v>2</v>
      </c>
      <c r="V164" s="96">
        <v>4</v>
      </c>
      <c r="W164" s="96">
        <v>6</v>
      </c>
      <c r="X164" s="96">
        <v>9</v>
      </c>
      <c r="Y164" s="96">
        <v>14</v>
      </c>
      <c r="Z164" s="96">
        <v>21</v>
      </c>
      <c r="AA164" s="96">
        <v>32</v>
      </c>
      <c r="AB164" s="96">
        <v>46</v>
      </c>
      <c r="AC164" s="96">
        <v>64</v>
      </c>
      <c r="AD164" s="96">
        <v>86</v>
      </c>
      <c r="AE164" s="96">
        <v>116</v>
      </c>
      <c r="AF164" s="96">
        <v>154</v>
      </c>
      <c r="AG164" s="96">
        <v>202</v>
      </c>
      <c r="AH164" s="96">
        <v>267</v>
      </c>
      <c r="AI164" s="96">
        <v>345</v>
      </c>
      <c r="AJ164" s="96">
        <v>444</v>
      </c>
      <c r="AK164" s="96">
        <v>568</v>
      </c>
      <c r="AL164" s="96">
        <v>728</v>
      </c>
      <c r="AM164" s="96">
        <v>933</v>
      </c>
      <c r="AN164" s="96">
        <v>1191</v>
      </c>
      <c r="AO164" s="96">
        <v>1517</v>
      </c>
      <c r="AP164" s="96">
        <v>1934</v>
      </c>
      <c r="AQ164" s="96">
        <v>2456</v>
      </c>
      <c r="AR164" s="96">
        <v>3103</v>
      </c>
      <c r="AS164" s="96">
        <v>3907</v>
      </c>
      <c r="AT164" s="96">
        <v>4890</v>
      </c>
      <c r="AU164" s="96">
        <v>6088</v>
      </c>
      <c r="AV164" s="96">
        <v>7526</v>
      </c>
      <c r="AW164" s="96">
        <v>9242</v>
      </c>
      <c r="AX164" s="96">
        <v>11250</v>
      </c>
      <c r="AY164" s="96">
        <v>13565</v>
      </c>
      <c r="AZ164" s="96">
        <v>16182</v>
      </c>
    </row>
    <row r="165" spans="1:52">
      <c r="A165" s="112" t="s">
        <v>221</v>
      </c>
      <c r="B165" s="96">
        <v>0</v>
      </c>
      <c r="C165" s="96">
        <v>0</v>
      </c>
      <c r="D165" s="96">
        <v>0</v>
      </c>
      <c r="E165" s="96">
        <v>0</v>
      </c>
      <c r="F165" s="96">
        <v>0</v>
      </c>
      <c r="G165" s="96">
        <v>0</v>
      </c>
      <c r="H165" s="96">
        <v>0</v>
      </c>
      <c r="I165" s="96">
        <v>0</v>
      </c>
      <c r="J165" s="96">
        <v>0</v>
      </c>
      <c r="K165" s="96">
        <v>0</v>
      </c>
      <c r="L165" s="96">
        <v>0</v>
      </c>
      <c r="M165" s="96">
        <v>0</v>
      </c>
      <c r="N165" s="96">
        <v>0</v>
      </c>
      <c r="O165" s="96">
        <v>0</v>
      </c>
      <c r="P165" s="96">
        <v>0</v>
      </c>
      <c r="Q165" s="96">
        <v>0</v>
      </c>
      <c r="R165" s="96">
        <v>11</v>
      </c>
      <c r="S165" s="96">
        <v>27</v>
      </c>
      <c r="T165" s="96">
        <v>46</v>
      </c>
      <c r="U165" s="96">
        <v>69</v>
      </c>
      <c r="V165" s="96">
        <v>96</v>
      </c>
      <c r="W165" s="96">
        <v>128</v>
      </c>
      <c r="X165" s="96">
        <v>166</v>
      </c>
      <c r="Y165" s="96">
        <v>214</v>
      </c>
      <c r="Z165" s="96">
        <v>263</v>
      </c>
      <c r="AA165" s="96">
        <v>321</v>
      </c>
      <c r="AB165" s="96">
        <v>392</v>
      </c>
      <c r="AC165" s="96">
        <v>472</v>
      </c>
      <c r="AD165" s="96">
        <v>568</v>
      </c>
      <c r="AE165" s="96">
        <v>686</v>
      </c>
      <c r="AF165" s="96">
        <v>827</v>
      </c>
      <c r="AG165" s="96">
        <v>999</v>
      </c>
      <c r="AH165" s="96">
        <v>1200</v>
      </c>
      <c r="AI165" s="96">
        <v>1444</v>
      </c>
      <c r="AJ165" s="96">
        <v>1737</v>
      </c>
      <c r="AK165" s="96">
        <v>2083</v>
      </c>
      <c r="AL165" s="96">
        <v>2493</v>
      </c>
      <c r="AM165" s="96">
        <v>2979</v>
      </c>
      <c r="AN165" s="96">
        <v>3561</v>
      </c>
      <c r="AO165" s="96">
        <v>4260</v>
      </c>
      <c r="AP165" s="96">
        <v>5095</v>
      </c>
      <c r="AQ165" s="96">
        <v>6082</v>
      </c>
      <c r="AR165" s="96">
        <v>7256</v>
      </c>
      <c r="AS165" s="96">
        <v>8640</v>
      </c>
      <c r="AT165" s="96">
        <v>10254</v>
      </c>
      <c r="AU165" s="96">
        <v>12128</v>
      </c>
      <c r="AV165" s="96">
        <v>14286</v>
      </c>
      <c r="AW165" s="96">
        <v>16756</v>
      </c>
      <c r="AX165" s="96">
        <v>19581</v>
      </c>
      <c r="AY165" s="96">
        <v>22781</v>
      </c>
      <c r="AZ165" s="96">
        <v>26402</v>
      </c>
    </row>
    <row r="166" spans="1:52">
      <c r="A166" s="112" t="s">
        <v>215</v>
      </c>
      <c r="B166" s="96">
        <v>0</v>
      </c>
      <c r="C166" s="96">
        <v>0</v>
      </c>
      <c r="D166" s="96">
        <v>0</v>
      </c>
      <c r="E166" s="96">
        <v>0</v>
      </c>
      <c r="F166" s="96">
        <v>0</v>
      </c>
      <c r="G166" s="96">
        <v>0</v>
      </c>
      <c r="H166" s="96">
        <v>0</v>
      </c>
      <c r="I166" s="96">
        <v>0</v>
      </c>
      <c r="J166" s="96">
        <v>0</v>
      </c>
      <c r="K166" s="96">
        <v>0</v>
      </c>
      <c r="L166" s="96">
        <v>0</v>
      </c>
      <c r="M166" s="96">
        <v>0</v>
      </c>
      <c r="N166" s="96">
        <v>0</v>
      </c>
      <c r="O166" s="96">
        <v>0</v>
      </c>
      <c r="P166" s="96">
        <v>0</v>
      </c>
      <c r="Q166" s="96">
        <v>0</v>
      </c>
      <c r="R166" s="96">
        <v>0</v>
      </c>
      <c r="S166" s="96">
        <v>0</v>
      </c>
      <c r="T166" s="96">
        <v>0</v>
      </c>
      <c r="U166" s="96">
        <v>0</v>
      </c>
      <c r="V166" s="96">
        <v>1</v>
      </c>
      <c r="W166" s="96">
        <v>3</v>
      </c>
      <c r="X166" s="96">
        <v>5</v>
      </c>
      <c r="Y166" s="96">
        <v>7</v>
      </c>
      <c r="Z166" s="96">
        <v>12</v>
      </c>
      <c r="AA166" s="96">
        <v>19</v>
      </c>
      <c r="AB166" s="96">
        <v>33</v>
      </c>
      <c r="AC166" s="96">
        <v>51</v>
      </c>
      <c r="AD166" s="96">
        <v>74</v>
      </c>
      <c r="AE166" s="96">
        <v>105</v>
      </c>
      <c r="AF166" s="96">
        <v>144</v>
      </c>
      <c r="AG166" s="96">
        <v>198</v>
      </c>
      <c r="AH166" s="96">
        <v>272</v>
      </c>
      <c r="AI166" s="96">
        <v>370</v>
      </c>
      <c r="AJ166" s="96">
        <v>495</v>
      </c>
      <c r="AK166" s="96">
        <v>653</v>
      </c>
      <c r="AL166" s="96">
        <v>863</v>
      </c>
      <c r="AM166" s="96">
        <v>1139</v>
      </c>
      <c r="AN166" s="96">
        <v>1499</v>
      </c>
      <c r="AO166" s="96">
        <v>1980</v>
      </c>
      <c r="AP166" s="96">
        <v>2598</v>
      </c>
      <c r="AQ166" s="96">
        <v>3394</v>
      </c>
      <c r="AR166" s="96">
        <v>4399</v>
      </c>
      <c r="AS166" s="96">
        <v>5674</v>
      </c>
      <c r="AT166" s="96">
        <v>7276</v>
      </c>
      <c r="AU166" s="96">
        <v>9277</v>
      </c>
      <c r="AV166" s="96">
        <v>11746</v>
      </c>
      <c r="AW166" s="96">
        <v>14737</v>
      </c>
      <c r="AX166" s="96">
        <v>18331</v>
      </c>
      <c r="AY166" s="96">
        <v>22574</v>
      </c>
      <c r="AZ166" s="96">
        <v>27494</v>
      </c>
    </row>
    <row r="167" spans="1:52">
      <c r="A167" s="110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  <c r="AH167" s="111"/>
      <c r="AI167" s="111"/>
      <c r="AJ167" s="111"/>
      <c r="AK167" s="111"/>
      <c r="AL167" s="111"/>
      <c r="AM167" s="111"/>
      <c r="AN167" s="111"/>
      <c r="AO167" s="111"/>
      <c r="AP167" s="111"/>
      <c r="AQ167" s="111"/>
      <c r="AR167" s="111"/>
      <c r="AS167" s="111"/>
      <c r="AT167" s="111"/>
      <c r="AU167" s="111"/>
      <c r="AV167" s="111"/>
      <c r="AW167" s="111"/>
      <c r="AX167" s="111"/>
      <c r="AY167" s="111"/>
      <c r="AZ167" s="111"/>
    </row>
    <row r="168" spans="1:52">
      <c r="A168" s="112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</row>
    <row r="169" spans="1:52">
      <c r="A169" s="112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</row>
    <row r="170" spans="1:52">
      <c r="A170" s="112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</row>
    <row r="171" spans="1:52">
      <c r="A171" s="112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</row>
    <row r="172" spans="1:52">
      <c r="A172" s="110" t="s">
        <v>206</v>
      </c>
      <c r="B172" s="111">
        <v>0</v>
      </c>
      <c r="C172" s="111">
        <v>0</v>
      </c>
      <c r="D172" s="111">
        <v>0</v>
      </c>
      <c r="E172" s="111">
        <v>0</v>
      </c>
      <c r="F172" s="111">
        <v>0</v>
      </c>
      <c r="G172" s="111">
        <v>0</v>
      </c>
      <c r="H172" s="111">
        <v>0</v>
      </c>
      <c r="I172" s="111">
        <v>0</v>
      </c>
      <c r="J172" s="111">
        <v>0</v>
      </c>
      <c r="K172" s="111">
        <v>0</v>
      </c>
      <c r="L172" s="111">
        <v>0</v>
      </c>
      <c r="M172" s="111">
        <v>0</v>
      </c>
      <c r="N172" s="111">
        <v>0</v>
      </c>
      <c r="O172" s="111">
        <v>0</v>
      </c>
      <c r="P172" s="111">
        <v>0</v>
      </c>
      <c r="Q172" s="111">
        <v>0</v>
      </c>
      <c r="R172" s="111">
        <v>0</v>
      </c>
      <c r="S172" s="111">
        <v>0</v>
      </c>
      <c r="T172" s="111">
        <v>0</v>
      </c>
      <c r="U172" s="111">
        <v>0</v>
      </c>
      <c r="V172" s="111">
        <v>0</v>
      </c>
      <c r="W172" s="111">
        <v>0</v>
      </c>
      <c r="X172" s="111">
        <v>0</v>
      </c>
      <c r="Y172" s="111">
        <v>0</v>
      </c>
      <c r="Z172" s="111">
        <v>0</v>
      </c>
      <c r="AA172" s="111">
        <v>0</v>
      </c>
      <c r="AB172" s="111">
        <v>0</v>
      </c>
      <c r="AC172" s="111">
        <v>0</v>
      </c>
      <c r="AD172" s="111">
        <v>2</v>
      </c>
      <c r="AE172" s="111">
        <v>18</v>
      </c>
      <c r="AF172" s="111">
        <v>85</v>
      </c>
      <c r="AG172" s="111">
        <v>226</v>
      </c>
      <c r="AH172" s="111">
        <v>447</v>
      </c>
      <c r="AI172" s="111">
        <v>758</v>
      </c>
      <c r="AJ172" s="111">
        <v>1151</v>
      </c>
      <c r="AK172" s="111">
        <v>1629</v>
      </c>
      <c r="AL172" s="111">
        <v>2200</v>
      </c>
      <c r="AM172" s="111">
        <v>2838</v>
      </c>
      <c r="AN172" s="111">
        <v>3551</v>
      </c>
      <c r="AO172" s="111">
        <v>4332</v>
      </c>
      <c r="AP172" s="111">
        <v>5172</v>
      </c>
      <c r="AQ172" s="111">
        <v>6083</v>
      </c>
      <c r="AR172" s="111">
        <v>7075</v>
      </c>
      <c r="AS172" s="111">
        <v>8148</v>
      </c>
      <c r="AT172" s="111">
        <v>9295</v>
      </c>
      <c r="AU172" s="111">
        <v>10525</v>
      </c>
      <c r="AV172" s="111">
        <v>11821</v>
      </c>
      <c r="AW172" s="111">
        <v>13179</v>
      </c>
      <c r="AX172" s="111">
        <v>14591</v>
      </c>
      <c r="AY172" s="111">
        <v>16064</v>
      </c>
      <c r="AZ172" s="111">
        <v>17612</v>
      </c>
    </row>
    <row r="173" spans="1:52">
      <c r="A173" s="112" t="s">
        <v>207</v>
      </c>
      <c r="B173" s="96">
        <v>0</v>
      </c>
      <c r="C173" s="96">
        <v>0</v>
      </c>
      <c r="D173" s="96">
        <v>0</v>
      </c>
      <c r="E173" s="96">
        <v>0</v>
      </c>
      <c r="F173" s="96">
        <v>0</v>
      </c>
      <c r="G173" s="96">
        <v>0</v>
      </c>
      <c r="H173" s="96">
        <v>0</v>
      </c>
      <c r="I173" s="96">
        <v>0</v>
      </c>
      <c r="J173" s="96">
        <v>0</v>
      </c>
      <c r="K173" s="96">
        <v>0</v>
      </c>
      <c r="L173" s="96">
        <v>0</v>
      </c>
      <c r="M173" s="96">
        <v>0</v>
      </c>
      <c r="N173" s="96">
        <v>0</v>
      </c>
      <c r="O173" s="96">
        <v>0</v>
      </c>
      <c r="P173" s="96">
        <v>0</v>
      </c>
      <c r="Q173" s="96">
        <v>0</v>
      </c>
      <c r="R173" s="96">
        <v>0</v>
      </c>
      <c r="S173" s="96">
        <v>0</v>
      </c>
      <c r="T173" s="96">
        <v>0</v>
      </c>
      <c r="U173" s="96">
        <v>0</v>
      </c>
      <c r="V173" s="96">
        <v>0</v>
      </c>
      <c r="W173" s="96">
        <v>0</v>
      </c>
      <c r="X173" s="96">
        <v>0</v>
      </c>
      <c r="Y173" s="96">
        <v>0</v>
      </c>
      <c r="Z173" s="96">
        <v>0</v>
      </c>
      <c r="AA173" s="96">
        <v>0</v>
      </c>
      <c r="AB173" s="96">
        <v>0</v>
      </c>
      <c r="AC173" s="96">
        <v>0</v>
      </c>
      <c r="AD173" s="96">
        <v>0</v>
      </c>
      <c r="AE173" s="96">
        <v>0</v>
      </c>
      <c r="AF173" s="96">
        <v>0</v>
      </c>
      <c r="AG173" s="96">
        <v>0</v>
      </c>
      <c r="AH173" s="96">
        <v>0</v>
      </c>
      <c r="AI173" s="96">
        <v>0</v>
      </c>
      <c r="AJ173" s="96">
        <v>0</v>
      </c>
      <c r="AK173" s="96">
        <v>0</v>
      </c>
      <c r="AL173" s="96">
        <v>0</v>
      </c>
      <c r="AM173" s="96">
        <v>0</v>
      </c>
      <c r="AN173" s="96">
        <v>0</v>
      </c>
      <c r="AO173" s="96">
        <v>0</v>
      </c>
      <c r="AP173" s="96">
        <v>0</v>
      </c>
      <c r="AQ173" s="96">
        <v>0</v>
      </c>
      <c r="AR173" s="96">
        <v>0</v>
      </c>
      <c r="AS173" s="96">
        <v>0</v>
      </c>
      <c r="AT173" s="96">
        <v>0</v>
      </c>
      <c r="AU173" s="96">
        <v>0</v>
      </c>
      <c r="AV173" s="96">
        <v>0</v>
      </c>
      <c r="AW173" s="96">
        <v>0</v>
      </c>
      <c r="AX173" s="96">
        <v>0</v>
      </c>
      <c r="AY173" s="96">
        <v>0</v>
      </c>
      <c r="AZ173" s="96">
        <v>0</v>
      </c>
    </row>
    <row r="174" spans="1:52">
      <c r="A174" s="112" t="s">
        <v>208</v>
      </c>
      <c r="B174" s="96">
        <v>0</v>
      </c>
      <c r="C174" s="96">
        <v>0</v>
      </c>
      <c r="D174" s="96">
        <v>0</v>
      </c>
      <c r="E174" s="96">
        <v>0</v>
      </c>
      <c r="F174" s="96">
        <v>0</v>
      </c>
      <c r="G174" s="96">
        <v>0</v>
      </c>
      <c r="H174" s="96">
        <v>0</v>
      </c>
      <c r="I174" s="96">
        <v>0</v>
      </c>
      <c r="J174" s="96">
        <v>0</v>
      </c>
      <c r="K174" s="96">
        <v>0</v>
      </c>
      <c r="L174" s="96">
        <v>0</v>
      </c>
      <c r="M174" s="96">
        <v>0</v>
      </c>
      <c r="N174" s="96">
        <v>0</v>
      </c>
      <c r="O174" s="96">
        <v>0</v>
      </c>
      <c r="P174" s="96">
        <v>0</v>
      </c>
      <c r="Q174" s="96">
        <v>0</v>
      </c>
      <c r="R174" s="96">
        <v>0</v>
      </c>
      <c r="S174" s="96">
        <v>0</v>
      </c>
      <c r="T174" s="96">
        <v>0</v>
      </c>
      <c r="U174" s="96">
        <v>0</v>
      </c>
      <c r="V174" s="96">
        <v>0</v>
      </c>
      <c r="W174" s="96">
        <v>0</v>
      </c>
      <c r="X174" s="96">
        <v>0</v>
      </c>
      <c r="Y174" s="96">
        <v>0</v>
      </c>
      <c r="Z174" s="96">
        <v>0</v>
      </c>
      <c r="AA174" s="96">
        <v>0</v>
      </c>
      <c r="AB174" s="96">
        <v>0</v>
      </c>
      <c r="AC174" s="96">
        <v>0</v>
      </c>
      <c r="AD174" s="96">
        <v>0</v>
      </c>
      <c r="AE174" s="96">
        <v>0</v>
      </c>
      <c r="AF174" s="96">
        <v>0</v>
      </c>
      <c r="AG174" s="96">
        <v>0</v>
      </c>
      <c r="AH174" s="96">
        <v>0</v>
      </c>
      <c r="AI174" s="96">
        <v>0</v>
      </c>
      <c r="AJ174" s="96">
        <v>0</v>
      </c>
      <c r="AK174" s="96">
        <v>0</v>
      </c>
      <c r="AL174" s="96">
        <v>0</v>
      </c>
      <c r="AM174" s="96">
        <v>0</v>
      </c>
      <c r="AN174" s="96">
        <v>0</v>
      </c>
      <c r="AO174" s="96">
        <v>0</v>
      </c>
      <c r="AP174" s="96">
        <v>0</v>
      </c>
      <c r="AQ174" s="96">
        <v>0</v>
      </c>
      <c r="AR174" s="96">
        <v>0</v>
      </c>
      <c r="AS174" s="96">
        <v>0</v>
      </c>
      <c r="AT174" s="96">
        <v>0</v>
      </c>
      <c r="AU174" s="96">
        <v>0</v>
      </c>
      <c r="AV174" s="96">
        <v>0</v>
      </c>
      <c r="AW174" s="96">
        <v>0</v>
      </c>
      <c r="AX174" s="96">
        <v>0</v>
      </c>
      <c r="AY174" s="96">
        <v>0</v>
      </c>
      <c r="AZ174" s="96">
        <v>0</v>
      </c>
    </row>
    <row r="175" spans="1:52">
      <c r="A175" s="112" t="s">
        <v>209</v>
      </c>
      <c r="B175" s="96">
        <v>0</v>
      </c>
      <c r="C175" s="96">
        <v>0</v>
      </c>
      <c r="D175" s="96">
        <v>0</v>
      </c>
      <c r="E175" s="96">
        <v>0</v>
      </c>
      <c r="F175" s="96">
        <v>0</v>
      </c>
      <c r="G175" s="96">
        <v>0</v>
      </c>
      <c r="H175" s="96">
        <v>0</v>
      </c>
      <c r="I175" s="96">
        <v>0</v>
      </c>
      <c r="J175" s="96">
        <v>0</v>
      </c>
      <c r="K175" s="96">
        <v>0</v>
      </c>
      <c r="L175" s="96">
        <v>0</v>
      </c>
      <c r="M175" s="96">
        <v>0</v>
      </c>
      <c r="N175" s="96">
        <v>0</v>
      </c>
      <c r="O175" s="96">
        <v>0</v>
      </c>
      <c r="P175" s="96">
        <v>0</v>
      </c>
      <c r="Q175" s="96">
        <v>0</v>
      </c>
      <c r="R175" s="96">
        <v>0</v>
      </c>
      <c r="S175" s="96">
        <v>0</v>
      </c>
      <c r="T175" s="96">
        <v>0</v>
      </c>
      <c r="U175" s="96">
        <v>0</v>
      </c>
      <c r="V175" s="96">
        <v>0</v>
      </c>
      <c r="W175" s="96">
        <v>0</v>
      </c>
      <c r="X175" s="96">
        <v>0</v>
      </c>
      <c r="Y175" s="96">
        <v>0</v>
      </c>
      <c r="Z175" s="96">
        <v>0</v>
      </c>
      <c r="AA175" s="96">
        <v>0</v>
      </c>
      <c r="AB175" s="96">
        <v>0</v>
      </c>
      <c r="AC175" s="96">
        <v>0</v>
      </c>
      <c r="AD175" s="96">
        <v>2</v>
      </c>
      <c r="AE175" s="96">
        <v>18</v>
      </c>
      <c r="AF175" s="96">
        <v>85</v>
      </c>
      <c r="AG175" s="96">
        <v>226</v>
      </c>
      <c r="AH175" s="96">
        <v>447</v>
      </c>
      <c r="AI175" s="96">
        <v>758</v>
      </c>
      <c r="AJ175" s="96">
        <v>1151</v>
      </c>
      <c r="AK175" s="96">
        <v>1629</v>
      </c>
      <c r="AL175" s="96">
        <v>2200</v>
      </c>
      <c r="AM175" s="96">
        <v>2838</v>
      </c>
      <c r="AN175" s="96">
        <v>3551</v>
      </c>
      <c r="AO175" s="96">
        <v>4332</v>
      </c>
      <c r="AP175" s="96">
        <v>5172</v>
      </c>
      <c r="AQ175" s="96">
        <v>6083</v>
      </c>
      <c r="AR175" s="96">
        <v>7075</v>
      </c>
      <c r="AS175" s="96">
        <v>8148</v>
      </c>
      <c r="AT175" s="96">
        <v>9295</v>
      </c>
      <c r="AU175" s="96">
        <v>10525</v>
      </c>
      <c r="AV175" s="96">
        <v>11821</v>
      </c>
      <c r="AW175" s="96">
        <v>13179</v>
      </c>
      <c r="AX175" s="96">
        <v>14591</v>
      </c>
      <c r="AY175" s="96">
        <v>16064</v>
      </c>
      <c r="AZ175" s="96">
        <v>17612</v>
      </c>
    </row>
    <row r="176" spans="1:52">
      <c r="A176" s="112" t="s">
        <v>216</v>
      </c>
      <c r="B176" s="96">
        <v>0</v>
      </c>
      <c r="C176" s="96">
        <v>0</v>
      </c>
      <c r="D176" s="96">
        <v>0</v>
      </c>
      <c r="E176" s="96">
        <v>0</v>
      </c>
      <c r="F176" s="96">
        <v>0</v>
      </c>
      <c r="G176" s="96">
        <v>0</v>
      </c>
      <c r="H176" s="96">
        <v>0</v>
      </c>
      <c r="I176" s="96">
        <v>0</v>
      </c>
      <c r="J176" s="96">
        <v>0</v>
      </c>
      <c r="K176" s="96">
        <v>0</v>
      </c>
      <c r="L176" s="96">
        <v>0</v>
      </c>
      <c r="M176" s="96">
        <v>0</v>
      </c>
      <c r="N176" s="96">
        <v>0</v>
      </c>
      <c r="O176" s="96">
        <v>0</v>
      </c>
      <c r="P176" s="96">
        <v>0</v>
      </c>
      <c r="Q176" s="96">
        <v>0</v>
      </c>
      <c r="R176" s="96">
        <v>0</v>
      </c>
      <c r="S176" s="96">
        <v>0</v>
      </c>
      <c r="T176" s="96">
        <v>0</v>
      </c>
      <c r="U176" s="96">
        <v>0</v>
      </c>
      <c r="V176" s="96">
        <v>0</v>
      </c>
      <c r="W176" s="96">
        <v>0</v>
      </c>
      <c r="X176" s="96">
        <v>0</v>
      </c>
      <c r="Y176" s="96">
        <v>0</v>
      </c>
      <c r="Z176" s="96">
        <v>0</v>
      </c>
      <c r="AA176" s="96">
        <v>0</v>
      </c>
      <c r="AB176" s="96">
        <v>0</v>
      </c>
      <c r="AC176" s="96">
        <v>0</v>
      </c>
      <c r="AD176" s="96">
        <v>0</v>
      </c>
      <c r="AE176" s="96">
        <v>0</v>
      </c>
      <c r="AF176" s="96">
        <v>0</v>
      </c>
      <c r="AG176" s="96">
        <v>0</v>
      </c>
      <c r="AH176" s="96">
        <v>0</v>
      </c>
      <c r="AI176" s="96">
        <v>0</v>
      </c>
      <c r="AJ176" s="96">
        <v>0</v>
      </c>
      <c r="AK176" s="96">
        <v>0</v>
      </c>
      <c r="AL176" s="96">
        <v>0</v>
      </c>
      <c r="AM176" s="96">
        <v>0</v>
      </c>
      <c r="AN176" s="96">
        <v>0</v>
      </c>
      <c r="AO176" s="96">
        <v>0</v>
      </c>
      <c r="AP176" s="96">
        <v>0</v>
      </c>
      <c r="AQ176" s="96">
        <v>0</v>
      </c>
      <c r="AR176" s="96">
        <v>0</v>
      </c>
      <c r="AS176" s="96">
        <v>0</v>
      </c>
      <c r="AT176" s="96">
        <v>0</v>
      </c>
      <c r="AU176" s="96">
        <v>0</v>
      </c>
      <c r="AV176" s="96">
        <v>0</v>
      </c>
      <c r="AW176" s="96">
        <v>0</v>
      </c>
      <c r="AX176" s="96">
        <v>0</v>
      </c>
      <c r="AY176" s="96">
        <v>0</v>
      </c>
      <c r="AZ176" s="96">
        <v>0</v>
      </c>
    </row>
    <row r="177" spans="1:52">
      <c r="A177" s="110" t="s">
        <v>210</v>
      </c>
      <c r="B177" s="111">
        <v>0</v>
      </c>
      <c r="C177" s="111">
        <v>0</v>
      </c>
      <c r="D177" s="111">
        <v>0</v>
      </c>
      <c r="E177" s="111">
        <v>0</v>
      </c>
      <c r="F177" s="111">
        <v>0</v>
      </c>
      <c r="G177" s="111">
        <v>0</v>
      </c>
      <c r="H177" s="111">
        <v>0</v>
      </c>
      <c r="I177" s="111">
        <v>0</v>
      </c>
      <c r="J177" s="111">
        <v>0</v>
      </c>
      <c r="K177" s="111">
        <v>0</v>
      </c>
      <c r="L177" s="111">
        <v>0</v>
      </c>
      <c r="M177" s="111">
        <v>0</v>
      </c>
      <c r="N177" s="111">
        <v>0</v>
      </c>
      <c r="O177" s="111">
        <v>0</v>
      </c>
      <c r="P177" s="111">
        <v>0</v>
      </c>
      <c r="Q177" s="111">
        <v>0</v>
      </c>
      <c r="R177" s="111">
        <v>2</v>
      </c>
      <c r="S177" s="111">
        <v>4</v>
      </c>
      <c r="T177" s="111">
        <v>8</v>
      </c>
      <c r="U177" s="111">
        <v>13</v>
      </c>
      <c r="V177" s="111">
        <v>20</v>
      </c>
      <c r="W177" s="111">
        <v>20</v>
      </c>
      <c r="X177" s="111">
        <v>20</v>
      </c>
      <c r="Y177" s="111">
        <v>19</v>
      </c>
      <c r="Z177" s="111">
        <v>15</v>
      </c>
      <c r="AA177" s="111">
        <v>11</v>
      </c>
      <c r="AB177" s="111">
        <v>8</v>
      </c>
      <c r="AC177" s="111">
        <v>4</v>
      </c>
      <c r="AD177" s="111">
        <v>0</v>
      </c>
      <c r="AE177" s="111">
        <v>0</v>
      </c>
      <c r="AF177" s="111">
        <v>129</v>
      </c>
      <c r="AG177" s="111">
        <v>521</v>
      </c>
      <c r="AH177" s="111">
        <v>1201</v>
      </c>
      <c r="AI177" s="111">
        <v>2183</v>
      </c>
      <c r="AJ177" s="111">
        <v>3451</v>
      </c>
      <c r="AK177" s="111">
        <v>4998</v>
      </c>
      <c r="AL177" s="111">
        <v>6796</v>
      </c>
      <c r="AM177" s="111">
        <v>8832</v>
      </c>
      <c r="AN177" s="111">
        <v>11025</v>
      </c>
      <c r="AO177" s="111">
        <v>13387</v>
      </c>
      <c r="AP177" s="111">
        <v>15929</v>
      </c>
      <c r="AQ177" s="111">
        <v>18690</v>
      </c>
      <c r="AR177" s="111">
        <v>21655</v>
      </c>
      <c r="AS177" s="111">
        <v>24825</v>
      </c>
      <c r="AT177" s="111">
        <v>28198</v>
      </c>
      <c r="AU177" s="111">
        <v>31792</v>
      </c>
      <c r="AV177" s="111">
        <v>35575</v>
      </c>
      <c r="AW177" s="111">
        <v>39580</v>
      </c>
      <c r="AX177" s="111">
        <v>43734</v>
      </c>
      <c r="AY177" s="111">
        <v>48069</v>
      </c>
      <c r="AZ177" s="111">
        <v>52609</v>
      </c>
    </row>
    <row r="178" spans="1:52">
      <c r="A178" s="112" t="s">
        <v>211</v>
      </c>
      <c r="B178" s="96">
        <v>0</v>
      </c>
      <c r="C178" s="96">
        <v>0</v>
      </c>
      <c r="D178" s="96">
        <v>0</v>
      </c>
      <c r="E178" s="96">
        <v>0</v>
      </c>
      <c r="F178" s="96">
        <v>0</v>
      </c>
      <c r="G178" s="96">
        <v>0</v>
      </c>
      <c r="H178" s="96">
        <v>0</v>
      </c>
      <c r="I178" s="96">
        <v>0</v>
      </c>
      <c r="J178" s="96">
        <v>0</v>
      </c>
      <c r="K178" s="96">
        <v>0</v>
      </c>
      <c r="L178" s="96">
        <v>0</v>
      </c>
      <c r="M178" s="96">
        <v>0</v>
      </c>
      <c r="N178" s="96">
        <v>0</v>
      </c>
      <c r="O178" s="96">
        <v>0</v>
      </c>
      <c r="P178" s="96">
        <v>0</v>
      </c>
      <c r="Q178" s="96">
        <v>0</v>
      </c>
      <c r="R178" s="96">
        <v>0</v>
      </c>
      <c r="S178" s="96">
        <v>0</v>
      </c>
      <c r="T178" s="96">
        <v>0</v>
      </c>
      <c r="U178" s="96">
        <v>0</v>
      </c>
      <c r="V178" s="96">
        <v>0</v>
      </c>
      <c r="W178" s="96">
        <v>0</v>
      </c>
      <c r="X178" s="96">
        <v>0</v>
      </c>
      <c r="Y178" s="96">
        <v>0</v>
      </c>
      <c r="Z178" s="96">
        <v>0</v>
      </c>
      <c r="AA178" s="96">
        <v>0</v>
      </c>
      <c r="AB178" s="96">
        <v>0</v>
      </c>
      <c r="AC178" s="96">
        <v>0</v>
      </c>
      <c r="AD178" s="96">
        <v>0</v>
      </c>
      <c r="AE178" s="96">
        <v>0</v>
      </c>
      <c r="AF178" s="96">
        <v>59</v>
      </c>
      <c r="AG178" s="96">
        <v>255</v>
      </c>
      <c r="AH178" s="96">
        <v>625</v>
      </c>
      <c r="AI178" s="96">
        <v>1196</v>
      </c>
      <c r="AJ178" s="96">
        <v>1981</v>
      </c>
      <c r="AK178" s="96">
        <v>2996</v>
      </c>
      <c r="AL178" s="96">
        <v>4246</v>
      </c>
      <c r="AM178" s="96">
        <v>5743</v>
      </c>
      <c r="AN178" s="96">
        <v>7443</v>
      </c>
      <c r="AO178" s="96">
        <v>9358</v>
      </c>
      <c r="AP178" s="96">
        <v>11496</v>
      </c>
      <c r="AQ178" s="96">
        <v>13887</v>
      </c>
      <c r="AR178" s="96">
        <v>16520</v>
      </c>
      <c r="AS178" s="96">
        <v>19387</v>
      </c>
      <c r="AT178" s="96">
        <v>22496</v>
      </c>
      <c r="AU178" s="96">
        <v>25844</v>
      </c>
      <c r="AV178" s="96">
        <v>29400</v>
      </c>
      <c r="AW178" s="96">
        <v>33190</v>
      </c>
      <c r="AX178" s="96">
        <v>37143</v>
      </c>
      <c r="AY178" s="96">
        <v>41295</v>
      </c>
      <c r="AZ178" s="96">
        <v>45643</v>
      </c>
    </row>
    <row r="179" spans="1:52">
      <c r="A179" s="113" t="s">
        <v>217</v>
      </c>
      <c r="B179" s="98">
        <v>0</v>
      </c>
      <c r="C179" s="98">
        <v>0</v>
      </c>
      <c r="D179" s="98">
        <v>0</v>
      </c>
      <c r="E179" s="98">
        <v>0</v>
      </c>
      <c r="F179" s="98">
        <v>0</v>
      </c>
      <c r="G179" s="98">
        <v>0</v>
      </c>
      <c r="H179" s="98">
        <v>0</v>
      </c>
      <c r="I179" s="98">
        <v>0</v>
      </c>
      <c r="J179" s="98">
        <v>0</v>
      </c>
      <c r="K179" s="98">
        <v>0</v>
      </c>
      <c r="L179" s="98">
        <v>0</v>
      </c>
      <c r="M179" s="98">
        <v>0</v>
      </c>
      <c r="N179" s="98">
        <v>0</v>
      </c>
      <c r="O179" s="98">
        <v>0</v>
      </c>
      <c r="P179" s="98">
        <v>0</v>
      </c>
      <c r="Q179" s="98">
        <v>0</v>
      </c>
      <c r="R179" s="98">
        <v>2</v>
      </c>
      <c r="S179" s="98">
        <v>4</v>
      </c>
      <c r="T179" s="98">
        <v>8</v>
      </c>
      <c r="U179" s="98">
        <v>13</v>
      </c>
      <c r="V179" s="98">
        <v>20</v>
      </c>
      <c r="W179" s="98">
        <v>20</v>
      </c>
      <c r="X179" s="98">
        <v>20</v>
      </c>
      <c r="Y179" s="98">
        <v>19</v>
      </c>
      <c r="Z179" s="98">
        <v>15</v>
      </c>
      <c r="AA179" s="98">
        <v>11</v>
      </c>
      <c r="AB179" s="98">
        <v>8</v>
      </c>
      <c r="AC179" s="98">
        <v>4</v>
      </c>
      <c r="AD179" s="98">
        <v>0</v>
      </c>
      <c r="AE179" s="98">
        <v>0</v>
      </c>
      <c r="AF179" s="98">
        <v>70</v>
      </c>
      <c r="AG179" s="98">
        <v>266</v>
      </c>
      <c r="AH179" s="98">
        <v>576</v>
      </c>
      <c r="AI179" s="98">
        <v>987</v>
      </c>
      <c r="AJ179" s="98">
        <v>1470</v>
      </c>
      <c r="AK179" s="98">
        <v>2002</v>
      </c>
      <c r="AL179" s="98">
        <v>2550</v>
      </c>
      <c r="AM179" s="98">
        <v>3089</v>
      </c>
      <c r="AN179" s="98">
        <v>3582</v>
      </c>
      <c r="AO179" s="98">
        <v>4029</v>
      </c>
      <c r="AP179" s="98">
        <v>4433</v>
      </c>
      <c r="AQ179" s="98">
        <v>4803</v>
      </c>
      <c r="AR179" s="98">
        <v>5135</v>
      </c>
      <c r="AS179" s="98">
        <v>5438</v>
      </c>
      <c r="AT179" s="98">
        <v>5702</v>
      </c>
      <c r="AU179" s="98">
        <v>5948</v>
      </c>
      <c r="AV179" s="98">
        <v>6175</v>
      </c>
      <c r="AW179" s="98">
        <v>6390</v>
      </c>
      <c r="AX179" s="98">
        <v>6591</v>
      </c>
      <c r="AY179" s="98">
        <v>6774</v>
      </c>
      <c r="AZ179" s="98">
        <v>6966</v>
      </c>
    </row>
    <row r="180" spans="1:52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  <c r="AQ180" s="114"/>
      <c r="AR180" s="114"/>
      <c r="AS180" s="114"/>
      <c r="AT180" s="114"/>
      <c r="AU180" s="114"/>
      <c r="AV180" s="114"/>
      <c r="AW180" s="114"/>
      <c r="AX180" s="114"/>
      <c r="AY180" s="114"/>
      <c r="AZ180" s="114"/>
    </row>
    <row r="181" spans="1:52">
      <c r="A181" s="11" t="s">
        <v>195</v>
      </c>
      <c r="B181" s="105">
        <v>24799.5</v>
      </c>
      <c r="C181" s="105">
        <v>25140</v>
      </c>
      <c r="D181" s="105">
        <v>25818.5</v>
      </c>
      <c r="E181" s="105">
        <v>26870</v>
      </c>
      <c r="F181" s="105">
        <v>27239</v>
      </c>
      <c r="G181" s="105">
        <v>27797.5</v>
      </c>
      <c r="H181" s="105">
        <v>28308</v>
      </c>
      <c r="I181" s="105">
        <v>28898.5</v>
      </c>
      <c r="J181" s="105">
        <v>29574</v>
      </c>
      <c r="K181" s="105">
        <v>29668.5</v>
      </c>
      <c r="L181" s="105">
        <v>30067.5</v>
      </c>
      <c r="M181" s="105">
        <v>30500.5</v>
      </c>
      <c r="N181" s="105">
        <v>30792</v>
      </c>
      <c r="O181" s="105">
        <v>30755.5</v>
      </c>
      <c r="P181" s="105">
        <v>30829.5</v>
      </c>
      <c r="Q181" s="105">
        <v>30819</v>
      </c>
      <c r="R181" s="105">
        <v>31490.071112255348</v>
      </c>
      <c r="S181" s="105">
        <v>32417.208942362056</v>
      </c>
      <c r="T181" s="105">
        <v>33280.462433404427</v>
      </c>
      <c r="U181" s="105">
        <v>34007.335754202213</v>
      </c>
      <c r="V181" s="105">
        <v>34583.893211580878</v>
      </c>
      <c r="W181" s="105">
        <v>35092.552088072451</v>
      </c>
      <c r="X181" s="105">
        <v>35525.055600280837</v>
      </c>
      <c r="Y181" s="105">
        <v>35954.900911880701</v>
      </c>
      <c r="Z181" s="105">
        <v>36358.751356851986</v>
      </c>
      <c r="AA181" s="105">
        <v>36757.202602236728</v>
      </c>
      <c r="AB181" s="105">
        <v>37159.540767856699</v>
      </c>
      <c r="AC181" s="105">
        <v>37570.431433019396</v>
      </c>
      <c r="AD181" s="105">
        <v>37940.89197443414</v>
      </c>
      <c r="AE181" s="105">
        <v>38311.636169218691</v>
      </c>
      <c r="AF181" s="105">
        <v>38662.728001252857</v>
      </c>
      <c r="AG181" s="105">
        <v>38999.424431977604</v>
      </c>
      <c r="AH181" s="105">
        <v>39311.530900033169</v>
      </c>
      <c r="AI181" s="105">
        <v>39616.639630694561</v>
      </c>
      <c r="AJ181" s="105">
        <v>39913.319717851758</v>
      </c>
      <c r="AK181" s="105">
        <v>40204.84574817284</v>
      </c>
      <c r="AL181" s="105">
        <v>40491.401651296816</v>
      </c>
      <c r="AM181" s="105">
        <v>40776.076131305323</v>
      </c>
      <c r="AN181" s="105">
        <v>41059.598177792883</v>
      </c>
      <c r="AO181" s="105">
        <v>41352.936933798257</v>
      </c>
      <c r="AP181" s="105">
        <v>41651.049139884679</v>
      </c>
      <c r="AQ181" s="105">
        <v>41956.216246911295</v>
      </c>
      <c r="AR181" s="105">
        <v>42265.063704444889</v>
      </c>
      <c r="AS181" s="105">
        <v>42577.670722523624</v>
      </c>
      <c r="AT181" s="105">
        <v>42891.55125257538</v>
      </c>
      <c r="AU181" s="105">
        <v>43210.855864319281</v>
      </c>
      <c r="AV181" s="105">
        <v>43523.289236347904</v>
      </c>
      <c r="AW181" s="105">
        <v>43841.517401560101</v>
      </c>
      <c r="AX181" s="105">
        <v>44171.485063478372</v>
      </c>
      <c r="AY181" s="105">
        <v>44521.946487180045</v>
      </c>
      <c r="AZ181" s="105">
        <v>44904.130939022827</v>
      </c>
    </row>
    <row r="182" spans="1:52">
      <c r="A182" s="106" t="s">
        <v>19</v>
      </c>
      <c r="B182" s="107">
        <v>19438</v>
      </c>
      <c r="C182" s="107">
        <v>19716.5</v>
      </c>
      <c r="D182" s="107">
        <v>20278.5</v>
      </c>
      <c r="E182" s="107">
        <v>21215</v>
      </c>
      <c r="F182" s="107">
        <v>21252</v>
      </c>
      <c r="G182" s="107">
        <v>21670</v>
      </c>
      <c r="H182" s="107">
        <v>22023</v>
      </c>
      <c r="I182" s="107">
        <v>22477.5</v>
      </c>
      <c r="J182" s="107">
        <v>23097.5</v>
      </c>
      <c r="K182" s="107">
        <v>23436.5</v>
      </c>
      <c r="L182" s="107">
        <v>23866.5</v>
      </c>
      <c r="M182" s="107">
        <v>24270.5</v>
      </c>
      <c r="N182" s="107">
        <v>24707</v>
      </c>
      <c r="O182" s="107">
        <v>24839</v>
      </c>
      <c r="P182" s="107">
        <v>25003</v>
      </c>
      <c r="Q182" s="107">
        <v>25061</v>
      </c>
      <c r="R182" s="107">
        <v>25746.705753506118</v>
      </c>
      <c r="S182" s="107">
        <v>26509.714094900373</v>
      </c>
      <c r="T182" s="107">
        <v>27202.581171793296</v>
      </c>
      <c r="U182" s="107">
        <v>27779.933046566301</v>
      </c>
      <c r="V182" s="107">
        <v>28226.852344786428</v>
      </c>
      <c r="W182" s="107">
        <v>28616.032595965662</v>
      </c>
      <c r="X182" s="107">
        <v>28937.256203958466</v>
      </c>
      <c r="Y182" s="107">
        <v>29268.511088346786</v>
      </c>
      <c r="Z182" s="107">
        <v>29577.619678128489</v>
      </c>
      <c r="AA182" s="107">
        <v>29884.04743418036</v>
      </c>
      <c r="AB182" s="107">
        <v>30195.696098387678</v>
      </c>
      <c r="AC182" s="107">
        <v>30515.976464061092</v>
      </c>
      <c r="AD182" s="107">
        <v>30795.71889634338</v>
      </c>
      <c r="AE182" s="107">
        <v>31075.798622062684</v>
      </c>
      <c r="AF182" s="107">
        <v>31336.357463646651</v>
      </c>
      <c r="AG182" s="107">
        <v>31596.237147499764</v>
      </c>
      <c r="AH182" s="107">
        <v>31834.035122277041</v>
      </c>
      <c r="AI182" s="107">
        <v>32064.423917557706</v>
      </c>
      <c r="AJ182" s="107">
        <v>32286.392231257807</v>
      </c>
      <c r="AK182" s="107">
        <v>32501.611237242869</v>
      </c>
      <c r="AL182" s="107">
        <v>32713.718231195344</v>
      </c>
      <c r="AM182" s="107">
        <v>32922.37011394219</v>
      </c>
      <c r="AN182" s="107">
        <v>33128.422306486136</v>
      </c>
      <c r="AO182" s="107">
        <v>33343.172972858025</v>
      </c>
      <c r="AP182" s="107">
        <v>33560.307876147461</v>
      </c>
      <c r="AQ182" s="107">
        <v>33781.148545268792</v>
      </c>
      <c r="AR182" s="107">
        <v>34005.715952573009</v>
      </c>
      <c r="AS182" s="107">
        <v>34232.4448232219</v>
      </c>
      <c r="AT182" s="107">
        <v>34459.889661879002</v>
      </c>
      <c r="AU182" s="107">
        <v>34691.321653954576</v>
      </c>
      <c r="AV182" s="107">
        <v>34918.290614395301</v>
      </c>
      <c r="AW182" s="107">
        <v>35150.49671209287</v>
      </c>
      <c r="AX182" s="107">
        <v>35394.479981554381</v>
      </c>
      <c r="AY182" s="107">
        <v>35659.055378776895</v>
      </c>
      <c r="AZ182" s="107">
        <v>35954.859926382691</v>
      </c>
    </row>
    <row r="183" spans="1:52">
      <c r="A183" s="115" t="s">
        <v>223</v>
      </c>
      <c r="B183" s="111">
        <v>9721</v>
      </c>
      <c r="C183" s="111">
        <v>9843.5</v>
      </c>
      <c r="D183" s="111">
        <v>10207</v>
      </c>
      <c r="E183" s="111">
        <v>10723</v>
      </c>
      <c r="F183" s="111">
        <v>10491</v>
      </c>
      <c r="G183" s="111">
        <v>10754.5</v>
      </c>
      <c r="H183" s="111">
        <v>10863</v>
      </c>
      <c r="I183" s="111">
        <v>11060.5</v>
      </c>
      <c r="J183" s="111">
        <v>11318</v>
      </c>
      <c r="K183" s="111">
        <v>11459</v>
      </c>
      <c r="L183" s="111">
        <v>11666.5</v>
      </c>
      <c r="M183" s="111">
        <v>11900.5</v>
      </c>
      <c r="N183" s="111">
        <v>12126</v>
      </c>
      <c r="O183" s="111">
        <v>12221</v>
      </c>
      <c r="P183" s="111">
        <v>12282</v>
      </c>
      <c r="Q183" s="111">
        <v>12285</v>
      </c>
      <c r="R183" s="111">
        <v>12515.94361810511</v>
      </c>
      <c r="S183" s="111">
        <v>12815.057084579139</v>
      </c>
      <c r="T183" s="111">
        <v>13069.568229449198</v>
      </c>
      <c r="U183" s="111">
        <v>13271.593914184783</v>
      </c>
      <c r="V183" s="111">
        <v>13420.0258214682</v>
      </c>
      <c r="W183" s="111">
        <v>13543.069630931841</v>
      </c>
      <c r="X183" s="111">
        <v>13633.680678066159</v>
      </c>
      <c r="Y183" s="111">
        <v>13730.777228002917</v>
      </c>
      <c r="Z183" s="111">
        <v>13814.683923127201</v>
      </c>
      <c r="AA183" s="111">
        <v>13892.459181007245</v>
      </c>
      <c r="AB183" s="111">
        <v>13982.122523921917</v>
      </c>
      <c r="AC183" s="111">
        <v>14075.571837786687</v>
      </c>
      <c r="AD183" s="111">
        <v>14139.605904007985</v>
      </c>
      <c r="AE183" s="111">
        <v>14211.093151843537</v>
      </c>
      <c r="AF183" s="111">
        <v>14276.007195046097</v>
      </c>
      <c r="AG183" s="111">
        <v>14340.353133689023</v>
      </c>
      <c r="AH183" s="111">
        <v>14380.970258078383</v>
      </c>
      <c r="AI183" s="111">
        <v>14421.543621311073</v>
      </c>
      <c r="AJ183" s="111">
        <v>14457.092818345483</v>
      </c>
      <c r="AK183" s="111">
        <v>14484.313914004211</v>
      </c>
      <c r="AL183" s="111">
        <v>14510.283964451464</v>
      </c>
      <c r="AM183" s="111">
        <v>14532.223794551086</v>
      </c>
      <c r="AN183" s="111">
        <v>14550.224273639928</v>
      </c>
      <c r="AO183" s="111">
        <v>14574.320314637887</v>
      </c>
      <c r="AP183" s="111">
        <v>14596.85136796894</v>
      </c>
      <c r="AQ183" s="111">
        <v>14618.043350868644</v>
      </c>
      <c r="AR183" s="111">
        <v>14637.721987062945</v>
      </c>
      <c r="AS183" s="111">
        <v>14653.528864867059</v>
      </c>
      <c r="AT183" s="111">
        <v>14664.921558678003</v>
      </c>
      <c r="AU183" s="111">
        <v>14673.21408746885</v>
      </c>
      <c r="AV183" s="111">
        <v>14670.585406292294</v>
      </c>
      <c r="AW183" s="111">
        <v>14667.777433171261</v>
      </c>
      <c r="AX183" s="111">
        <v>14676.876128068461</v>
      </c>
      <c r="AY183" s="111">
        <v>14700.876672965482</v>
      </c>
      <c r="AZ183" s="111">
        <v>14749.565188579752</v>
      </c>
    </row>
    <row r="184" spans="1:52">
      <c r="A184" s="95" t="s">
        <v>203</v>
      </c>
      <c r="B184" s="96">
        <v>3289.5</v>
      </c>
      <c r="C184" s="96">
        <v>3233</v>
      </c>
      <c r="D184" s="96">
        <v>3362</v>
      </c>
      <c r="E184" s="96">
        <v>3489.5</v>
      </c>
      <c r="F184" s="96">
        <v>3663.5</v>
      </c>
      <c r="G184" s="96">
        <v>3715</v>
      </c>
      <c r="H184" s="96">
        <v>3790.5</v>
      </c>
      <c r="I184" s="96">
        <v>3887</v>
      </c>
      <c r="J184" s="96">
        <v>3938</v>
      </c>
      <c r="K184" s="96">
        <v>3983.5</v>
      </c>
      <c r="L184" s="96">
        <v>4025.5</v>
      </c>
      <c r="M184" s="96">
        <v>4152</v>
      </c>
      <c r="N184" s="96">
        <v>4272</v>
      </c>
      <c r="O184" s="96">
        <v>4222</v>
      </c>
      <c r="P184" s="96">
        <v>4176</v>
      </c>
      <c r="Q184" s="96">
        <v>4092</v>
      </c>
      <c r="R184" s="96">
        <v>4174.4602960960938</v>
      </c>
      <c r="S184" s="96">
        <v>4284.8621735022189</v>
      </c>
      <c r="T184" s="96">
        <v>4374.2051418477367</v>
      </c>
      <c r="U184" s="96">
        <v>4443.3914996658568</v>
      </c>
      <c r="V184" s="96">
        <v>4496.6039464261521</v>
      </c>
      <c r="W184" s="96">
        <v>4538.5208704662873</v>
      </c>
      <c r="X184" s="96">
        <v>4569.0007128235447</v>
      </c>
      <c r="Y184" s="96">
        <v>4597.1321838265185</v>
      </c>
      <c r="Z184" s="96">
        <v>4619.7547013340918</v>
      </c>
      <c r="AA184" s="96">
        <v>4641.6141626890767</v>
      </c>
      <c r="AB184" s="96">
        <v>4666.1257547937093</v>
      </c>
      <c r="AC184" s="96">
        <v>4687.2094576131012</v>
      </c>
      <c r="AD184" s="96">
        <v>4696.9030074737229</v>
      </c>
      <c r="AE184" s="96">
        <v>4712.6551365631112</v>
      </c>
      <c r="AF184" s="96">
        <v>4721.8727762961316</v>
      </c>
      <c r="AG184" s="96">
        <v>4720.0869628658174</v>
      </c>
      <c r="AH184" s="96">
        <v>4718.2877168217037</v>
      </c>
      <c r="AI184" s="96">
        <v>4718.9968171387418</v>
      </c>
      <c r="AJ184" s="96">
        <v>4715.4500870365064</v>
      </c>
      <c r="AK184" s="96">
        <v>4704.2350808766369</v>
      </c>
      <c r="AL184" s="96">
        <v>4696.5210940746174</v>
      </c>
      <c r="AM184" s="96">
        <v>4676.4409815546815</v>
      </c>
      <c r="AN184" s="96">
        <v>4649.8453862296828</v>
      </c>
      <c r="AO184" s="96">
        <v>4618.9101297347888</v>
      </c>
      <c r="AP184" s="96">
        <v>4583.6500923965377</v>
      </c>
      <c r="AQ184" s="96">
        <v>4548.7269258674842</v>
      </c>
      <c r="AR184" s="96">
        <v>4519.0386072876272</v>
      </c>
      <c r="AS184" s="96">
        <v>4483.6186688340204</v>
      </c>
      <c r="AT184" s="96">
        <v>4432.5384321385427</v>
      </c>
      <c r="AU184" s="96">
        <v>4397.3864744340208</v>
      </c>
      <c r="AV184" s="96">
        <v>4348.0870698056842</v>
      </c>
      <c r="AW184" s="96">
        <v>4277.7798116960257</v>
      </c>
      <c r="AX184" s="96">
        <v>4211.7645361926407</v>
      </c>
      <c r="AY184" s="96">
        <v>4137.0914811181929</v>
      </c>
      <c r="AZ184" s="96">
        <v>4083.118032684687</v>
      </c>
    </row>
    <row r="185" spans="1:52">
      <c r="A185" s="95" t="s">
        <v>224</v>
      </c>
      <c r="B185" s="96">
        <v>6431.5</v>
      </c>
      <c r="C185" s="96">
        <v>6610.5</v>
      </c>
      <c r="D185" s="96">
        <v>6845</v>
      </c>
      <c r="E185" s="96">
        <v>7233.5</v>
      </c>
      <c r="F185" s="96">
        <v>6827.5</v>
      </c>
      <c r="G185" s="96">
        <v>7039.5</v>
      </c>
      <c r="H185" s="96">
        <v>7072.5</v>
      </c>
      <c r="I185" s="96">
        <v>7173.5</v>
      </c>
      <c r="J185" s="96">
        <v>7380</v>
      </c>
      <c r="K185" s="96">
        <v>7475.5</v>
      </c>
      <c r="L185" s="96">
        <v>7641</v>
      </c>
      <c r="M185" s="96">
        <v>7748.5</v>
      </c>
      <c r="N185" s="96">
        <v>7854</v>
      </c>
      <c r="O185" s="96">
        <v>7999</v>
      </c>
      <c r="P185" s="96">
        <v>8106</v>
      </c>
      <c r="Q185" s="96">
        <v>8193</v>
      </c>
      <c r="R185" s="96">
        <v>8341.483322009015</v>
      </c>
      <c r="S185" s="96">
        <v>8530.1949110769201</v>
      </c>
      <c r="T185" s="96">
        <v>8695.3630876014613</v>
      </c>
      <c r="U185" s="96">
        <v>8828.2024145189262</v>
      </c>
      <c r="V185" s="96">
        <v>8923.4218750420478</v>
      </c>
      <c r="W185" s="96">
        <v>9004.5487604655536</v>
      </c>
      <c r="X185" s="96">
        <v>9064.6799652426143</v>
      </c>
      <c r="Y185" s="96">
        <v>9133.6450441763973</v>
      </c>
      <c r="Z185" s="96">
        <v>9194.9292217931088</v>
      </c>
      <c r="AA185" s="96">
        <v>9250.8450183181685</v>
      </c>
      <c r="AB185" s="96">
        <v>9315.9967691282072</v>
      </c>
      <c r="AC185" s="96">
        <v>9388.3623801735866</v>
      </c>
      <c r="AD185" s="96">
        <v>9442.7028965342633</v>
      </c>
      <c r="AE185" s="96">
        <v>9498.438015280426</v>
      </c>
      <c r="AF185" s="96">
        <v>9554.1344187499653</v>
      </c>
      <c r="AG185" s="96">
        <v>9620.2661708232063</v>
      </c>
      <c r="AH185" s="96">
        <v>9662.6825412566795</v>
      </c>
      <c r="AI185" s="96">
        <v>9702.5468041723325</v>
      </c>
      <c r="AJ185" s="96">
        <v>9741.6427313089771</v>
      </c>
      <c r="AK185" s="96">
        <v>9780.0788331275744</v>
      </c>
      <c r="AL185" s="96">
        <v>9813.7628703768478</v>
      </c>
      <c r="AM185" s="96">
        <v>9855.7828129964037</v>
      </c>
      <c r="AN185" s="96">
        <v>9900.3788874102447</v>
      </c>
      <c r="AO185" s="96">
        <v>9955.4101849030976</v>
      </c>
      <c r="AP185" s="96">
        <v>10013.201275572403</v>
      </c>
      <c r="AQ185" s="96">
        <v>10069.31642500116</v>
      </c>
      <c r="AR185" s="96">
        <v>10118.683379775319</v>
      </c>
      <c r="AS185" s="96">
        <v>10169.910196033039</v>
      </c>
      <c r="AT185" s="96">
        <v>10232.38312653946</v>
      </c>
      <c r="AU185" s="96">
        <v>10275.827613034829</v>
      </c>
      <c r="AV185" s="96">
        <v>10322.498336486609</v>
      </c>
      <c r="AW185" s="96">
        <v>10389.997621475235</v>
      </c>
      <c r="AX185" s="96">
        <v>10465.111591875821</v>
      </c>
      <c r="AY185" s="96">
        <v>10563.785191847288</v>
      </c>
      <c r="AZ185" s="96">
        <v>10666.447155895066</v>
      </c>
    </row>
    <row r="186" spans="1:52">
      <c r="A186" s="115" t="s">
        <v>64</v>
      </c>
      <c r="B186" s="111">
        <v>362</v>
      </c>
      <c r="C186" s="111">
        <v>400.5</v>
      </c>
      <c r="D186" s="111">
        <v>419.5</v>
      </c>
      <c r="E186" s="111">
        <v>444.5</v>
      </c>
      <c r="F186" s="111">
        <v>476.5</v>
      </c>
      <c r="G186" s="111">
        <v>502</v>
      </c>
      <c r="H186" s="111">
        <v>520</v>
      </c>
      <c r="I186" s="111">
        <v>545</v>
      </c>
      <c r="J186" s="111">
        <v>599.5</v>
      </c>
      <c r="K186" s="111">
        <v>649</v>
      </c>
      <c r="L186" s="111">
        <v>662</v>
      </c>
      <c r="M186" s="111">
        <v>680</v>
      </c>
      <c r="N186" s="111">
        <v>684</v>
      </c>
      <c r="O186" s="111">
        <v>696</v>
      </c>
      <c r="P186" s="111">
        <v>698</v>
      </c>
      <c r="Q186" s="111">
        <v>705</v>
      </c>
      <c r="R186" s="111">
        <v>705.57106887342138</v>
      </c>
      <c r="S186" s="111">
        <v>732.72676211352189</v>
      </c>
      <c r="T186" s="111">
        <v>758.84445174630207</v>
      </c>
      <c r="U186" s="111">
        <v>787.31380532795004</v>
      </c>
      <c r="V186" s="111">
        <v>815.62177034439776</v>
      </c>
      <c r="W186" s="111">
        <v>842.17190833308041</v>
      </c>
      <c r="X186" s="111">
        <v>875.22006878166144</v>
      </c>
      <c r="Y186" s="111">
        <v>904.27613032274496</v>
      </c>
      <c r="Z186" s="111">
        <v>925.46743105757753</v>
      </c>
      <c r="AA186" s="111">
        <v>956.2302849233206</v>
      </c>
      <c r="AB186" s="111">
        <v>991.13108717724106</v>
      </c>
      <c r="AC186" s="111">
        <v>1032.6970689082098</v>
      </c>
      <c r="AD186" s="111">
        <v>1069.3213882707646</v>
      </c>
      <c r="AE186" s="111">
        <v>1102.8167872667559</v>
      </c>
      <c r="AF186" s="111">
        <v>1131.1062503695987</v>
      </c>
      <c r="AG186" s="111">
        <v>1160.5385404924707</v>
      </c>
      <c r="AH186" s="111">
        <v>1193.3658332535028</v>
      </c>
      <c r="AI186" s="111">
        <v>1218.0245089989983</v>
      </c>
      <c r="AJ186" s="111">
        <v>1238.7070856131352</v>
      </c>
      <c r="AK186" s="111">
        <v>1260.1903604288686</v>
      </c>
      <c r="AL186" s="111">
        <v>1277.7059203412798</v>
      </c>
      <c r="AM186" s="111">
        <v>1293.5525952446394</v>
      </c>
      <c r="AN186" s="111">
        <v>1308.138718182787</v>
      </c>
      <c r="AO186" s="111">
        <v>1322.0273671352377</v>
      </c>
      <c r="AP186" s="111">
        <v>1334.6443852023067</v>
      </c>
      <c r="AQ186" s="111">
        <v>1346.863717897412</v>
      </c>
      <c r="AR186" s="111">
        <v>1358.4560969866964</v>
      </c>
      <c r="AS186" s="111">
        <v>1369.8199201735958</v>
      </c>
      <c r="AT186" s="111">
        <v>1380.5977561828859</v>
      </c>
      <c r="AU186" s="111">
        <v>1390.4539112363379</v>
      </c>
      <c r="AV186" s="111">
        <v>1399.9005655727951</v>
      </c>
      <c r="AW186" s="111">
        <v>1409.4017294687389</v>
      </c>
      <c r="AX186" s="111">
        <v>1414.7922562683063</v>
      </c>
      <c r="AY186" s="111">
        <v>1420.9391566377319</v>
      </c>
      <c r="AZ186" s="111">
        <v>1429.8537910841558</v>
      </c>
    </row>
    <row r="187" spans="1:52">
      <c r="A187" s="115" t="s">
        <v>61</v>
      </c>
      <c r="B187" s="111">
        <v>9355</v>
      </c>
      <c r="C187" s="111">
        <v>9472.5</v>
      </c>
      <c r="D187" s="111">
        <v>9652</v>
      </c>
      <c r="E187" s="111">
        <v>10047.5</v>
      </c>
      <c r="F187" s="111">
        <v>10284.5</v>
      </c>
      <c r="G187" s="111">
        <v>10413.5</v>
      </c>
      <c r="H187" s="111">
        <v>10640</v>
      </c>
      <c r="I187" s="111">
        <v>10872</v>
      </c>
      <c r="J187" s="111">
        <v>11180</v>
      </c>
      <c r="K187" s="111">
        <v>11328.5</v>
      </c>
      <c r="L187" s="111">
        <v>11538</v>
      </c>
      <c r="M187" s="111">
        <v>11690</v>
      </c>
      <c r="N187" s="111">
        <v>11897</v>
      </c>
      <c r="O187" s="111">
        <v>11922</v>
      </c>
      <c r="P187" s="111">
        <v>12023</v>
      </c>
      <c r="Q187" s="111">
        <v>12071</v>
      </c>
      <c r="R187" s="111">
        <v>12525.191066527585</v>
      </c>
      <c r="S187" s="111">
        <v>12961.930248207711</v>
      </c>
      <c r="T187" s="111">
        <v>13374.168490597796</v>
      </c>
      <c r="U187" s="111">
        <v>13721.025327053565</v>
      </c>
      <c r="V187" s="111">
        <v>13991.20475297383</v>
      </c>
      <c r="W187" s="111">
        <v>14230.79105670074</v>
      </c>
      <c r="X187" s="111">
        <v>14428.355457110647</v>
      </c>
      <c r="Y187" s="111">
        <v>14633.457730021124</v>
      </c>
      <c r="Z187" s="111">
        <v>14837.468323943709</v>
      </c>
      <c r="AA187" s="111">
        <v>15035.357968249795</v>
      </c>
      <c r="AB187" s="111">
        <v>15222.442487288523</v>
      </c>
      <c r="AC187" s="111">
        <v>15407.707557366195</v>
      </c>
      <c r="AD187" s="111">
        <v>15586.791604064631</v>
      </c>
      <c r="AE187" s="111">
        <v>15761.888682952393</v>
      </c>
      <c r="AF187" s="111">
        <v>15929.244018230955</v>
      </c>
      <c r="AG187" s="111">
        <v>16095.345473318268</v>
      </c>
      <c r="AH187" s="111">
        <v>16259.699030945154</v>
      </c>
      <c r="AI187" s="111">
        <v>16424.855787247634</v>
      </c>
      <c r="AJ187" s="111">
        <v>16590.592327299186</v>
      </c>
      <c r="AK187" s="111">
        <v>16757.10696280979</v>
      </c>
      <c r="AL187" s="111">
        <v>16925.7283464026</v>
      </c>
      <c r="AM187" s="111">
        <v>17096.593724146464</v>
      </c>
      <c r="AN187" s="111">
        <v>17270.059314663424</v>
      </c>
      <c r="AO187" s="111">
        <v>17446.825291084901</v>
      </c>
      <c r="AP187" s="111">
        <v>17628.812122976211</v>
      </c>
      <c r="AQ187" s="111">
        <v>17816.241476502739</v>
      </c>
      <c r="AR187" s="111">
        <v>18009.53786852337</v>
      </c>
      <c r="AS187" s="111">
        <v>18209.096038181247</v>
      </c>
      <c r="AT187" s="111">
        <v>18414.370347018114</v>
      </c>
      <c r="AU187" s="111">
        <v>18627.653655249385</v>
      </c>
      <c r="AV187" s="111">
        <v>18847.804642530216</v>
      </c>
      <c r="AW187" s="111">
        <v>19073.31754945287</v>
      </c>
      <c r="AX187" s="111">
        <v>19302.811597217609</v>
      </c>
      <c r="AY187" s="111">
        <v>19537.239549173682</v>
      </c>
      <c r="AZ187" s="111">
        <v>19775.440946718787</v>
      </c>
    </row>
    <row r="188" spans="1:52">
      <c r="A188" s="106" t="s">
        <v>23</v>
      </c>
      <c r="B188" s="107">
        <v>5361.5</v>
      </c>
      <c r="C188" s="107">
        <v>5423.5</v>
      </c>
      <c r="D188" s="107">
        <v>5540</v>
      </c>
      <c r="E188" s="107">
        <v>5655</v>
      </c>
      <c r="F188" s="107">
        <v>5987</v>
      </c>
      <c r="G188" s="107">
        <v>6127.5</v>
      </c>
      <c r="H188" s="107">
        <v>6285</v>
      </c>
      <c r="I188" s="107">
        <v>6421</v>
      </c>
      <c r="J188" s="107">
        <v>6476.5</v>
      </c>
      <c r="K188" s="107">
        <v>6232</v>
      </c>
      <c r="L188" s="107">
        <v>6201</v>
      </c>
      <c r="M188" s="107">
        <v>6230</v>
      </c>
      <c r="N188" s="107">
        <v>6085</v>
      </c>
      <c r="O188" s="107">
        <v>5916.5</v>
      </c>
      <c r="P188" s="107">
        <v>5826.5</v>
      </c>
      <c r="Q188" s="107">
        <v>5758</v>
      </c>
      <c r="R188" s="107">
        <v>5743.3653587492317</v>
      </c>
      <c r="S188" s="107">
        <v>5907.4948474616849</v>
      </c>
      <c r="T188" s="107">
        <v>6077.8812616111318</v>
      </c>
      <c r="U188" s="107">
        <v>6227.4027076359134</v>
      </c>
      <c r="V188" s="107">
        <v>6357.0408667944475</v>
      </c>
      <c r="W188" s="107">
        <v>6476.519492106785</v>
      </c>
      <c r="X188" s="107">
        <v>6587.7993963223707</v>
      </c>
      <c r="Y188" s="107">
        <v>6686.3898235339175</v>
      </c>
      <c r="Z188" s="107">
        <v>6781.1316787234955</v>
      </c>
      <c r="AA188" s="107">
        <v>6873.1551680563707</v>
      </c>
      <c r="AB188" s="107">
        <v>6963.844669469021</v>
      </c>
      <c r="AC188" s="107">
        <v>7054.4549689583055</v>
      </c>
      <c r="AD188" s="107">
        <v>7145.173078090761</v>
      </c>
      <c r="AE188" s="107">
        <v>7235.8375471560039</v>
      </c>
      <c r="AF188" s="107">
        <v>7326.370537606208</v>
      </c>
      <c r="AG188" s="107">
        <v>7403.1872844778445</v>
      </c>
      <c r="AH188" s="107">
        <v>7477.4957777561294</v>
      </c>
      <c r="AI188" s="107">
        <v>7552.2157131368567</v>
      </c>
      <c r="AJ188" s="107">
        <v>7626.9274865939551</v>
      </c>
      <c r="AK188" s="107">
        <v>7703.2345109299731</v>
      </c>
      <c r="AL188" s="107">
        <v>7777.6834201014744</v>
      </c>
      <c r="AM188" s="107">
        <v>7853.7060173631344</v>
      </c>
      <c r="AN188" s="107">
        <v>7931.1758713067447</v>
      </c>
      <c r="AO188" s="107">
        <v>8009.7639609402349</v>
      </c>
      <c r="AP188" s="107">
        <v>8090.7412637372154</v>
      </c>
      <c r="AQ188" s="107">
        <v>8175.0677016425052</v>
      </c>
      <c r="AR188" s="107">
        <v>8259.3477518718792</v>
      </c>
      <c r="AS188" s="107">
        <v>8345.2258993017222</v>
      </c>
      <c r="AT188" s="107">
        <v>8431.661590696378</v>
      </c>
      <c r="AU188" s="107">
        <v>8519.5342103647072</v>
      </c>
      <c r="AV188" s="107">
        <v>8604.9986219526036</v>
      </c>
      <c r="AW188" s="107">
        <v>8691.0206894672283</v>
      </c>
      <c r="AX188" s="107">
        <v>8777.0050819239932</v>
      </c>
      <c r="AY188" s="107">
        <v>8862.8911084031497</v>
      </c>
      <c r="AZ188" s="107">
        <v>8949.271012640138</v>
      </c>
    </row>
    <row r="189" spans="1:52">
      <c r="A189" s="116" t="s">
        <v>203</v>
      </c>
      <c r="B189" s="96">
        <v>1701.5</v>
      </c>
      <c r="C189" s="96">
        <v>1710</v>
      </c>
      <c r="D189" s="96">
        <v>1745.5</v>
      </c>
      <c r="E189" s="96">
        <v>1804</v>
      </c>
      <c r="F189" s="96">
        <v>1970</v>
      </c>
      <c r="G189" s="96">
        <v>2052</v>
      </c>
      <c r="H189" s="96">
        <v>2101</v>
      </c>
      <c r="I189" s="96">
        <v>2122.5</v>
      </c>
      <c r="J189" s="96">
        <v>2143</v>
      </c>
      <c r="K189" s="96">
        <v>2101</v>
      </c>
      <c r="L189" s="96">
        <v>2080.5</v>
      </c>
      <c r="M189" s="96">
        <v>2064</v>
      </c>
      <c r="N189" s="96">
        <v>1993.5</v>
      </c>
      <c r="O189" s="96">
        <v>1795</v>
      </c>
      <c r="P189" s="96">
        <v>1724</v>
      </c>
      <c r="Q189" s="96">
        <v>1640.5</v>
      </c>
      <c r="R189" s="96">
        <v>1618.1177511816734</v>
      </c>
      <c r="S189" s="96">
        <v>1648.1566696926079</v>
      </c>
      <c r="T189" s="96">
        <v>1649.5272266797388</v>
      </c>
      <c r="U189" s="96">
        <v>1661.0121017769959</v>
      </c>
      <c r="V189" s="96">
        <v>1673.9084090193946</v>
      </c>
      <c r="W189" s="96">
        <v>1694.1701147162917</v>
      </c>
      <c r="X189" s="96">
        <v>1716.2941060501844</v>
      </c>
      <c r="Y189" s="96">
        <v>1741.6918767045256</v>
      </c>
      <c r="Z189" s="96">
        <v>1766.6498663330881</v>
      </c>
      <c r="AA189" s="96">
        <v>1789.8500575339169</v>
      </c>
      <c r="AB189" s="96">
        <v>1814.9023918069183</v>
      </c>
      <c r="AC189" s="96">
        <v>1836.8030952008799</v>
      </c>
      <c r="AD189" s="96">
        <v>1863.054744897122</v>
      </c>
      <c r="AE189" s="96">
        <v>1888.3164584618814</v>
      </c>
      <c r="AF189" s="96">
        <v>1915.9673641342874</v>
      </c>
      <c r="AG189" s="96">
        <v>1931.5994054855107</v>
      </c>
      <c r="AH189" s="96">
        <v>1948.2039787444912</v>
      </c>
      <c r="AI189" s="96">
        <v>1970.1959002585602</v>
      </c>
      <c r="AJ189" s="96">
        <v>1984.0024121099959</v>
      </c>
      <c r="AK189" s="96">
        <v>2002.4822520237421</v>
      </c>
      <c r="AL189" s="96">
        <v>2021.19880122571</v>
      </c>
      <c r="AM189" s="96">
        <v>2033.579039811151</v>
      </c>
      <c r="AN189" s="96">
        <v>2045.5183052103223</v>
      </c>
      <c r="AO189" s="96">
        <v>2058.0697718592919</v>
      </c>
      <c r="AP189" s="96">
        <v>2069.4416515572857</v>
      </c>
      <c r="AQ189" s="96">
        <v>2079.9563081744782</v>
      </c>
      <c r="AR189" s="96">
        <v>2092.3860637176749</v>
      </c>
      <c r="AS189" s="96">
        <v>2099.4658554046891</v>
      </c>
      <c r="AT189" s="96">
        <v>2113.0712962599086</v>
      </c>
      <c r="AU189" s="96">
        <v>2116.5398732814515</v>
      </c>
      <c r="AV189" s="96">
        <v>2123.8057655688253</v>
      </c>
      <c r="AW189" s="96">
        <v>2109.6097169139261</v>
      </c>
      <c r="AX189" s="96">
        <v>2089.4091207453184</v>
      </c>
      <c r="AY189" s="96">
        <v>2070.9941562270055</v>
      </c>
      <c r="AZ189" s="96">
        <v>2051.3567653578743</v>
      </c>
    </row>
    <row r="190" spans="1:52">
      <c r="A190" s="117" t="s">
        <v>224</v>
      </c>
      <c r="B190" s="98">
        <v>3660</v>
      </c>
      <c r="C190" s="98">
        <v>3713.5</v>
      </c>
      <c r="D190" s="98">
        <v>3794.5</v>
      </c>
      <c r="E190" s="98">
        <v>3851</v>
      </c>
      <c r="F190" s="98">
        <v>4017</v>
      </c>
      <c r="G190" s="98">
        <v>4075.5</v>
      </c>
      <c r="H190" s="98">
        <v>4184</v>
      </c>
      <c r="I190" s="98">
        <v>4298.5</v>
      </c>
      <c r="J190" s="98">
        <v>4333.5</v>
      </c>
      <c r="K190" s="98">
        <v>4131</v>
      </c>
      <c r="L190" s="98">
        <v>4120.5</v>
      </c>
      <c r="M190" s="98">
        <v>4166</v>
      </c>
      <c r="N190" s="98">
        <v>4091.5</v>
      </c>
      <c r="O190" s="98">
        <v>4121.5</v>
      </c>
      <c r="P190" s="98">
        <v>4102.5</v>
      </c>
      <c r="Q190" s="98">
        <v>4117.5</v>
      </c>
      <c r="R190" s="98">
        <v>4125.2476075675586</v>
      </c>
      <c r="S190" s="98">
        <v>4259.3381777690774</v>
      </c>
      <c r="T190" s="98">
        <v>4428.3540349313926</v>
      </c>
      <c r="U190" s="98">
        <v>4566.3906058589173</v>
      </c>
      <c r="V190" s="98">
        <v>4683.1324577750529</v>
      </c>
      <c r="W190" s="98">
        <v>4782.3493773904938</v>
      </c>
      <c r="X190" s="98">
        <v>4871.5052902721864</v>
      </c>
      <c r="Y190" s="98">
        <v>4944.6979468293921</v>
      </c>
      <c r="Z190" s="98">
        <v>5014.481812390407</v>
      </c>
      <c r="AA190" s="98">
        <v>5083.305110522454</v>
      </c>
      <c r="AB190" s="98">
        <v>5148.9422776621022</v>
      </c>
      <c r="AC190" s="98">
        <v>5217.6518737574252</v>
      </c>
      <c r="AD190" s="98">
        <v>5282.118333193639</v>
      </c>
      <c r="AE190" s="98">
        <v>5347.5210886941222</v>
      </c>
      <c r="AF190" s="98">
        <v>5410.4031734719201</v>
      </c>
      <c r="AG190" s="98">
        <v>5471.5878789923336</v>
      </c>
      <c r="AH190" s="98">
        <v>5529.2917990116384</v>
      </c>
      <c r="AI190" s="98">
        <v>5582.0198128782968</v>
      </c>
      <c r="AJ190" s="98">
        <v>5642.9250744839592</v>
      </c>
      <c r="AK190" s="98">
        <v>5700.752258906231</v>
      </c>
      <c r="AL190" s="98">
        <v>5756.4846188757647</v>
      </c>
      <c r="AM190" s="98">
        <v>5820.1269775519831</v>
      </c>
      <c r="AN190" s="98">
        <v>5885.6575660964227</v>
      </c>
      <c r="AO190" s="98">
        <v>5951.694189080943</v>
      </c>
      <c r="AP190" s="98">
        <v>6021.2996121799297</v>
      </c>
      <c r="AQ190" s="98">
        <v>6095.111393468027</v>
      </c>
      <c r="AR190" s="98">
        <v>6166.9616881542051</v>
      </c>
      <c r="AS190" s="98">
        <v>6245.760043897033</v>
      </c>
      <c r="AT190" s="98">
        <v>6318.5902944364689</v>
      </c>
      <c r="AU190" s="98">
        <v>6402.9943370832552</v>
      </c>
      <c r="AV190" s="98">
        <v>6481.1928563837773</v>
      </c>
      <c r="AW190" s="98">
        <v>6581.4109725533017</v>
      </c>
      <c r="AX190" s="98">
        <v>6687.5959611786748</v>
      </c>
      <c r="AY190" s="98">
        <v>6791.8969521761446</v>
      </c>
      <c r="AZ190" s="98">
        <v>6897.9142472822632</v>
      </c>
    </row>
    <row r="191" spans="1:52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  <c r="AQ191" s="114"/>
      <c r="AR191" s="114"/>
      <c r="AS191" s="114"/>
      <c r="AT191" s="114"/>
      <c r="AU191" s="114"/>
      <c r="AV191" s="114"/>
      <c r="AW191" s="114"/>
      <c r="AX191" s="114"/>
      <c r="AY191" s="114"/>
      <c r="AZ191" s="114"/>
    </row>
    <row r="192" spans="1:52">
      <c r="A192" s="11" t="s">
        <v>196</v>
      </c>
      <c r="B192" s="105">
        <v>16161411</v>
      </c>
      <c r="C192" s="105">
        <v>15962904</v>
      </c>
      <c r="D192" s="105">
        <v>15728084</v>
      </c>
      <c r="E192" s="105">
        <v>16432046.000000002</v>
      </c>
      <c r="F192" s="105">
        <v>17714841</v>
      </c>
      <c r="G192" s="105">
        <v>18471432</v>
      </c>
      <c r="H192" s="105">
        <v>19300226</v>
      </c>
      <c r="I192" s="105">
        <v>20306735</v>
      </c>
      <c r="J192" s="105">
        <v>20413479</v>
      </c>
      <c r="K192" s="105">
        <v>18535350</v>
      </c>
      <c r="L192" s="105">
        <v>18748774</v>
      </c>
      <c r="M192" s="105">
        <v>19530765</v>
      </c>
      <c r="N192" s="105">
        <v>19031261</v>
      </c>
      <c r="O192" s="105">
        <v>18917398</v>
      </c>
      <c r="P192" s="105">
        <v>19346806</v>
      </c>
      <c r="Q192" s="105">
        <v>20027996</v>
      </c>
      <c r="R192" s="105">
        <v>21538853.783078093</v>
      </c>
      <c r="S192" s="105">
        <v>22437678.977970518</v>
      </c>
      <c r="T192" s="105">
        <v>23278696.317785345</v>
      </c>
      <c r="U192" s="105">
        <v>24021986.874145146</v>
      </c>
      <c r="V192" s="105">
        <v>24673813.263848554</v>
      </c>
      <c r="W192" s="105">
        <v>25326430.829660617</v>
      </c>
      <c r="X192" s="105">
        <v>25944899.945288874</v>
      </c>
      <c r="Y192" s="105">
        <v>26507205.280392371</v>
      </c>
      <c r="Z192" s="105">
        <v>27026391.957357999</v>
      </c>
      <c r="AA192" s="105">
        <v>27582336.855221886</v>
      </c>
      <c r="AB192" s="105">
        <v>28140765.707216259</v>
      </c>
      <c r="AC192" s="105">
        <v>28717433.489515372</v>
      </c>
      <c r="AD192" s="105">
        <v>29338274.514633182</v>
      </c>
      <c r="AE192" s="105">
        <v>29933382.250213172</v>
      </c>
      <c r="AF192" s="105">
        <v>30525837.319968611</v>
      </c>
      <c r="AG192" s="105">
        <v>31130727.398247566</v>
      </c>
      <c r="AH192" s="105">
        <v>31662859.058029294</v>
      </c>
      <c r="AI192" s="105">
        <v>32182936.179306459</v>
      </c>
      <c r="AJ192" s="105">
        <v>32653218.067541387</v>
      </c>
      <c r="AK192" s="105">
        <v>33112890.336493336</v>
      </c>
      <c r="AL192" s="105">
        <v>33603322.803783834</v>
      </c>
      <c r="AM192" s="105">
        <v>34075226.562869102</v>
      </c>
      <c r="AN192" s="105">
        <v>34709906.253118344</v>
      </c>
      <c r="AO192" s="105">
        <v>35196035.561805889</v>
      </c>
      <c r="AP192" s="105">
        <v>35694402.681861334</v>
      </c>
      <c r="AQ192" s="105">
        <v>36251389.473438278</v>
      </c>
      <c r="AR192" s="105">
        <v>36823355.039397299</v>
      </c>
      <c r="AS192" s="105">
        <v>37393680.88958668</v>
      </c>
      <c r="AT192" s="105">
        <v>37959284.592246853</v>
      </c>
      <c r="AU192" s="105">
        <v>38606206.043409601</v>
      </c>
      <c r="AV192" s="105">
        <v>39232815.858461648</v>
      </c>
      <c r="AW192" s="105">
        <v>39785354.703250781</v>
      </c>
      <c r="AX192" s="105">
        <v>40419541.490743339</v>
      </c>
      <c r="AY192" s="105">
        <v>41022047.822267503</v>
      </c>
      <c r="AZ192" s="105">
        <v>41605404.069417767</v>
      </c>
    </row>
    <row r="193" spans="1:52">
      <c r="A193" s="106" t="s">
        <v>19</v>
      </c>
      <c r="B193" s="107">
        <v>15561203</v>
      </c>
      <c r="C193" s="107">
        <v>15380820</v>
      </c>
      <c r="D193" s="107">
        <v>15156378</v>
      </c>
      <c r="E193" s="107">
        <v>15836042.000000002</v>
      </c>
      <c r="F193" s="107">
        <v>17077017</v>
      </c>
      <c r="G193" s="107">
        <v>17815430</v>
      </c>
      <c r="H193" s="107">
        <v>18576154</v>
      </c>
      <c r="I193" s="107">
        <v>19542473</v>
      </c>
      <c r="J193" s="107">
        <v>19628823</v>
      </c>
      <c r="K193" s="107">
        <v>17839366</v>
      </c>
      <c r="L193" s="107">
        <v>17999670</v>
      </c>
      <c r="M193" s="107">
        <v>18767783</v>
      </c>
      <c r="N193" s="107">
        <v>18275321</v>
      </c>
      <c r="O193" s="107">
        <v>18152220</v>
      </c>
      <c r="P193" s="107">
        <v>18570152</v>
      </c>
      <c r="Q193" s="107">
        <v>19219514</v>
      </c>
      <c r="R193" s="107">
        <v>20688759.975937963</v>
      </c>
      <c r="S193" s="107">
        <v>21531946.307701372</v>
      </c>
      <c r="T193" s="107">
        <v>22315262.718272969</v>
      </c>
      <c r="U193" s="107">
        <v>23004081.715570316</v>
      </c>
      <c r="V193" s="107">
        <v>23604768.840222612</v>
      </c>
      <c r="W193" s="107">
        <v>24205985.76146318</v>
      </c>
      <c r="X193" s="107">
        <v>24775852.876021765</v>
      </c>
      <c r="Y193" s="107">
        <v>25290346.203332666</v>
      </c>
      <c r="Z193" s="107">
        <v>25768418.380327012</v>
      </c>
      <c r="AA193" s="107">
        <v>26280155.220368423</v>
      </c>
      <c r="AB193" s="107">
        <v>26790307.533028122</v>
      </c>
      <c r="AC193" s="107">
        <v>27314596.300936691</v>
      </c>
      <c r="AD193" s="107">
        <v>27880335.789699323</v>
      </c>
      <c r="AE193" s="107">
        <v>28420653.994380541</v>
      </c>
      <c r="AF193" s="107">
        <v>28957302.277637236</v>
      </c>
      <c r="AG193" s="107">
        <v>29504383.172391374</v>
      </c>
      <c r="AH193" s="107">
        <v>29983323.4601667</v>
      </c>
      <c r="AI193" s="107">
        <v>30450802.586461887</v>
      </c>
      <c r="AJ193" s="107">
        <v>30868480.784329541</v>
      </c>
      <c r="AK193" s="107">
        <v>31278798.110047646</v>
      </c>
      <c r="AL193" s="107">
        <v>31714976.861365747</v>
      </c>
      <c r="AM193" s="107">
        <v>32131735.663903646</v>
      </c>
      <c r="AN193" s="107">
        <v>32692729.75245294</v>
      </c>
      <c r="AO193" s="107">
        <v>33113101.445654545</v>
      </c>
      <c r="AP193" s="107">
        <v>33544777.400686339</v>
      </c>
      <c r="AQ193" s="107">
        <v>34031216.758976415</v>
      </c>
      <c r="AR193" s="107">
        <v>34531253.3583882</v>
      </c>
      <c r="AS193" s="107">
        <v>35032380.407899424</v>
      </c>
      <c r="AT193" s="107">
        <v>35529733.010815695</v>
      </c>
      <c r="AU193" s="107">
        <v>36099599.022203796</v>
      </c>
      <c r="AV193" s="107">
        <v>36649895.061309457</v>
      </c>
      <c r="AW193" s="107">
        <v>37135283.881815739</v>
      </c>
      <c r="AX193" s="107">
        <v>37694100.114128254</v>
      </c>
      <c r="AY193" s="107">
        <v>38229202.343665957</v>
      </c>
      <c r="AZ193" s="107">
        <v>38747746.68920745</v>
      </c>
    </row>
    <row r="194" spans="1:52">
      <c r="A194" s="115" t="s">
        <v>24</v>
      </c>
      <c r="B194" s="111">
        <v>2143827</v>
      </c>
      <c r="C194" s="111">
        <v>2140888</v>
      </c>
      <c r="D194" s="111">
        <v>2156014</v>
      </c>
      <c r="E194" s="111">
        <v>2273004</v>
      </c>
      <c r="F194" s="111">
        <v>2366395</v>
      </c>
      <c r="G194" s="111">
        <v>2378862</v>
      </c>
      <c r="H194" s="111">
        <v>2396154</v>
      </c>
      <c r="I194" s="111">
        <v>2454881</v>
      </c>
      <c r="J194" s="111">
        <v>2385517</v>
      </c>
      <c r="K194" s="111">
        <v>2214168</v>
      </c>
      <c r="L194" s="111">
        <v>2213628</v>
      </c>
      <c r="M194" s="111">
        <v>2266539</v>
      </c>
      <c r="N194" s="111">
        <v>2108091</v>
      </c>
      <c r="O194" s="111">
        <v>1967042</v>
      </c>
      <c r="P194" s="111">
        <v>1863777.9999999998</v>
      </c>
      <c r="Q194" s="111">
        <v>1877055.9999999998</v>
      </c>
      <c r="R194" s="111">
        <v>1991039.8200281921</v>
      </c>
      <c r="S194" s="111">
        <v>2054850.0453037466</v>
      </c>
      <c r="T194" s="111">
        <v>2098558.3080666796</v>
      </c>
      <c r="U194" s="111">
        <v>2136153.2561859</v>
      </c>
      <c r="V194" s="111">
        <v>2167004.7287359908</v>
      </c>
      <c r="W194" s="111">
        <v>2196766.3499431172</v>
      </c>
      <c r="X194" s="111">
        <v>2223003.4060823731</v>
      </c>
      <c r="Y194" s="111">
        <v>2242482.6707516657</v>
      </c>
      <c r="Z194" s="111">
        <v>2268808.3696261751</v>
      </c>
      <c r="AA194" s="111">
        <v>2299450.2526532835</v>
      </c>
      <c r="AB194" s="111">
        <v>2324859.4958518418</v>
      </c>
      <c r="AC194" s="111">
        <v>2346559.0791954664</v>
      </c>
      <c r="AD194" s="111">
        <v>2376294.298821962</v>
      </c>
      <c r="AE194" s="111">
        <v>2407485.0674876799</v>
      </c>
      <c r="AF194" s="111">
        <v>2439992.1565882238</v>
      </c>
      <c r="AG194" s="111">
        <v>2471782.2939094044</v>
      </c>
      <c r="AH194" s="111">
        <v>2500944.3205586709</v>
      </c>
      <c r="AI194" s="111">
        <v>2534387.8743153834</v>
      </c>
      <c r="AJ194" s="111">
        <v>2564900.8354040603</v>
      </c>
      <c r="AK194" s="111">
        <v>2596130.4016626813</v>
      </c>
      <c r="AL194" s="111">
        <v>2630400.2650036798</v>
      </c>
      <c r="AM194" s="111">
        <v>2663448.9240076342</v>
      </c>
      <c r="AN194" s="111">
        <v>2712838.6004451672</v>
      </c>
      <c r="AO194" s="111">
        <v>2747620.164197444</v>
      </c>
      <c r="AP194" s="111">
        <v>2786589.8163138172</v>
      </c>
      <c r="AQ194" s="111">
        <v>2828500.3798063276</v>
      </c>
      <c r="AR194" s="111">
        <v>2869985.6115534799</v>
      </c>
      <c r="AS194" s="111">
        <v>2914712.3683418916</v>
      </c>
      <c r="AT194" s="111">
        <v>2959197.8580895374</v>
      </c>
      <c r="AU194" s="111">
        <v>3009597.7844210342</v>
      </c>
      <c r="AV194" s="111">
        <v>3059343.6381908339</v>
      </c>
      <c r="AW194" s="111">
        <v>3105933.3802806218</v>
      </c>
      <c r="AX194" s="111">
        <v>3159693.5559004894</v>
      </c>
      <c r="AY194" s="111">
        <v>3211013.2604485932</v>
      </c>
      <c r="AZ194" s="111">
        <v>3261850.1440130463</v>
      </c>
    </row>
    <row r="195" spans="1:52">
      <c r="A195" s="95" t="s">
        <v>225</v>
      </c>
      <c r="B195" s="96">
        <v>2143827</v>
      </c>
      <c r="C195" s="96">
        <v>2140888</v>
      </c>
      <c r="D195" s="96">
        <v>2156014</v>
      </c>
      <c r="E195" s="96">
        <v>2273004</v>
      </c>
      <c r="F195" s="96">
        <v>2366395</v>
      </c>
      <c r="G195" s="96">
        <v>2378862</v>
      </c>
      <c r="H195" s="96">
        <v>2396154</v>
      </c>
      <c r="I195" s="96">
        <v>2454881</v>
      </c>
      <c r="J195" s="96">
        <v>2385517</v>
      </c>
      <c r="K195" s="96">
        <v>2214168</v>
      </c>
      <c r="L195" s="96">
        <v>2213628</v>
      </c>
      <c r="M195" s="96">
        <v>2266539</v>
      </c>
      <c r="N195" s="96">
        <v>2108091</v>
      </c>
      <c r="O195" s="96">
        <v>1967042</v>
      </c>
      <c r="P195" s="96">
        <v>1863777.9999999998</v>
      </c>
      <c r="Q195" s="96">
        <v>1877055.9999999998</v>
      </c>
      <c r="R195" s="96">
        <v>1991039.8049937529</v>
      </c>
      <c r="S195" s="96">
        <v>2054849.9999757917</v>
      </c>
      <c r="T195" s="96">
        <v>2098558.1664310712</v>
      </c>
      <c r="U195" s="96">
        <v>2136152.915386308</v>
      </c>
      <c r="V195" s="96">
        <v>2167004.0586514971</v>
      </c>
      <c r="W195" s="96">
        <v>2196765.1755818236</v>
      </c>
      <c r="X195" s="96">
        <v>2223001.3170930981</v>
      </c>
      <c r="Y195" s="96">
        <v>2242479.1567858625</v>
      </c>
      <c r="Z195" s="96">
        <v>2268802.5046827146</v>
      </c>
      <c r="AA195" s="96">
        <v>2299440.4843441476</v>
      </c>
      <c r="AB195" s="96">
        <v>2324844.0510821934</v>
      </c>
      <c r="AC195" s="96">
        <v>2346535.888984907</v>
      </c>
      <c r="AD195" s="96">
        <v>2376257.0395435779</v>
      </c>
      <c r="AE195" s="96">
        <v>2407425.0828556563</v>
      </c>
      <c r="AF195" s="96">
        <v>2439894.2879923447</v>
      </c>
      <c r="AG195" s="96">
        <v>2471626.7570047178</v>
      </c>
      <c r="AH195" s="96">
        <v>2500683.4100703695</v>
      </c>
      <c r="AI195" s="96">
        <v>2533930.5396236777</v>
      </c>
      <c r="AJ195" s="96">
        <v>2564136.800094692</v>
      </c>
      <c r="AK195" s="96">
        <v>2594842.2199298069</v>
      </c>
      <c r="AL195" s="96">
        <v>2628277.685148071</v>
      </c>
      <c r="AM195" s="96">
        <v>2659974.6242364724</v>
      </c>
      <c r="AN195" s="96">
        <v>2706578.9500244698</v>
      </c>
      <c r="AO195" s="96">
        <v>2738147.6426340286</v>
      </c>
      <c r="AP195" s="96">
        <v>2772108.1584617291</v>
      </c>
      <c r="AQ195" s="96">
        <v>2807323.3480662843</v>
      </c>
      <c r="AR195" s="96">
        <v>2839481.792494603</v>
      </c>
      <c r="AS195" s="96">
        <v>2870579.0339100086</v>
      </c>
      <c r="AT195" s="96">
        <v>2896737.8895957633</v>
      </c>
      <c r="AU195" s="96">
        <v>2921556.5984438676</v>
      </c>
      <c r="AV195" s="96">
        <v>2939625.2763133408</v>
      </c>
      <c r="AW195" s="96">
        <v>2946405.7746187267</v>
      </c>
      <c r="AX195" s="96">
        <v>2949783.325993136</v>
      </c>
      <c r="AY195" s="96">
        <v>2942661.2431120924</v>
      </c>
      <c r="AZ195" s="96">
        <v>2928574.8382179881</v>
      </c>
    </row>
    <row r="196" spans="1:52">
      <c r="A196" s="95" t="s">
        <v>226</v>
      </c>
      <c r="B196" s="96">
        <v>0</v>
      </c>
      <c r="C196" s="96">
        <v>0</v>
      </c>
      <c r="D196" s="96">
        <v>0</v>
      </c>
      <c r="E196" s="96">
        <v>0</v>
      </c>
      <c r="F196" s="96">
        <v>0</v>
      </c>
      <c r="G196" s="96">
        <v>0</v>
      </c>
      <c r="H196" s="96">
        <v>0</v>
      </c>
      <c r="I196" s="96">
        <v>0</v>
      </c>
      <c r="J196" s="96">
        <v>0</v>
      </c>
      <c r="K196" s="96">
        <v>0</v>
      </c>
      <c r="L196" s="96">
        <v>0</v>
      </c>
      <c r="M196" s="96">
        <v>0</v>
      </c>
      <c r="N196" s="96">
        <v>0</v>
      </c>
      <c r="O196" s="96">
        <v>0</v>
      </c>
      <c r="P196" s="96">
        <v>0</v>
      </c>
      <c r="Q196" s="96">
        <v>0</v>
      </c>
      <c r="R196" s="96">
        <v>1.5034439361264168E-2</v>
      </c>
      <c r="S196" s="96">
        <v>4.5327955016281174E-2</v>
      </c>
      <c r="T196" s="96">
        <v>0.14163560834354891</v>
      </c>
      <c r="U196" s="96">
        <v>0.3407995918752747</v>
      </c>
      <c r="V196" s="96">
        <v>0.67008449386099811</v>
      </c>
      <c r="W196" s="96">
        <v>1.1743612935172176</v>
      </c>
      <c r="X196" s="96">
        <v>2.0889892752504249</v>
      </c>
      <c r="Y196" s="96">
        <v>3.5139658031052075</v>
      </c>
      <c r="Z196" s="96">
        <v>5.8649434603575008</v>
      </c>
      <c r="AA196" s="96">
        <v>9.7683091360152723</v>
      </c>
      <c r="AB196" s="96">
        <v>15.444769648410336</v>
      </c>
      <c r="AC196" s="96">
        <v>23.190210559184159</v>
      </c>
      <c r="AD196" s="96">
        <v>37.259278384265492</v>
      </c>
      <c r="AE196" s="96">
        <v>59.984632023522572</v>
      </c>
      <c r="AF196" s="96">
        <v>97.868595879159344</v>
      </c>
      <c r="AG196" s="96">
        <v>155.53690468646263</v>
      </c>
      <c r="AH196" s="96">
        <v>260.91048830159946</v>
      </c>
      <c r="AI196" s="96">
        <v>457.33469170579036</v>
      </c>
      <c r="AJ196" s="96">
        <v>764.03530936840571</v>
      </c>
      <c r="AK196" s="96">
        <v>1288.1817328744971</v>
      </c>
      <c r="AL196" s="96">
        <v>2122.5798556085483</v>
      </c>
      <c r="AM196" s="96">
        <v>3474.2997711619323</v>
      </c>
      <c r="AN196" s="96">
        <v>6259.6504206975096</v>
      </c>
      <c r="AO196" s="96">
        <v>9472.5215634153992</v>
      </c>
      <c r="AP196" s="96">
        <v>14481.657852088034</v>
      </c>
      <c r="AQ196" s="96">
        <v>21177.031740043542</v>
      </c>
      <c r="AR196" s="96">
        <v>30503.819058876761</v>
      </c>
      <c r="AS196" s="96">
        <v>44133.334431882875</v>
      </c>
      <c r="AT196" s="96">
        <v>62459.968493773958</v>
      </c>
      <c r="AU196" s="96">
        <v>88041.185977166664</v>
      </c>
      <c r="AV196" s="96">
        <v>119718.36187749324</v>
      </c>
      <c r="AW196" s="96">
        <v>159527.60566189495</v>
      </c>
      <c r="AX196" s="96">
        <v>209910.2299073532</v>
      </c>
      <c r="AY196" s="96">
        <v>268352.01733650081</v>
      </c>
      <c r="AZ196" s="96">
        <v>333275.30579505808</v>
      </c>
    </row>
    <row r="197" spans="1:52">
      <c r="A197" s="95" t="s">
        <v>227</v>
      </c>
      <c r="B197" s="96">
        <v>0</v>
      </c>
      <c r="C197" s="96">
        <v>0</v>
      </c>
      <c r="D197" s="96">
        <v>0</v>
      </c>
      <c r="E197" s="96">
        <v>0</v>
      </c>
      <c r="F197" s="96">
        <v>0</v>
      </c>
      <c r="G197" s="96">
        <v>0</v>
      </c>
      <c r="H197" s="96">
        <v>0</v>
      </c>
      <c r="I197" s="96">
        <v>0</v>
      </c>
      <c r="J197" s="96">
        <v>0</v>
      </c>
      <c r="K197" s="96">
        <v>0</v>
      </c>
      <c r="L197" s="96">
        <v>0</v>
      </c>
      <c r="M197" s="96">
        <v>0</v>
      </c>
      <c r="N197" s="96">
        <v>0</v>
      </c>
      <c r="O197" s="96">
        <v>0</v>
      </c>
      <c r="P197" s="96">
        <v>0</v>
      </c>
      <c r="Q197" s="96">
        <v>0</v>
      </c>
      <c r="R197" s="96">
        <v>0</v>
      </c>
      <c r="S197" s="96">
        <v>0</v>
      </c>
      <c r="T197" s="96">
        <v>0</v>
      </c>
      <c r="U197" s="96">
        <v>0</v>
      </c>
      <c r="V197" s="96">
        <v>0</v>
      </c>
      <c r="W197" s="96">
        <v>0</v>
      </c>
      <c r="X197" s="96">
        <v>0</v>
      </c>
      <c r="Y197" s="96">
        <v>0</v>
      </c>
      <c r="Z197" s="96">
        <v>0</v>
      </c>
      <c r="AA197" s="96">
        <v>0</v>
      </c>
      <c r="AB197" s="96">
        <v>0</v>
      </c>
      <c r="AC197" s="96">
        <v>0</v>
      </c>
      <c r="AD197" s="96">
        <v>0</v>
      </c>
      <c r="AE197" s="96">
        <v>0</v>
      </c>
      <c r="AF197" s="96">
        <v>0</v>
      </c>
      <c r="AG197" s="96">
        <v>0</v>
      </c>
      <c r="AH197" s="96">
        <v>0</v>
      </c>
      <c r="AI197" s="96">
        <v>0</v>
      </c>
      <c r="AJ197" s="96">
        <v>0</v>
      </c>
      <c r="AK197" s="96">
        <v>0</v>
      </c>
      <c r="AL197" s="96">
        <v>0</v>
      </c>
      <c r="AM197" s="96">
        <v>0</v>
      </c>
      <c r="AN197" s="96">
        <v>0</v>
      </c>
      <c r="AO197" s="96">
        <v>0</v>
      </c>
      <c r="AP197" s="96">
        <v>0</v>
      </c>
      <c r="AQ197" s="96">
        <v>0</v>
      </c>
      <c r="AR197" s="96">
        <v>0</v>
      </c>
      <c r="AS197" s="96">
        <v>0</v>
      </c>
      <c r="AT197" s="96">
        <v>0</v>
      </c>
      <c r="AU197" s="96">
        <v>0</v>
      </c>
      <c r="AV197" s="96">
        <v>0</v>
      </c>
      <c r="AW197" s="96">
        <v>0</v>
      </c>
      <c r="AX197" s="96">
        <v>0</v>
      </c>
      <c r="AY197" s="96">
        <v>0</v>
      </c>
      <c r="AZ197" s="96">
        <v>0</v>
      </c>
    </row>
    <row r="198" spans="1:52">
      <c r="A198" s="95" t="s">
        <v>228</v>
      </c>
      <c r="B198" s="96">
        <v>0</v>
      </c>
      <c r="C198" s="96">
        <v>0</v>
      </c>
      <c r="D198" s="96">
        <v>0</v>
      </c>
      <c r="E198" s="96">
        <v>0</v>
      </c>
      <c r="F198" s="96">
        <v>0</v>
      </c>
      <c r="G198" s="96">
        <v>0</v>
      </c>
      <c r="H198" s="96">
        <v>0</v>
      </c>
      <c r="I198" s="96">
        <v>0</v>
      </c>
      <c r="J198" s="96">
        <v>0</v>
      </c>
      <c r="K198" s="96">
        <v>0</v>
      </c>
      <c r="L198" s="96">
        <v>0</v>
      </c>
      <c r="M198" s="96">
        <v>0</v>
      </c>
      <c r="N198" s="96">
        <v>0</v>
      </c>
      <c r="O198" s="96">
        <v>0</v>
      </c>
      <c r="P198" s="96">
        <v>0</v>
      </c>
      <c r="Q198" s="96">
        <v>0</v>
      </c>
      <c r="R198" s="96">
        <v>0</v>
      </c>
      <c r="S198" s="96">
        <v>0</v>
      </c>
      <c r="T198" s="96">
        <v>0</v>
      </c>
      <c r="U198" s="96">
        <v>0</v>
      </c>
      <c r="V198" s="96">
        <v>0</v>
      </c>
      <c r="W198" s="96">
        <v>0</v>
      </c>
      <c r="X198" s="96">
        <v>0</v>
      </c>
      <c r="Y198" s="96">
        <v>0</v>
      </c>
      <c r="Z198" s="96">
        <v>0</v>
      </c>
      <c r="AA198" s="96">
        <v>0</v>
      </c>
      <c r="AB198" s="96">
        <v>0</v>
      </c>
      <c r="AC198" s="96">
        <v>0</v>
      </c>
      <c r="AD198" s="96">
        <v>0</v>
      </c>
      <c r="AE198" s="96">
        <v>0</v>
      </c>
      <c r="AF198" s="96">
        <v>0</v>
      </c>
      <c r="AG198" s="96">
        <v>0</v>
      </c>
      <c r="AH198" s="96">
        <v>0</v>
      </c>
      <c r="AI198" s="96">
        <v>0</v>
      </c>
      <c r="AJ198" s="96">
        <v>0</v>
      </c>
      <c r="AK198" s="96">
        <v>0</v>
      </c>
      <c r="AL198" s="96">
        <v>0</v>
      </c>
      <c r="AM198" s="96">
        <v>0</v>
      </c>
      <c r="AN198" s="96">
        <v>0</v>
      </c>
      <c r="AO198" s="96">
        <v>0</v>
      </c>
      <c r="AP198" s="96">
        <v>0</v>
      </c>
      <c r="AQ198" s="96">
        <v>0</v>
      </c>
      <c r="AR198" s="96">
        <v>0</v>
      </c>
      <c r="AS198" s="96">
        <v>0</v>
      </c>
      <c r="AT198" s="96">
        <v>0</v>
      </c>
      <c r="AU198" s="96">
        <v>0</v>
      </c>
      <c r="AV198" s="96">
        <v>0</v>
      </c>
      <c r="AW198" s="96">
        <v>0</v>
      </c>
      <c r="AX198" s="96">
        <v>0</v>
      </c>
      <c r="AY198" s="96">
        <v>0</v>
      </c>
      <c r="AZ198" s="96">
        <v>0</v>
      </c>
    </row>
    <row r="199" spans="1:52">
      <c r="A199" s="115" t="s">
        <v>87</v>
      </c>
      <c r="B199" s="111">
        <v>10286902</v>
      </c>
      <c r="C199" s="111">
        <v>10119756</v>
      </c>
      <c r="D199" s="111">
        <v>9873476</v>
      </c>
      <c r="E199" s="111">
        <v>10339584.000000002</v>
      </c>
      <c r="F199" s="111">
        <v>11187250</v>
      </c>
      <c r="G199" s="111">
        <v>11697460</v>
      </c>
      <c r="H199" s="111">
        <v>12255870</v>
      </c>
      <c r="I199" s="111">
        <v>12933616</v>
      </c>
      <c r="J199" s="111">
        <v>12941634.000000002</v>
      </c>
      <c r="K199" s="111">
        <v>11722377.999999998</v>
      </c>
      <c r="L199" s="111">
        <v>11686786</v>
      </c>
      <c r="M199" s="111">
        <v>12306614</v>
      </c>
      <c r="N199" s="111">
        <v>12059138</v>
      </c>
      <c r="O199" s="111">
        <v>12013606</v>
      </c>
      <c r="P199" s="111">
        <v>12391944</v>
      </c>
      <c r="Q199" s="111">
        <v>12972444</v>
      </c>
      <c r="R199" s="111">
        <v>14205523.836820263</v>
      </c>
      <c r="S199" s="111">
        <v>14736833.916600823</v>
      </c>
      <c r="T199" s="111">
        <v>15246440.846967954</v>
      </c>
      <c r="U199" s="111">
        <v>15691582.185128324</v>
      </c>
      <c r="V199" s="111">
        <v>16077369.802879823</v>
      </c>
      <c r="W199" s="111">
        <v>16472234.586032931</v>
      </c>
      <c r="X199" s="111">
        <v>16845415.581387185</v>
      </c>
      <c r="Y199" s="111">
        <v>17179584.26977969</v>
      </c>
      <c r="Z199" s="111">
        <v>17518227.797507472</v>
      </c>
      <c r="AA199" s="111">
        <v>17885282.939515904</v>
      </c>
      <c r="AB199" s="111">
        <v>18247962.824709129</v>
      </c>
      <c r="AC199" s="111">
        <v>18620613.570617896</v>
      </c>
      <c r="AD199" s="111">
        <v>19020067.690712649</v>
      </c>
      <c r="AE199" s="111">
        <v>19398479.920359164</v>
      </c>
      <c r="AF199" s="111">
        <v>19772319.698375363</v>
      </c>
      <c r="AG199" s="111">
        <v>20152782.982736848</v>
      </c>
      <c r="AH199" s="111">
        <v>20483663.804077171</v>
      </c>
      <c r="AI199" s="111">
        <v>20801972.994953852</v>
      </c>
      <c r="AJ199" s="111">
        <v>21081912.608714305</v>
      </c>
      <c r="AK199" s="111">
        <v>21354108.27179965</v>
      </c>
      <c r="AL199" s="111">
        <v>21644882.856762581</v>
      </c>
      <c r="AM199" s="111">
        <v>21921598.967415381</v>
      </c>
      <c r="AN199" s="111">
        <v>22294144.027329471</v>
      </c>
      <c r="AO199" s="111">
        <v>22573442.121356942</v>
      </c>
      <c r="AP199" s="111">
        <v>22854468.538668454</v>
      </c>
      <c r="AQ199" s="111">
        <v>23177026.42053476</v>
      </c>
      <c r="AR199" s="111">
        <v>23506153.364447113</v>
      </c>
      <c r="AS199" s="111">
        <v>23841168.450503126</v>
      </c>
      <c r="AT199" s="111">
        <v>24177685.781413242</v>
      </c>
      <c r="AU199" s="111">
        <v>24556391.71472178</v>
      </c>
      <c r="AV199" s="111">
        <v>24918012.650755163</v>
      </c>
      <c r="AW199" s="111">
        <v>25241249.937108628</v>
      </c>
      <c r="AX199" s="111">
        <v>25606163.855527416</v>
      </c>
      <c r="AY199" s="111">
        <v>25953882.13195261</v>
      </c>
      <c r="AZ199" s="111">
        <v>26285442.534992188</v>
      </c>
    </row>
    <row r="200" spans="1:52">
      <c r="A200" s="95" t="s">
        <v>225</v>
      </c>
      <c r="B200" s="96">
        <v>10286902</v>
      </c>
      <c r="C200" s="96">
        <v>10119756</v>
      </c>
      <c r="D200" s="96">
        <v>9873476</v>
      </c>
      <c r="E200" s="96">
        <v>10339584.000000002</v>
      </c>
      <c r="F200" s="96">
        <v>11187250</v>
      </c>
      <c r="G200" s="96">
        <v>11697460</v>
      </c>
      <c r="H200" s="96">
        <v>12255870</v>
      </c>
      <c r="I200" s="96">
        <v>12933616</v>
      </c>
      <c r="J200" s="96">
        <v>12941634.000000002</v>
      </c>
      <c r="K200" s="96">
        <v>11722377.999999998</v>
      </c>
      <c r="L200" s="96">
        <v>11686786</v>
      </c>
      <c r="M200" s="96">
        <v>12306614</v>
      </c>
      <c r="N200" s="96">
        <v>12059138</v>
      </c>
      <c r="O200" s="96">
        <v>12013606</v>
      </c>
      <c r="P200" s="96">
        <v>12391944</v>
      </c>
      <c r="Q200" s="96">
        <v>12972444</v>
      </c>
      <c r="R200" s="96">
        <v>14205523.836820263</v>
      </c>
      <c r="S200" s="96">
        <v>14736833.916600823</v>
      </c>
      <c r="T200" s="96">
        <v>15246440.846967954</v>
      </c>
      <c r="U200" s="96">
        <v>15691582.185128324</v>
      </c>
      <c r="V200" s="96">
        <v>16077369.802879823</v>
      </c>
      <c r="W200" s="96">
        <v>16472234.586032931</v>
      </c>
      <c r="X200" s="96">
        <v>16845415.581387185</v>
      </c>
      <c r="Y200" s="96">
        <v>17179584.26977969</v>
      </c>
      <c r="Z200" s="96">
        <v>17518227.797507472</v>
      </c>
      <c r="AA200" s="96">
        <v>17885282.939515904</v>
      </c>
      <c r="AB200" s="96">
        <v>18247962.824709129</v>
      </c>
      <c r="AC200" s="96">
        <v>18620613.570617888</v>
      </c>
      <c r="AD200" s="96">
        <v>19020067.690712608</v>
      </c>
      <c r="AE200" s="96">
        <v>19398479.920358893</v>
      </c>
      <c r="AF200" s="96">
        <v>19772319.698373552</v>
      </c>
      <c r="AG200" s="96">
        <v>20152782.982724916</v>
      </c>
      <c r="AH200" s="96">
        <v>20483663.804000929</v>
      </c>
      <c r="AI200" s="96">
        <v>20801972.994495284</v>
      </c>
      <c r="AJ200" s="96">
        <v>21081912.605991032</v>
      </c>
      <c r="AK200" s="96">
        <v>21354108.256540433</v>
      </c>
      <c r="AL200" s="96">
        <v>21644882.776339974</v>
      </c>
      <c r="AM200" s="96">
        <v>21921598.537233133</v>
      </c>
      <c r="AN200" s="96">
        <v>22294141.625042055</v>
      </c>
      <c r="AO200" s="96">
        <v>22573432.668003131</v>
      </c>
      <c r="AP200" s="96">
        <v>22854431.973039839</v>
      </c>
      <c r="AQ200" s="96">
        <v>23176888.225649312</v>
      </c>
      <c r="AR200" s="96">
        <v>23505676.042403303</v>
      </c>
      <c r="AS200" s="96">
        <v>23839674.404762238</v>
      </c>
      <c r="AT200" s="96">
        <v>24173436.721541148</v>
      </c>
      <c r="AU200" s="96">
        <v>24545220.700577151</v>
      </c>
      <c r="AV200" s="96">
        <v>24891837.039222497</v>
      </c>
      <c r="AW200" s="96">
        <v>25184239.966533411</v>
      </c>
      <c r="AX200" s="96">
        <v>25493153.255953465</v>
      </c>
      <c r="AY200" s="96">
        <v>25742776.711591605</v>
      </c>
      <c r="AZ200" s="96">
        <v>25924765.964458477</v>
      </c>
    </row>
    <row r="201" spans="1:52">
      <c r="A201" s="95" t="s">
        <v>226</v>
      </c>
      <c r="B201" s="96">
        <v>0</v>
      </c>
      <c r="C201" s="96">
        <v>0</v>
      </c>
      <c r="D201" s="96">
        <v>0</v>
      </c>
      <c r="E201" s="96">
        <v>0</v>
      </c>
      <c r="F201" s="96">
        <v>0</v>
      </c>
      <c r="G201" s="96">
        <v>0</v>
      </c>
      <c r="H201" s="96">
        <v>0</v>
      </c>
      <c r="I201" s="96">
        <v>0</v>
      </c>
      <c r="J201" s="96">
        <v>0</v>
      </c>
      <c r="K201" s="96">
        <v>0</v>
      </c>
      <c r="L201" s="96">
        <v>0</v>
      </c>
      <c r="M201" s="96">
        <v>0</v>
      </c>
      <c r="N201" s="96">
        <v>0</v>
      </c>
      <c r="O201" s="96">
        <v>0</v>
      </c>
      <c r="P201" s="96">
        <v>0</v>
      </c>
      <c r="Q201" s="96">
        <v>0</v>
      </c>
      <c r="R201" s="96">
        <v>2.6012572193142378E-18</v>
      </c>
      <c r="S201" s="96">
        <v>1.4703922950493065E-17</v>
      </c>
      <c r="T201" s="96">
        <v>1.1508989166918509E-16</v>
      </c>
      <c r="U201" s="96">
        <v>8.651121092154999E-16</v>
      </c>
      <c r="V201" s="96">
        <v>6.1676324429882563E-15</v>
      </c>
      <c r="W201" s="96">
        <v>4.3809269437976134E-14</v>
      </c>
      <c r="X201" s="96">
        <v>3.3290428801216432E-13</v>
      </c>
      <c r="Y201" s="96">
        <v>2.3578119665492684E-12</v>
      </c>
      <c r="Z201" s="96">
        <v>1.6731132802440449E-11</v>
      </c>
      <c r="AA201" s="96">
        <v>1.2042055737961825E-10</v>
      </c>
      <c r="AB201" s="96">
        <v>8.3502723978765309E-10</v>
      </c>
      <c r="AC201" s="96">
        <v>5.6401738948504992E-9</v>
      </c>
      <c r="AD201" s="96">
        <v>4.0825783693465812E-8</v>
      </c>
      <c r="AE201" s="96">
        <v>2.7025266796221769E-7</v>
      </c>
      <c r="AF201" s="96">
        <v>1.8106819912928857E-6</v>
      </c>
      <c r="AG201" s="96">
        <v>1.1931204556019821E-5</v>
      </c>
      <c r="AH201" s="96">
        <v>7.6242707402752959E-5</v>
      </c>
      <c r="AI201" s="96">
        <v>4.5856962666767888E-4</v>
      </c>
      <c r="AJ201" s="96">
        <v>2.7232720595940199E-3</v>
      </c>
      <c r="AK201" s="96">
        <v>1.5259218209807385E-2</v>
      </c>
      <c r="AL201" s="96">
        <v>8.042260535615578E-2</v>
      </c>
      <c r="AM201" s="96">
        <v>0.43018224674694444</v>
      </c>
      <c r="AN201" s="96">
        <v>2.4022874157125034</v>
      </c>
      <c r="AO201" s="96">
        <v>9.4533538120542353</v>
      </c>
      <c r="AP201" s="96">
        <v>36.565628615528126</v>
      </c>
      <c r="AQ201" s="96">
        <v>138.19488544749152</v>
      </c>
      <c r="AR201" s="96">
        <v>477.32204381133874</v>
      </c>
      <c r="AS201" s="96">
        <v>1494.0457408885354</v>
      </c>
      <c r="AT201" s="96">
        <v>4249.0598720944645</v>
      </c>
      <c r="AU201" s="96">
        <v>11171.014144629507</v>
      </c>
      <c r="AV201" s="96">
        <v>26175.611532666717</v>
      </c>
      <c r="AW201" s="96">
        <v>57009.970575215979</v>
      </c>
      <c r="AX201" s="96">
        <v>113010.59957395101</v>
      </c>
      <c r="AY201" s="96">
        <v>211105.42036100439</v>
      </c>
      <c r="AZ201" s="96">
        <v>360676.57053371111</v>
      </c>
    </row>
    <row r="202" spans="1:52">
      <c r="A202" s="95" t="s">
        <v>227</v>
      </c>
      <c r="B202" s="96">
        <v>0</v>
      </c>
      <c r="C202" s="96">
        <v>0</v>
      </c>
      <c r="D202" s="96">
        <v>0</v>
      </c>
      <c r="E202" s="96">
        <v>0</v>
      </c>
      <c r="F202" s="96">
        <v>0</v>
      </c>
      <c r="G202" s="96">
        <v>0</v>
      </c>
      <c r="H202" s="96">
        <v>0</v>
      </c>
      <c r="I202" s="96">
        <v>0</v>
      </c>
      <c r="J202" s="96">
        <v>0</v>
      </c>
      <c r="K202" s="96">
        <v>0</v>
      </c>
      <c r="L202" s="96">
        <v>0</v>
      </c>
      <c r="M202" s="96">
        <v>0</v>
      </c>
      <c r="N202" s="96">
        <v>0</v>
      </c>
      <c r="O202" s="96">
        <v>0</v>
      </c>
      <c r="P202" s="96">
        <v>0</v>
      </c>
      <c r="Q202" s="96">
        <v>0</v>
      </c>
      <c r="R202" s="96">
        <v>0</v>
      </c>
      <c r="S202" s="96">
        <v>0</v>
      </c>
      <c r="T202" s="96">
        <v>0</v>
      </c>
      <c r="U202" s="96">
        <v>0</v>
      </c>
      <c r="V202" s="96">
        <v>0</v>
      </c>
      <c r="W202" s="96">
        <v>0</v>
      </c>
      <c r="X202" s="96">
        <v>0</v>
      </c>
      <c r="Y202" s="96">
        <v>0</v>
      </c>
      <c r="Z202" s="96">
        <v>0</v>
      </c>
      <c r="AA202" s="96">
        <v>0</v>
      </c>
      <c r="AB202" s="96">
        <v>0</v>
      </c>
      <c r="AC202" s="96">
        <v>0</v>
      </c>
      <c r="AD202" s="96">
        <v>0</v>
      </c>
      <c r="AE202" s="96">
        <v>0</v>
      </c>
      <c r="AF202" s="96">
        <v>0</v>
      </c>
      <c r="AG202" s="96">
        <v>0</v>
      </c>
      <c r="AH202" s="96">
        <v>0</v>
      </c>
      <c r="AI202" s="96">
        <v>0</v>
      </c>
      <c r="AJ202" s="96">
        <v>0</v>
      </c>
      <c r="AK202" s="96">
        <v>0</v>
      </c>
      <c r="AL202" s="96">
        <v>0</v>
      </c>
      <c r="AM202" s="96">
        <v>0</v>
      </c>
      <c r="AN202" s="96">
        <v>0</v>
      </c>
      <c r="AO202" s="96">
        <v>0</v>
      </c>
      <c r="AP202" s="96">
        <v>0</v>
      </c>
      <c r="AQ202" s="96">
        <v>0</v>
      </c>
      <c r="AR202" s="96">
        <v>0</v>
      </c>
      <c r="AS202" s="96">
        <v>0</v>
      </c>
      <c r="AT202" s="96">
        <v>0</v>
      </c>
      <c r="AU202" s="96">
        <v>0</v>
      </c>
      <c r="AV202" s="96">
        <v>0</v>
      </c>
      <c r="AW202" s="96">
        <v>0</v>
      </c>
      <c r="AX202" s="96">
        <v>0</v>
      </c>
      <c r="AY202" s="96">
        <v>0</v>
      </c>
      <c r="AZ202" s="96">
        <v>0</v>
      </c>
    </row>
    <row r="203" spans="1:52">
      <c r="A203" s="95" t="s">
        <v>228</v>
      </c>
      <c r="B203" s="96">
        <v>0</v>
      </c>
      <c r="C203" s="96">
        <v>0</v>
      </c>
      <c r="D203" s="96">
        <v>0</v>
      </c>
      <c r="E203" s="96">
        <v>0</v>
      </c>
      <c r="F203" s="96">
        <v>0</v>
      </c>
      <c r="G203" s="96">
        <v>0</v>
      </c>
      <c r="H203" s="96">
        <v>0</v>
      </c>
      <c r="I203" s="96">
        <v>0</v>
      </c>
      <c r="J203" s="96">
        <v>0</v>
      </c>
      <c r="K203" s="96">
        <v>0</v>
      </c>
      <c r="L203" s="96">
        <v>0</v>
      </c>
      <c r="M203" s="96">
        <v>0</v>
      </c>
      <c r="N203" s="96">
        <v>0</v>
      </c>
      <c r="O203" s="96">
        <v>0</v>
      </c>
      <c r="P203" s="96">
        <v>0</v>
      </c>
      <c r="Q203" s="96">
        <v>0</v>
      </c>
      <c r="R203" s="96">
        <v>0</v>
      </c>
      <c r="S203" s="96">
        <v>0</v>
      </c>
      <c r="T203" s="96">
        <v>0</v>
      </c>
      <c r="U203" s="96">
        <v>0</v>
      </c>
      <c r="V203" s="96">
        <v>0</v>
      </c>
      <c r="W203" s="96">
        <v>0</v>
      </c>
      <c r="X203" s="96">
        <v>0</v>
      </c>
      <c r="Y203" s="96">
        <v>0</v>
      </c>
      <c r="Z203" s="96">
        <v>0</v>
      </c>
      <c r="AA203" s="96">
        <v>0</v>
      </c>
      <c r="AB203" s="96">
        <v>0</v>
      </c>
      <c r="AC203" s="96">
        <v>0</v>
      </c>
      <c r="AD203" s="96">
        <v>0</v>
      </c>
      <c r="AE203" s="96">
        <v>0</v>
      </c>
      <c r="AF203" s="96">
        <v>0</v>
      </c>
      <c r="AG203" s="96">
        <v>0</v>
      </c>
      <c r="AH203" s="96">
        <v>0</v>
      </c>
      <c r="AI203" s="96">
        <v>0</v>
      </c>
      <c r="AJ203" s="96">
        <v>0</v>
      </c>
      <c r="AK203" s="96">
        <v>0</v>
      </c>
      <c r="AL203" s="96">
        <v>0</v>
      </c>
      <c r="AM203" s="96">
        <v>0</v>
      </c>
      <c r="AN203" s="96">
        <v>0</v>
      </c>
      <c r="AO203" s="96">
        <v>0</v>
      </c>
      <c r="AP203" s="96">
        <v>0</v>
      </c>
      <c r="AQ203" s="96">
        <v>0</v>
      </c>
      <c r="AR203" s="96">
        <v>0</v>
      </c>
      <c r="AS203" s="96">
        <v>0</v>
      </c>
      <c r="AT203" s="96">
        <v>0</v>
      </c>
      <c r="AU203" s="96">
        <v>0</v>
      </c>
      <c r="AV203" s="96">
        <v>0</v>
      </c>
      <c r="AW203" s="96">
        <v>0</v>
      </c>
      <c r="AX203" s="96">
        <v>0</v>
      </c>
      <c r="AY203" s="96">
        <v>0</v>
      </c>
      <c r="AZ203" s="96">
        <v>0</v>
      </c>
    </row>
    <row r="204" spans="1:52">
      <c r="A204" s="115" t="s">
        <v>88</v>
      </c>
      <c r="B204" s="111">
        <v>3130474</v>
      </c>
      <c r="C204" s="111">
        <v>3120176</v>
      </c>
      <c r="D204" s="111">
        <v>3126888</v>
      </c>
      <c r="E204" s="111">
        <v>3223454</v>
      </c>
      <c r="F204" s="111">
        <v>3523372</v>
      </c>
      <c r="G204" s="111">
        <v>3739108.0000000005</v>
      </c>
      <c r="H204" s="111">
        <v>3924130</v>
      </c>
      <c r="I204" s="111">
        <v>4153975.9999999995</v>
      </c>
      <c r="J204" s="111">
        <v>4301672</v>
      </c>
      <c r="K204" s="111">
        <v>3902820.0000000005</v>
      </c>
      <c r="L204" s="111">
        <v>4099256.0000000005</v>
      </c>
      <c r="M204" s="111">
        <v>4194630</v>
      </c>
      <c r="N204" s="111">
        <v>4108091.9999999986</v>
      </c>
      <c r="O204" s="111">
        <v>4171572.0000000005</v>
      </c>
      <c r="P204" s="111">
        <v>4314430</v>
      </c>
      <c r="Q204" s="111">
        <v>4370014</v>
      </c>
      <c r="R204" s="111">
        <v>4492196.3190895068</v>
      </c>
      <c r="S204" s="111">
        <v>4740262.3457968011</v>
      </c>
      <c r="T204" s="111">
        <v>4970263.5632383339</v>
      </c>
      <c r="U204" s="111">
        <v>5176346.2742560934</v>
      </c>
      <c r="V204" s="111">
        <v>5360394.3086067978</v>
      </c>
      <c r="W204" s="111">
        <v>5536984.8254871331</v>
      </c>
      <c r="X204" s="111">
        <v>5707433.8885522066</v>
      </c>
      <c r="Y204" s="111">
        <v>5868279.262801311</v>
      </c>
      <c r="Z204" s="111">
        <v>5981382.2131933654</v>
      </c>
      <c r="AA204" s="111">
        <v>6095422.0281992359</v>
      </c>
      <c r="AB204" s="111">
        <v>6217485.2124671526</v>
      </c>
      <c r="AC204" s="111">
        <v>6347423.6511233291</v>
      </c>
      <c r="AD204" s="111">
        <v>6483973.8001647117</v>
      </c>
      <c r="AE204" s="111">
        <v>6614689.0065336954</v>
      </c>
      <c r="AF204" s="111">
        <v>6744990.4226736519</v>
      </c>
      <c r="AG204" s="111">
        <v>6879817.8957451209</v>
      </c>
      <c r="AH204" s="111">
        <v>6998715.3355308566</v>
      </c>
      <c r="AI204" s="111">
        <v>7114441.7171926517</v>
      </c>
      <c r="AJ204" s="111">
        <v>7221667.3402111754</v>
      </c>
      <c r="AK204" s="111">
        <v>7328559.4365853146</v>
      </c>
      <c r="AL204" s="111">
        <v>7439693.7395994859</v>
      </c>
      <c r="AM204" s="111">
        <v>7546687.7724806275</v>
      </c>
      <c r="AN204" s="111">
        <v>7685747.1246783026</v>
      </c>
      <c r="AO204" s="111">
        <v>7792039.1601001592</v>
      </c>
      <c r="AP204" s="111">
        <v>7903719.0457040649</v>
      </c>
      <c r="AQ204" s="111">
        <v>8025689.9586353227</v>
      </c>
      <c r="AR204" s="111">
        <v>8155114.3823876083</v>
      </c>
      <c r="AS204" s="111">
        <v>8276499.5890544076</v>
      </c>
      <c r="AT204" s="111">
        <v>8392849.3713129126</v>
      </c>
      <c r="AU204" s="111">
        <v>8533609.523060983</v>
      </c>
      <c r="AV204" s="111">
        <v>8672538.7723634578</v>
      </c>
      <c r="AW204" s="111">
        <v>8788100.564426491</v>
      </c>
      <c r="AX204" s="111">
        <v>8928242.7027003523</v>
      </c>
      <c r="AY204" s="111">
        <v>9064306.9512647577</v>
      </c>
      <c r="AZ204" s="111">
        <v>9200454.0102022123</v>
      </c>
    </row>
    <row r="205" spans="1:52">
      <c r="A205" s="95" t="s">
        <v>225</v>
      </c>
      <c r="B205" s="96">
        <v>3130474</v>
      </c>
      <c r="C205" s="96">
        <v>3120176</v>
      </c>
      <c r="D205" s="96">
        <v>3126888</v>
      </c>
      <c r="E205" s="96">
        <v>3223454</v>
      </c>
      <c r="F205" s="96">
        <v>3523372</v>
      </c>
      <c r="G205" s="96">
        <v>3739108.0000000005</v>
      </c>
      <c r="H205" s="96">
        <v>3924130</v>
      </c>
      <c r="I205" s="96">
        <v>4153975.9999999995</v>
      </c>
      <c r="J205" s="96">
        <v>4301672</v>
      </c>
      <c r="K205" s="96">
        <v>3902820.0000000005</v>
      </c>
      <c r="L205" s="96">
        <v>4099256.0000000005</v>
      </c>
      <c r="M205" s="96">
        <v>4194630</v>
      </c>
      <c r="N205" s="96">
        <v>4108091.9999999986</v>
      </c>
      <c r="O205" s="96">
        <v>4171572.0000000005</v>
      </c>
      <c r="P205" s="96">
        <v>4314430</v>
      </c>
      <c r="Q205" s="96">
        <v>4370014</v>
      </c>
      <c r="R205" s="96">
        <v>4492196.3190895068</v>
      </c>
      <c r="S205" s="96">
        <v>4740262.3457968011</v>
      </c>
      <c r="T205" s="96">
        <v>4970263.5632383339</v>
      </c>
      <c r="U205" s="96">
        <v>5176346.2742560934</v>
      </c>
      <c r="V205" s="96">
        <v>5360394.3086067978</v>
      </c>
      <c r="W205" s="96">
        <v>5536984.8254871331</v>
      </c>
      <c r="X205" s="96">
        <v>5707433.8885522066</v>
      </c>
      <c r="Y205" s="96">
        <v>5868279.262801311</v>
      </c>
      <c r="Z205" s="96">
        <v>5981382.2131933654</v>
      </c>
      <c r="AA205" s="96">
        <v>6095422.0281992359</v>
      </c>
      <c r="AB205" s="96">
        <v>6217485.2124671526</v>
      </c>
      <c r="AC205" s="96">
        <v>6347423.6511233291</v>
      </c>
      <c r="AD205" s="96">
        <v>6483973.8001647117</v>
      </c>
      <c r="AE205" s="96">
        <v>6614689.0065336954</v>
      </c>
      <c r="AF205" s="96">
        <v>6744990.4226736519</v>
      </c>
      <c r="AG205" s="96">
        <v>6879817.8957451209</v>
      </c>
      <c r="AH205" s="96">
        <v>6998715.3355308566</v>
      </c>
      <c r="AI205" s="96">
        <v>7114441.7171926517</v>
      </c>
      <c r="AJ205" s="96">
        <v>7221667.3402111754</v>
      </c>
      <c r="AK205" s="96">
        <v>7328559.4365853146</v>
      </c>
      <c r="AL205" s="96">
        <v>7439693.7395994859</v>
      </c>
      <c r="AM205" s="96">
        <v>7546687.7724806275</v>
      </c>
      <c r="AN205" s="96">
        <v>7685747.124678297</v>
      </c>
      <c r="AO205" s="96">
        <v>7792039.160099715</v>
      </c>
      <c r="AP205" s="96">
        <v>7903719.0456794407</v>
      </c>
      <c r="AQ205" s="96">
        <v>8025689.9577612961</v>
      </c>
      <c r="AR205" s="96">
        <v>8155114.3621680224</v>
      </c>
      <c r="AS205" s="96">
        <v>8276499.2902511004</v>
      </c>
      <c r="AT205" s="96">
        <v>8392846.2296191975</v>
      </c>
      <c r="AU205" s="96">
        <v>8533585.0803789645</v>
      </c>
      <c r="AV205" s="96">
        <v>8672398.6106691379</v>
      </c>
      <c r="AW205" s="96">
        <v>8787478.7346343901</v>
      </c>
      <c r="AX205" s="96">
        <v>8925988.08439398</v>
      </c>
      <c r="AY205" s="96">
        <v>9057404.0898328107</v>
      </c>
      <c r="AZ205" s="96">
        <v>9182980.3580804858</v>
      </c>
    </row>
    <row r="206" spans="1:52">
      <c r="A206" s="95" t="s">
        <v>226</v>
      </c>
      <c r="B206" s="96">
        <v>0</v>
      </c>
      <c r="C206" s="96">
        <v>0</v>
      </c>
      <c r="D206" s="96">
        <v>0</v>
      </c>
      <c r="E206" s="96">
        <v>0</v>
      </c>
      <c r="F206" s="96">
        <v>0</v>
      </c>
      <c r="G206" s="96">
        <v>0</v>
      </c>
      <c r="H206" s="96">
        <v>0</v>
      </c>
      <c r="I206" s="96">
        <v>0</v>
      </c>
      <c r="J206" s="96">
        <v>0</v>
      </c>
      <c r="K206" s="96">
        <v>0</v>
      </c>
      <c r="L206" s="96">
        <v>0</v>
      </c>
      <c r="M206" s="96">
        <v>0</v>
      </c>
      <c r="N206" s="96">
        <v>0</v>
      </c>
      <c r="O206" s="96">
        <v>0</v>
      </c>
      <c r="P206" s="96">
        <v>0</v>
      </c>
      <c r="Q206" s="96">
        <v>0</v>
      </c>
      <c r="R206" s="96">
        <v>6.1651101482077367E-89</v>
      </c>
      <c r="S206" s="96">
        <v>2.0351168295575198E-84</v>
      </c>
      <c r="T206" s="96">
        <v>3.6071988841874721E-80</v>
      </c>
      <c r="U206" s="96">
        <v>6.4196454299539359E-76</v>
      </c>
      <c r="V206" s="96">
        <v>1.0440283775846408E-71</v>
      </c>
      <c r="W206" s="96">
        <v>1.5926249095680749E-67</v>
      </c>
      <c r="X206" s="96">
        <v>2.3925554970100242E-63</v>
      </c>
      <c r="Y206" s="96">
        <v>3.2694527311908476E-59</v>
      </c>
      <c r="Z206" s="96">
        <v>4.4225947090961501E-55</v>
      </c>
      <c r="AA206" s="96">
        <v>4.5393948823153355E-51</v>
      </c>
      <c r="AB206" s="96">
        <v>4.3296487797712022E-47</v>
      </c>
      <c r="AC206" s="96">
        <v>3.5899710446458539E-43</v>
      </c>
      <c r="AD206" s="96">
        <v>2.3042294758929193E-39</v>
      </c>
      <c r="AE206" s="96">
        <v>1.2770117054412511E-35</v>
      </c>
      <c r="AF206" s="96">
        <v>5.2452906752633756E-32</v>
      </c>
      <c r="AG206" s="96">
        <v>1.6139749272348761E-28</v>
      </c>
      <c r="AH206" s="96">
        <v>3.5213984321720571E-25</v>
      </c>
      <c r="AI206" s="96">
        <v>5.2607938134952702E-22</v>
      </c>
      <c r="AJ206" s="96">
        <v>5.4205186372732633E-19</v>
      </c>
      <c r="AK206" s="96">
        <v>3.420334213147912E-16</v>
      </c>
      <c r="AL206" s="96">
        <v>1.3023781021300159E-13</v>
      </c>
      <c r="AM206" s="96">
        <v>3.2876009248101558E-11</v>
      </c>
      <c r="AN206" s="96">
        <v>5.9822320439293063E-9</v>
      </c>
      <c r="AO206" s="96">
        <v>4.4436699207760161E-7</v>
      </c>
      <c r="AP206" s="96">
        <v>2.4624158532322649E-5</v>
      </c>
      <c r="AQ206" s="96">
        <v>8.7402665826674653E-4</v>
      </c>
      <c r="AR206" s="96">
        <v>2.0219585618459459E-2</v>
      </c>
      <c r="AS206" s="96">
        <v>0.29880330694307711</v>
      </c>
      <c r="AT206" s="96">
        <v>3.141693715734434</v>
      </c>
      <c r="AU206" s="96">
        <v>24.442682018673121</v>
      </c>
      <c r="AV206" s="96">
        <v>140.16169431948072</v>
      </c>
      <c r="AW206" s="96">
        <v>621.82979210096573</v>
      </c>
      <c r="AX206" s="96">
        <v>2254.6183063720619</v>
      </c>
      <c r="AY206" s="96">
        <v>6902.8614319463386</v>
      </c>
      <c r="AZ206" s="96">
        <v>17473.652121727016</v>
      </c>
    </row>
    <row r="207" spans="1:52">
      <c r="A207" s="95" t="s">
        <v>227</v>
      </c>
      <c r="B207" s="96">
        <v>0</v>
      </c>
      <c r="C207" s="96">
        <v>0</v>
      </c>
      <c r="D207" s="96">
        <v>0</v>
      </c>
      <c r="E207" s="96">
        <v>0</v>
      </c>
      <c r="F207" s="96">
        <v>0</v>
      </c>
      <c r="G207" s="96">
        <v>0</v>
      </c>
      <c r="H207" s="96">
        <v>0</v>
      </c>
      <c r="I207" s="96">
        <v>0</v>
      </c>
      <c r="J207" s="96">
        <v>0</v>
      </c>
      <c r="K207" s="96">
        <v>0</v>
      </c>
      <c r="L207" s="96">
        <v>0</v>
      </c>
      <c r="M207" s="96">
        <v>0</v>
      </c>
      <c r="N207" s="96">
        <v>0</v>
      </c>
      <c r="O207" s="96">
        <v>0</v>
      </c>
      <c r="P207" s="96">
        <v>0</v>
      </c>
      <c r="Q207" s="96">
        <v>0</v>
      </c>
      <c r="R207" s="96">
        <v>0</v>
      </c>
      <c r="S207" s="96">
        <v>0</v>
      </c>
      <c r="T207" s="96">
        <v>0</v>
      </c>
      <c r="U207" s="96">
        <v>0</v>
      </c>
      <c r="V207" s="96">
        <v>0</v>
      </c>
      <c r="W207" s="96">
        <v>0</v>
      </c>
      <c r="X207" s="96">
        <v>0</v>
      </c>
      <c r="Y207" s="96">
        <v>0</v>
      </c>
      <c r="Z207" s="96">
        <v>0</v>
      </c>
      <c r="AA207" s="96">
        <v>0</v>
      </c>
      <c r="AB207" s="96">
        <v>0</v>
      </c>
      <c r="AC207" s="96">
        <v>0</v>
      </c>
      <c r="AD207" s="96">
        <v>0</v>
      </c>
      <c r="AE207" s="96">
        <v>0</v>
      </c>
      <c r="AF207" s="96">
        <v>0</v>
      </c>
      <c r="AG207" s="96">
        <v>0</v>
      </c>
      <c r="AH207" s="96">
        <v>0</v>
      </c>
      <c r="AI207" s="96">
        <v>0</v>
      </c>
      <c r="AJ207" s="96">
        <v>0</v>
      </c>
      <c r="AK207" s="96">
        <v>0</v>
      </c>
      <c r="AL207" s="96">
        <v>0</v>
      </c>
      <c r="AM207" s="96">
        <v>0</v>
      </c>
      <c r="AN207" s="96">
        <v>0</v>
      </c>
      <c r="AO207" s="96">
        <v>0</v>
      </c>
      <c r="AP207" s="96">
        <v>0</v>
      </c>
      <c r="AQ207" s="96">
        <v>0</v>
      </c>
      <c r="AR207" s="96">
        <v>0</v>
      </c>
      <c r="AS207" s="96">
        <v>0</v>
      </c>
      <c r="AT207" s="96">
        <v>0</v>
      </c>
      <c r="AU207" s="96">
        <v>0</v>
      </c>
      <c r="AV207" s="96">
        <v>0</v>
      </c>
      <c r="AW207" s="96">
        <v>0</v>
      </c>
      <c r="AX207" s="96">
        <v>0</v>
      </c>
      <c r="AY207" s="96">
        <v>0</v>
      </c>
      <c r="AZ207" s="96">
        <v>0</v>
      </c>
    </row>
    <row r="208" spans="1:52">
      <c r="A208" s="95" t="s">
        <v>228</v>
      </c>
      <c r="B208" s="96">
        <v>0</v>
      </c>
      <c r="C208" s="96">
        <v>0</v>
      </c>
      <c r="D208" s="96">
        <v>0</v>
      </c>
      <c r="E208" s="96">
        <v>0</v>
      </c>
      <c r="F208" s="96">
        <v>0</v>
      </c>
      <c r="G208" s="96">
        <v>0</v>
      </c>
      <c r="H208" s="96">
        <v>0</v>
      </c>
      <c r="I208" s="96">
        <v>0</v>
      </c>
      <c r="J208" s="96">
        <v>0</v>
      </c>
      <c r="K208" s="96">
        <v>0</v>
      </c>
      <c r="L208" s="96">
        <v>0</v>
      </c>
      <c r="M208" s="96">
        <v>0</v>
      </c>
      <c r="N208" s="96">
        <v>0</v>
      </c>
      <c r="O208" s="96">
        <v>0</v>
      </c>
      <c r="P208" s="96">
        <v>0</v>
      </c>
      <c r="Q208" s="96">
        <v>0</v>
      </c>
      <c r="R208" s="96">
        <v>0</v>
      </c>
      <c r="S208" s="96">
        <v>0</v>
      </c>
      <c r="T208" s="96">
        <v>0</v>
      </c>
      <c r="U208" s="96">
        <v>0</v>
      </c>
      <c r="V208" s="96">
        <v>0</v>
      </c>
      <c r="W208" s="96">
        <v>0</v>
      </c>
      <c r="X208" s="96">
        <v>0</v>
      </c>
      <c r="Y208" s="96">
        <v>0</v>
      </c>
      <c r="Z208" s="96">
        <v>0</v>
      </c>
      <c r="AA208" s="96">
        <v>0</v>
      </c>
      <c r="AB208" s="96">
        <v>0</v>
      </c>
      <c r="AC208" s="96">
        <v>0</v>
      </c>
      <c r="AD208" s="96">
        <v>0</v>
      </c>
      <c r="AE208" s="96">
        <v>0</v>
      </c>
      <c r="AF208" s="96">
        <v>0</v>
      </c>
      <c r="AG208" s="96">
        <v>0</v>
      </c>
      <c r="AH208" s="96">
        <v>0</v>
      </c>
      <c r="AI208" s="96">
        <v>0</v>
      </c>
      <c r="AJ208" s="96">
        <v>0</v>
      </c>
      <c r="AK208" s="96">
        <v>0</v>
      </c>
      <c r="AL208" s="96">
        <v>0</v>
      </c>
      <c r="AM208" s="96">
        <v>0</v>
      </c>
      <c r="AN208" s="96">
        <v>0</v>
      </c>
      <c r="AO208" s="96">
        <v>0</v>
      </c>
      <c r="AP208" s="96">
        <v>0</v>
      </c>
      <c r="AQ208" s="96">
        <v>0</v>
      </c>
      <c r="AR208" s="96">
        <v>0</v>
      </c>
      <c r="AS208" s="96">
        <v>0</v>
      </c>
      <c r="AT208" s="96">
        <v>0</v>
      </c>
      <c r="AU208" s="96">
        <v>0</v>
      </c>
      <c r="AV208" s="96">
        <v>0</v>
      </c>
      <c r="AW208" s="96">
        <v>0</v>
      </c>
      <c r="AX208" s="96">
        <v>0</v>
      </c>
      <c r="AY208" s="96">
        <v>0</v>
      </c>
      <c r="AZ208" s="96">
        <v>0</v>
      </c>
    </row>
    <row r="209" spans="1:52">
      <c r="A209" s="106" t="s">
        <v>23</v>
      </c>
      <c r="B209" s="107">
        <v>600208</v>
      </c>
      <c r="C209" s="107">
        <v>582084</v>
      </c>
      <c r="D209" s="107">
        <v>571706</v>
      </c>
      <c r="E209" s="107">
        <v>596004</v>
      </c>
      <c r="F209" s="107">
        <v>637824</v>
      </c>
      <c r="G209" s="107">
        <v>656002</v>
      </c>
      <c r="H209" s="107">
        <v>724072</v>
      </c>
      <c r="I209" s="107">
        <v>764262</v>
      </c>
      <c r="J209" s="107">
        <v>784656</v>
      </c>
      <c r="K209" s="107">
        <v>695984</v>
      </c>
      <c r="L209" s="107">
        <v>749104</v>
      </c>
      <c r="M209" s="107">
        <v>762982</v>
      </c>
      <c r="N209" s="107">
        <v>755940</v>
      </c>
      <c r="O209" s="107">
        <v>765178</v>
      </c>
      <c r="P209" s="107">
        <v>776653.99999999988</v>
      </c>
      <c r="Q209" s="107">
        <v>808482</v>
      </c>
      <c r="R209" s="107">
        <v>850093.80714012985</v>
      </c>
      <c r="S209" s="107">
        <v>905732.67026914831</v>
      </c>
      <c r="T209" s="107">
        <v>963433.59951237449</v>
      </c>
      <c r="U209" s="107">
        <v>1017905.1585748307</v>
      </c>
      <c r="V209" s="107">
        <v>1069044.4236259428</v>
      </c>
      <c r="W209" s="107">
        <v>1120445.068197438</v>
      </c>
      <c r="X209" s="107">
        <v>1169047.0692671081</v>
      </c>
      <c r="Y209" s="107">
        <v>1216859.0770597039</v>
      </c>
      <c r="Z209" s="107">
        <v>1257973.5770309875</v>
      </c>
      <c r="AA209" s="107">
        <v>1302181.6348534632</v>
      </c>
      <c r="AB209" s="107">
        <v>1350458.1741881373</v>
      </c>
      <c r="AC209" s="107">
        <v>1402837.1885786818</v>
      </c>
      <c r="AD209" s="107">
        <v>1457938.724933859</v>
      </c>
      <c r="AE209" s="107">
        <v>1512728.2558326311</v>
      </c>
      <c r="AF209" s="107">
        <v>1568535.0423313756</v>
      </c>
      <c r="AG209" s="107">
        <v>1626344.225856191</v>
      </c>
      <c r="AH209" s="107">
        <v>1679535.5978625957</v>
      </c>
      <c r="AI209" s="107">
        <v>1732133.5928445724</v>
      </c>
      <c r="AJ209" s="107">
        <v>1784737.2832118468</v>
      </c>
      <c r="AK209" s="107">
        <v>1834092.2264456912</v>
      </c>
      <c r="AL209" s="107">
        <v>1888345.9424180905</v>
      </c>
      <c r="AM209" s="107">
        <v>1943490.8989654547</v>
      </c>
      <c r="AN209" s="107">
        <v>2017176.5006654032</v>
      </c>
      <c r="AO209" s="107">
        <v>2082934.1161513417</v>
      </c>
      <c r="AP209" s="107">
        <v>2149625.2811749917</v>
      </c>
      <c r="AQ209" s="107">
        <v>2220172.7144618598</v>
      </c>
      <c r="AR209" s="107">
        <v>2292101.6810090975</v>
      </c>
      <c r="AS209" s="107">
        <v>2361300.4816872547</v>
      </c>
      <c r="AT209" s="107">
        <v>2429551.5814311597</v>
      </c>
      <c r="AU209" s="107">
        <v>2506607.0212058043</v>
      </c>
      <c r="AV209" s="107">
        <v>2582920.7971521895</v>
      </c>
      <c r="AW209" s="107">
        <v>2650070.821435038</v>
      </c>
      <c r="AX209" s="107">
        <v>2725441.3766150819</v>
      </c>
      <c r="AY209" s="107">
        <v>2792845.4786015465</v>
      </c>
      <c r="AZ209" s="107">
        <v>2857657.3802103144</v>
      </c>
    </row>
    <row r="210" spans="1:52">
      <c r="A210" s="115" t="s">
        <v>89</v>
      </c>
      <c r="B210" s="111">
        <v>339994</v>
      </c>
      <c r="C210" s="111">
        <v>324324</v>
      </c>
      <c r="D210" s="111">
        <v>311092</v>
      </c>
      <c r="E210" s="111">
        <v>319067.99999999994</v>
      </c>
      <c r="F210" s="111">
        <v>334827.99999999994</v>
      </c>
      <c r="G210" s="111">
        <v>342158</v>
      </c>
      <c r="H210" s="111">
        <v>379724</v>
      </c>
      <c r="I210" s="111">
        <v>398103.99999999994</v>
      </c>
      <c r="J210" s="111">
        <v>402808</v>
      </c>
      <c r="K210" s="111">
        <v>361990</v>
      </c>
      <c r="L210" s="111">
        <v>360234</v>
      </c>
      <c r="M210" s="111">
        <v>353864</v>
      </c>
      <c r="N210" s="111">
        <v>351830</v>
      </c>
      <c r="O210" s="111">
        <v>344266</v>
      </c>
      <c r="P210" s="111">
        <v>348139.99999999994</v>
      </c>
      <c r="Q210" s="111">
        <v>358013.99999999994</v>
      </c>
      <c r="R210" s="111">
        <v>379951.80241447728</v>
      </c>
      <c r="S210" s="111">
        <v>410589.91277869308</v>
      </c>
      <c r="T210" s="111">
        <v>441977.40615555947</v>
      </c>
      <c r="U210" s="111">
        <v>471364.10217744583</v>
      </c>
      <c r="V210" s="111">
        <v>499056.16254774295</v>
      </c>
      <c r="W210" s="111">
        <v>527393.9857880529</v>
      </c>
      <c r="X210" s="111">
        <v>553866.4999402673</v>
      </c>
      <c r="Y210" s="111">
        <v>579984.77039877593</v>
      </c>
      <c r="Z210" s="111">
        <v>606521.48768702638</v>
      </c>
      <c r="AA210" s="111">
        <v>633913.69348213379</v>
      </c>
      <c r="AB210" s="111">
        <v>663912.00278383144</v>
      </c>
      <c r="AC210" s="111">
        <v>696642.08425369323</v>
      </c>
      <c r="AD210" s="111">
        <v>730571.60921358818</v>
      </c>
      <c r="AE210" s="111">
        <v>765164.39859443286</v>
      </c>
      <c r="AF210" s="111">
        <v>800480.83894234989</v>
      </c>
      <c r="AG210" s="111">
        <v>837810.66625657387</v>
      </c>
      <c r="AH210" s="111">
        <v>871931.76622046623</v>
      </c>
      <c r="AI210" s="111">
        <v>906568.38769230945</v>
      </c>
      <c r="AJ210" s="111">
        <v>941975.87600152963</v>
      </c>
      <c r="AK210" s="111">
        <v>976684.70181517536</v>
      </c>
      <c r="AL210" s="111">
        <v>1014160.6268614928</v>
      </c>
      <c r="AM210" s="111">
        <v>1052712.7560761045</v>
      </c>
      <c r="AN210" s="111">
        <v>1101635.6987019875</v>
      </c>
      <c r="AO210" s="111">
        <v>1145905.6656936021</v>
      </c>
      <c r="AP210" s="111">
        <v>1189420.0904398044</v>
      </c>
      <c r="AQ210" s="111">
        <v>1233970.0484638591</v>
      </c>
      <c r="AR210" s="111">
        <v>1278431.6160837957</v>
      </c>
      <c r="AS210" s="111">
        <v>1322689.8700434854</v>
      </c>
      <c r="AT210" s="111">
        <v>1365977.8726340276</v>
      </c>
      <c r="AU210" s="111">
        <v>1415003.2801075864</v>
      </c>
      <c r="AV210" s="111">
        <v>1463478.0319615148</v>
      </c>
      <c r="AW210" s="111">
        <v>1506385.8960809689</v>
      </c>
      <c r="AX210" s="111">
        <v>1553189.4773685925</v>
      </c>
      <c r="AY210" s="111">
        <v>1594548.7347577554</v>
      </c>
      <c r="AZ210" s="111">
        <v>1634019.7614318891</v>
      </c>
    </row>
    <row r="211" spans="1:52">
      <c r="A211" s="95" t="s">
        <v>225</v>
      </c>
      <c r="B211" s="96">
        <v>339994</v>
      </c>
      <c r="C211" s="96">
        <v>324324</v>
      </c>
      <c r="D211" s="96">
        <v>311092</v>
      </c>
      <c r="E211" s="96">
        <v>319067.99999999994</v>
      </c>
      <c r="F211" s="96">
        <v>334827.99999999994</v>
      </c>
      <c r="G211" s="96">
        <v>342158</v>
      </c>
      <c r="H211" s="96">
        <v>379724</v>
      </c>
      <c r="I211" s="96">
        <v>398103.99999999994</v>
      </c>
      <c r="J211" s="96">
        <v>402808</v>
      </c>
      <c r="K211" s="96">
        <v>361990</v>
      </c>
      <c r="L211" s="96">
        <v>360234</v>
      </c>
      <c r="M211" s="96">
        <v>353864</v>
      </c>
      <c r="N211" s="96">
        <v>351830</v>
      </c>
      <c r="O211" s="96">
        <v>344266</v>
      </c>
      <c r="P211" s="96">
        <v>348139.99999999994</v>
      </c>
      <c r="Q211" s="96">
        <v>358013.99999999994</v>
      </c>
      <c r="R211" s="96">
        <v>379951.80241398362</v>
      </c>
      <c r="S211" s="96">
        <v>410589.91277621605</v>
      </c>
      <c r="T211" s="96">
        <v>441977.40614674229</v>
      </c>
      <c r="U211" s="96">
        <v>471364.10215446475</v>
      </c>
      <c r="V211" s="96">
        <v>499056.16249665723</v>
      </c>
      <c r="W211" s="96">
        <v>527393.98566689854</v>
      </c>
      <c r="X211" s="96">
        <v>553866.49968425417</v>
      </c>
      <c r="Y211" s="96">
        <v>579984.76977173984</v>
      </c>
      <c r="Z211" s="96">
        <v>606521.48636424926</v>
      </c>
      <c r="AA211" s="96">
        <v>633913.69061151403</v>
      </c>
      <c r="AB211" s="96">
        <v>663911.99608729698</v>
      </c>
      <c r="AC211" s="96">
        <v>696642.06915944756</v>
      </c>
      <c r="AD211" s="96">
        <v>730571.57677760173</v>
      </c>
      <c r="AE211" s="96">
        <v>765164.32516756258</v>
      </c>
      <c r="AF211" s="96">
        <v>800480.66685398947</v>
      </c>
      <c r="AG211" s="96">
        <v>837810.27782777965</v>
      </c>
      <c r="AH211" s="96">
        <v>871930.93161076971</v>
      </c>
      <c r="AI211" s="96">
        <v>906566.55168869253</v>
      </c>
      <c r="AJ211" s="96">
        <v>941971.58860823081</v>
      </c>
      <c r="AK211" s="96">
        <v>976674.98909517762</v>
      </c>
      <c r="AL211" s="96">
        <v>1014139.8289719498</v>
      </c>
      <c r="AM211" s="96">
        <v>1052666.2441738348</v>
      </c>
      <c r="AN211" s="96">
        <v>1101510.7785432893</v>
      </c>
      <c r="AO211" s="96">
        <v>1145673.622932923</v>
      </c>
      <c r="AP211" s="96">
        <v>1189010.315168344</v>
      </c>
      <c r="AQ211" s="96">
        <v>1233227.7101873495</v>
      </c>
      <c r="AR211" s="96">
        <v>1277068.2190195827</v>
      </c>
      <c r="AS211" s="96">
        <v>1320244.4217149056</v>
      </c>
      <c r="AT211" s="96">
        <v>1361710.7349022916</v>
      </c>
      <c r="AU211" s="96">
        <v>1407685.821693127</v>
      </c>
      <c r="AV211" s="96">
        <v>1451780.7941126628</v>
      </c>
      <c r="AW211" s="96">
        <v>1488518.8388173354</v>
      </c>
      <c r="AX211" s="96">
        <v>1526474.5676911897</v>
      </c>
      <c r="AY211" s="96">
        <v>1556358.7107318868</v>
      </c>
      <c r="AZ211" s="96">
        <v>1581926.2955740856</v>
      </c>
    </row>
    <row r="212" spans="1:52">
      <c r="A212" s="95" t="s">
        <v>226</v>
      </c>
      <c r="B212" s="96">
        <v>0</v>
      </c>
      <c r="C212" s="96">
        <v>0</v>
      </c>
      <c r="D212" s="96">
        <v>0</v>
      </c>
      <c r="E212" s="96">
        <v>0</v>
      </c>
      <c r="F212" s="96">
        <v>0</v>
      </c>
      <c r="G212" s="96">
        <v>0</v>
      </c>
      <c r="H212" s="96">
        <v>0</v>
      </c>
      <c r="I212" s="96">
        <v>0</v>
      </c>
      <c r="J212" s="96">
        <v>0</v>
      </c>
      <c r="K212" s="96">
        <v>0</v>
      </c>
      <c r="L212" s="96">
        <v>0</v>
      </c>
      <c r="M212" s="96">
        <v>0</v>
      </c>
      <c r="N212" s="96">
        <v>0</v>
      </c>
      <c r="O212" s="96">
        <v>0</v>
      </c>
      <c r="P212" s="96">
        <v>0</v>
      </c>
      <c r="Q212" s="96">
        <v>0</v>
      </c>
      <c r="R212" s="96">
        <v>4.9366374518022206E-7</v>
      </c>
      <c r="S212" s="96">
        <v>2.4770290348674314E-6</v>
      </c>
      <c r="T212" s="96">
        <v>8.8171632361095392E-6</v>
      </c>
      <c r="U212" s="96">
        <v>2.2981110679805923E-5</v>
      </c>
      <c r="V212" s="96">
        <v>5.1085734027663741E-5</v>
      </c>
      <c r="W212" s="96">
        <v>1.2115430256400617E-4</v>
      </c>
      <c r="X212" s="96">
        <v>2.5601317068264866E-4</v>
      </c>
      <c r="Y212" s="96">
        <v>6.2703613986319945E-4</v>
      </c>
      <c r="Z212" s="96">
        <v>1.3227771411824059E-3</v>
      </c>
      <c r="AA212" s="96">
        <v>2.870619742090966E-3</v>
      </c>
      <c r="AB212" s="96">
        <v>6.6965344687248719E-3</v>
      </c>
      <c r="AC212" s="96">
        <v>1.5094245689712758E-2</v>
      </c>
      <c r="AD212" s="96">
        <v>3.2435986460562102E-2</v>
      </c>
      <c r="AE212" s="96">
        <v>7.342687023597641E-2</v>
      </c>
      <c r="AF212" s="96">
        <v>0.17208836042294048</v>
      </c>
      <c r="AG212" s="96">
        <v>0.38842879418194104</v>
      </c>
      <c r="AH212" s="96">
        <v>0.83460969652427019</v>
      </c>
      <c r="AI212" s="96">
        <v>1.8360036169709635</v>
      </c>
      <c r="AJ212" s="96">
        <v>4.2873932988510148</v>
      </c>
      <c r="AK212" s="96">
        <v>9.7127199977391037</v>
      </c>
      <c r="AL212" s="96">
        <v>20.797889542957737</v>
      </c>
      <c r="AM212" s="96">
        <v>46.511902269604576</v>
      </c>
      <c r="AN212" s="96">
        <v>124.92015869812543</v>
      </c>
      <c r="AO212" s="96">
        <v>232.04276067913517</v>
      </c>
      <c r="AP212" s="96">
        <v>409.77527146038636</v>
      </c>
      <c r="AQ212" s="96">
        <v>742.33827650964338</v>
      </c>
      <c r="AR212" s="96">
        <v>1363.3970642128913</v>
      </c>
      <c r="AS212" s="96">
        <v>2445.4483285798378</v>
      </c>
      <c r="AT212" s="96">
        <v>4267.1377317360902</v>
      </c>
      <c r="AU212" s="96">
        <v>7317.4584144593955</v>
      </c>
      <c r="AV212" s="96">
        <v>11697.237848852088</v>
      </c>
      <c r="AW212" s="96">
        <v>17867.057263633473</v>
      </c>
      <c r="AX212" s="96">
        <v>26714.90967740288</v>
      </c>
      <c r="AY212" s="96">
        <v>38190.024025868741</v>
      </c>
      <c r="AZ212" s="96">
        <v>52093.465857803625</v>
      </c>
    </row>
    <row r="213" spans="1:52">
      <c r="A213" s="95" t="s">
        <v>227</v>
      </c>
      <c r="B213" s="96">
        <v>0</v>
      </c>
      <c r="C213" s="96">
        <v>0</v>
      </c>
      <c r="D213" s="96">
        <v>0</v>
      </c>
      <c r="E213" s="96">
        <v>0</v>
      </c>
      <c r="F213" s="96">
        <v>0</v>
      </c>
      <c r="G213" s="96">
        <v>0</v>
      </c>
      <c r="H213" s="96">
        <v>0</v>
      </c>
      <c r="I213" s="96">
        <v>0</v>
      </c>
      <c r="J213" s="96">
        <v>0</v>
      </c>
      <c r="K213" s="96">
        <v>0</v>
      </c>
      <c r="L213" s="96">
        <v>0</v>
      </c>
      <c r="M213" s="96">
        <v>0</v>
      </c>
      <c r="N213" s="96">
        <v>0</v>
      </c>
      <c r="O213" s="96">
        <v>0</v>
      </c>
      <c r="P213" s="96">
        <v>0</v>
      </c>
      <c r="Q213" s="96">
        <v>0</v>
      </c>
      <c r="R213" s="96">
        <v>0</v>
      </c>
      <c r="S213" s="96">
        <v>0</v>
      </c>
      <c r="T213" s="96">
        <v>0</v>
      </c>
      <c r="U213" s="96">
        <v>0</v>
      </c>
      <c r="V213" s="96">
        <v>0</v>
      </c>
      <c r="W213" s="96">
        <v>0</v>
      </c>
      <c r="X213" s="96">
        <v>0</v>
      </c>
      <c r="Y213" s="96">
        <v>0</v>
      </c>
      <c r="Z213" s="96">
        <v>0</v>
      </c>
      <c r="AA213" s="96">
        <v>0</v>
      </c>
      <c r="AB213" s="96">
        <v>0</v>
      </c>
      <c r="AC213" s="96">
        <v>0</v>
      </c>
      <c r="AD213" s="96">
        <v>0</v>
      </c>
      <c r="AE213" s="96">
        <v>0</v>
      </c>
      <c r="AF213" s="96">
        <v>0</v>
      </c>
      <c r="AG213" s="96">
        <v>0</v>
      </c>
      <c r="AH213" s="96">
        <v>0</v>
      </c>
      <c r="AI213" s="96">
        <v>0</v>
      </c>
      <c r="AJ213" s="96">
        <v>0</v>
      </c>
      <c r="AK213" s="96">
        <v>0</v>
      </c>
      <c r="AL213" s="96">
        <v>0</v>
      </c>
      <c r="AM213" s="96">
        <v>0</v>
      </c>
      <c r="AN213" s="96">
        <v>0</v>
      </c>
      <c r="AO213" s="96">
        <v>0</v>
      </c>
      <c r="AP213" s="96">
        <v>0</v>
      </c>
      <c r="AQ213" s="96">
        <v>0</v>
      </c>
      <c r="AR213" s="96">
        <v>0</v>
      </c>
      <c r="AS213" s="96">
        <v>0</v>
      </c>
      <c r="AT213" s="96">
        <v>0</v>
      </c>
      <c r="AU213" s="96">
        <v>0</v>
      </c>
      <c r="AV213" s="96">
        <v>0</v>
      </c>
      <c r="AW213" s="96">
        <v>0</v>
      </c>
      <c r="AX213" s="96">
        <v>0</v>
      </c>
      <c r="AY213" s="96">
        <v>0</v>
      </c>
      <c r="AZ213" s="96">
        <v>0</v>
      </c>
    </row>
    <row r="214" spans="1:52">
      <c r="A214" s="95" t="s">
        <v>228</v>
      </c>
      <c r="B214" s="96">
        <v>0</v>
      </c>
      <c r="C214" s="96">
        <v>0</v>
      </c>
      <c r="D214" s="96">
        <v>0</v>
      </c>
      <c r="E214" s="96">
        <v>0</v>
      </c>
      <c r="F214" s="96">
        <v>0</v>
      </c>
      <c r="G214" s="96">
        <v>0</v>
      </c>
      <c r="H214" s="96">
        <v>0</v>
      </c>
      <c r="I214" s="96">
        <v>0</v>
      </c>
      <c r="J214" s="96">
        <v>0</v>
      </c>
      <c r="K214" s="96">
        <v>0</v>
      </c>
      <c r="L214" s="96">
        <v>0</v>
      </c>
      <c r="M214" s="96">
        <v>0</v>
      </c>
      <c r="N214" s="96">
        <v>0</v>
      </c>
      <c r="O214" s="96">
        <v>0</v>
      </c>
      <c r="P214" s="96">
        <v>0</v>
      </c>
      <c r="Q214" s="96">
        <v>0</v>
      </c>
      <c r="R214" s="96">
        <v>0</v>
      </c>
      <c r="S214" s="96">
        <v>0</v>
      </c>
      <c r="T214" s="96">
        <v>0</v>
      </c>
      <c r="U214" s="96">
        <v>0</v>
      </c>
      <c r="V214" s="96">
        <v>0</v>
      </c>
      <c r="W214" s="96">
        <v>0</v>
      </c>
      <c r="X214" s="96">
        <v>0</v>
      </c>
      <c r="Y214" s="96">
        <v>0</v>
      </c>
      <c r="Z214" s="96">
        <v>0</v>
      </c>
      <c r="AA214" s="96">
        <v>0</v>
      </c>
      <c r="AB214" s="96">
        <v>0</v>
      </c>
      <c r="AC214" s="96">
        <v>0</v>
      </c>
      <c r="AD214" s="96">
        <v>0</v>
      </c>
      <c r="AE214" s="96">
        <v>0</v>
      </c>
      <c r="AF214" s="96">
        <v>0</v>
      </c>
      <c r="AG214" s="96">
        <v>0</v>
      </c>
      <c r="AH214" s="96">
        <v>0</v>
      </c>
      <c r="AI214" s="96">
        <v>0</v>
      </c>
      <c r="AJ214" s="96">
        <v>0</v>
      </c>
      <c r="AK214" s="96">
        <v>0</v>
      </c>
      <c r="AL214" s="96">
        <v>0</v>
      </c>
      <c r="AM214" s="96">
        <v>0</v>
      </c>
      <c r="AN214" s="96">
        <v>0</v>
      </c>
      <c r="AO214" s="96">
        <v>0</v>
      </c>
      <c r="AP214" s="96">
        <v>0</v>
      </c>
      <c r="AQ214" s="96">
        <v>0</v>
      </c>
      <c r="AR214" s="96">
        <v>0</v>
      </c>
      <c r="AS214" s="96">
        <v>0</v>
      </c>
      <c r="AT214" s="96">
        <v>0</v>
      </c>
      <c r="AU214" s="96">
        <v>0</v>
      </c>
      <c r="AV214" s="96">
        <v>0</v>
      </c>
      <c r="AW214" s="96">
        <v>0</v>
      </c>
      <c r="AX214" s="96">
        <v>0</v>
      </c>
      <c r="AY214" s="96">
        <v>0</v>
      </c>
      <c r="AZ214" s="96">
        <v>0</v>
      </c>
    </row>
    <row r="215" spans="1:52">
      <c r="A215" s="115" t="s">
        <v>88</v>
      </c>
      <c r="B215" s="111">
        <v>260214</v>
      </c>
      <c r="C215" s="111">
        <v>257760</v>
      </c>
      <c r="D215" s="111">
        <v>260614</v>
      </c>
      <c r="E215" s="111">
        <v>276936</v>
      </c>
      <c r="F215" s="111">
        <v>302996</v>
      </c>
      <c r="G215" s="111">
        <v>313844</v>
      </c>
      <c r="H215" s="111">
        <v>344348</v>
      </c>
      <c r="I215" s="111">
        <v>366158</v>
      </c>
      <c r="J215" s="111">
        <v>381848</v>
      </c>
      <c r="K215" s="111">
        <v>333994</v>
      </c>
      <c r="L215" s="111">
        <v>388870</v>
      </c>
      <c r="M215" s="111">
        <v>409118</v>
      </c>
      <c r="N215" s="111">
        <v>404110.00000000006</v>
      </c>
      <c r="O215" s="111">
        <v>420911.99999999994</v>
      </c>
      <c r="P215" s="111">
        <v>428513.99999999994</v>
      </c>
      <c r="Q215" s="111">
        <v>450468</v>
      </c>
      <c r="R215" s="111">
        <v>470142.00472565263</v>
      </c>
      <c r="S215" s="111">
        <v>495142.75749045523</v>
      </c>
      <c r="T215" s="111">
        <v>521456.19335681497</v>
      </c>
      <c r="U215" s="111">
        <v>546541.05639738496</v>
      </c>
      <c r="V215" s="111">
        <v>569988.26107819995</v>
      </c>
      <c r="W215" s="111">
        <v>593051.08240938501</v>
      </c>
      <c r="X215" s="111">
        <v>615180.56932684081</v>
      </c>
      <c r="Y215" s="111">
        <v>636874.30666092806</v>
      </c>
      <c r="Z215" s="111">
        <v>651452.0893439611</v>
      </c>
      <c r="AA215" s="111">
        <v>668267.94137132925</v>
      </c>
      <c r="AB215" s="111">
        <v>686546.17140430585</v>
      </c>
      <c r="AC215" s="111">
        <v>706195.10432498856</v>
      </c>
      <c r="AD215" s="111">
        <v>727367.11572027078</v>
      </c>
      <c r="AE215" s="111">
        <v>747563.8572381984</v>
      </c>
      <c r="AF215" s="111">
        <v>768054.20338902588</v>
      </c>
      <c r="AG215" s="111">
        <v>788533.55959961703</v>
      </c>
      <c r="AH215" s="111">
        <v>807603.83164212934</v>
      </c>
      <c r="AI215" s="111">
        <v>825565.20515226282</v>
      </c>
      <c r="AJ215" s="111">
        <v>842761.40721031709</v>
      </c>
      <c r="AK215" s="111">
        <v>857407.52463051572</v>
      </c>
      <c r="AL215" s="111">
        <v>874185.31555659778</v>
      </c>
      <c r="AM215" s="111">
        <v>890778.14288935007</v>
      </c>
      <c r="AN215" s="111">
        <v>915540.8019634157</v>
      </c>
      <c r="AO215" s="111">
        <v>937028.45045773953</v>
      </c>
      <c r="AP215" s="111">
        <v>960205.19073518738</v>
      </c>
      <c r="AQ215" s="111">
        <v>986202.66599800065</v>
      </c>
      <c r="AR215" s="111">
        <v>1013670.0649253019</v>
      </c>
      <c r="AS215" s="111">
        <v>1038610.6116437694</v>
      </c>
      <c r="AT215" s="111">
        <v>1063573.7087971324</v>
      </c>
      <c r="AU215" s="111">
        <v>1091603.7410982181</v>
      </c>
      <c r="AV215" s="111">
        <v>1119442.7651906749</v>
      </c>
      <c r="AW215" s="111">
        <v>1143684.9253540691</v>
      </c>
      <c r="AX215" s="111">
        <v>1172251.8992464894</v>
      </c>
      <c r="AY215" s="111">
        <v>1198296.7438437911</v>
      </c>
      <c r="AZ215" s="111">
        <v>1223637.6187784253</v>
      </c>
    </row>
    <row r="216" spans="1:52">
      <c r="A216" s="95" t="s">
        <v>225</v>
      </c>
      <c r="B216" s="96">
        <v>260214</v>
      </c>
      <c r="C216" s="96">
        <v>257760</v>
      </c>
      <c r="D216" s="96">
        <v>260614</v>
      </c>
      <c r="E216" s="96">
        <v>276936</v>
      </c>
      <c r="F216" s="96">
        <v>302996</v>
      </c>
      <c r="G216" s="96">
        <v>313844</v>
      </c>
      <c r="H216" s="96">
        <v>344348</v>
      </c>
      <c r="I216" s="96">
        <v>366158</v>
      </c>
      <c r="J216" s="96">
        <v>381848</v>
      </c>
      <c r="K216" s="96">
        <v>333994</v>
      </c>
      <c r="L216" s="96">
        <v>388870</v>
      </c>
      <c r="M216" s="96">
        <v>409118</v>
      </c>
      <c r="N216" s="96">
        <v>404110.00000000006</v>
      </c>
      <c r="O216" s="96">
        <v>420911.99999999994</v>
      </c>
      <c r="P216" s="96">
        <v>428513.99999999994</v>
      </c>
      <c r="Q216" s="96">
        <v>450468</v>
      </c>
      <c r="R216" s="96">
        <v>470142.00472565263</v>
      </c>
      <c r="S216" s="96">
        <v>495142.75749045523</v>
      </c>
      <c r="T216" s="96">
        <v>521456.19335681497</v>
      </c>
      <c r="U216" s="96">
        <v>546541.05639738496</v>
      </c>
      <c r="V216" s="96">
        <v>569988.26107819995</v>
      </c>
      <c r="W216" s="96">
        <v>593051.08240938501</v>
      </c>
      <c r="X216" s="96">
        <v>615180.56932684081</v>
      </c>
      <c r="Y216" s="96">
        <v>636874.30666092806</v>
      </c>
      <c r="Z216" s="96">
        <v>651452.0893439611</v>
      </c>
      <c r="AA216" s="96">
        <v>668267.94137132925</v>
      </c>
      <c r="AB216" s="96">
        <v>686546.17140430585</v>
      </c>
      <c r="AC216" s="96">
        <v>706195.10432498856</v>
      </c>
      <c r="AD216" s="96">
        <v>727367.11572027078</v>
      </c>
      <c r="AE216" s="96">
        <v>747563.8572381984</v>
      </c>
      <c r="AF216" s="96">
        <v>768054.20338902588</v>
      </c>
      <c r="AG216" s="96">
        <v>788533.55959961703</v>
      </c>
      <c r="AH216" s="96">
        <v>807603.83164212934</v>
      </c>
      <c r="AI216" s="96">
        <v>825565.20515226282</v>
      </c>
      <c r="AJ216" s="96">
        <v>842761.40721031709</v>
      </c>
      <c r="AK216" s="96">
        <v>857407.52463051572</v>
      </c>
      <c r="AL216" s="96">
        <v>874185.31555659778</v>
      </c>
      <c r="AM216" s="96">
        <v>890778.14288935007</v>
      </c>
      <c r="AN216" s="96">
        <v>915540.801963415</v>
      </c>
      <c r="AO216" s="96">
        <v>937028.45045769273</v>
      </c>
      <c r="AP216" s="96">
        <v>960205.19073245523</v>
      </c>
      <c r="AQ216" s="96">
        <v>986202.66589804343</v>
      </c>
      <c r="AR216" s="96">
        <v>1013670.0626406267</v>
      </c>
      <c r="AS216" s="96">
        <v>1038610.5803091725</v>
      </c>
      <c r="AT216" s="96">
        <v>1063573.3663401778</v>
      </c>
      <c r="AU216" s="96">
        <v>1091601.0692674683</v>
      </c>
      <c r="AV216" s="96">
        <v>1119427.2784463225</v>
      </c>
      <c r="AW216" s="96">
        <v>1143618.2738232622</v>
      </c>
      <c r="AX216" s="96">
        <v>1172006.3797540462</v>
      </c>
      <c r="AY216" s="96">
        <v>1197564.0984323865</v>
      </c>
      <c r="AZ216" s="96">
        <v>1221806.146243894</v>
      </c>
    </row>
    <row r="217" spans="1:52">
      <c r="A217" s="95" t="s">
        <v>226</v>
      </c>
      <c r="B217" s="96">
        <v>0</v>
      </c>
      <c r="C217" s="96">
        <v>0</v>
      </c>
      <c r="D217" s="96">
        <v>0</v>
      </c>
      <c r="E217" s="96">
        <v>0</v>
      </c>
      <c r="F217" s="96">
        <v>0</v>
      </c>
      <c r="G217" s="96">
        <v>0</v>
      </c>
      <c r="H217" s="96">
        <v>0</v>
      </c>
      <c r="I217" s="96">
        <v>0</v>
      </c>
      <c r="J217" s="96">
        <v>0</v>
      </c>
      <c r="K217" s="96">
        <v>0</v>
      </c>
      <c r="L217" s="96">
        <v>0</v>
      </c>
      <c r="M217" s="96">
        <v>0</v>
      </c>
      <c r="N217" s="96">
        <v>0</v>
      </c>
      <c r="O217" s="96">
        <v>0</v>
      </c>
      <c r="P217" s="96">
        <v>0</v>
      </c>
      <c r="Q217" s="96">
        <v>0</v>
      </c>
      <c r="R217" s="96">
        <v>4.6115240465043095E-90</v>
      </c>
      <c r="S217" s="96">
        <v>1.2632280241788655E-85</v>
      </c>
      <c r="T217" s="96">
        <v>2.4581201002391124E-81</v>
      </c>
      <c r="U217" s="96">
        <v>4.1849223186586034E-77</v>
      </c>
      <c r="V217" s="96">
        <v>6.6350832228692413E-73</v>
      </c>
      <c r="W217" s="96">
        <v>1.042815714037213E-68</v>
      </c>
      <c r="X217" s="96">
        <v>1.4328714208811775E-64</v>
      </c>
      <c r="Y217" s="96">
        <v>2.3713151510070101E-60</v>
      </c>
      <c r="Z217" s="96">
        <v>2.9805291877147386E-56</v>
      </c>
      <c r="AA217" s="96">
        <v>3.5664160730539414E-52</v>
      </c>
      <c r="AB217" s="96">
        <v>2.877898590707087E-48</v>
      </c>
      <c r="AC217" s="96">
        <v>2.476500218785955E-44</v>
      </c>
      <c r="AD217" s="96">
        <v>1.9026918802096675E-40</v>
      </c>
      <c r="AE217" s="96">
        <v>8.8233201497273951E-37</v>
      </c>
      <c r="AF217" s="96">
        <v>4.2920974739750185E-33</v>
      </c>
      <c r="AG217" s="96">
        <v>1.0053807445357853E-29</v>
      </c>
      <c r="AH217" s="96">
        <v>2.7468061871839149E-26</v>
      </c>
      <c r="AI217" s="96">
        <v>3.5748836048615572E-23</v>
      </c>
      <c r="AJ217" s="96">
        <v>4.6173024219748309E-20</v>
      </c>
      <c r="AK217" s="96">
        <v>2.2555968038746209E-17</v>
      </c>
      <c r="AL217" s="96">
        <v>1.011835845407758E-14</v>
      </c>
      <c r="AM217" s="96">
        <v>2.6023913852619487E-12</v>
      </c>
      <c r="AN217" s="96">
        <v>6.6967191166829276E-10</v>
      </c>
      <c r="AO217" s="96">
        <v>4.6747264797052127E-8</v>
      </c>
      <c r="AP217" s="96">
        <v>2.7322046876330267E-6</v>
      </c>
      <c r="AQ217" s="96">
        <v>9.99572705402687E-5</v>
      </c>
      <c r="AR217" s="96">
        <v>2.2846752518012881E-3</v>
      </c>
      <c r="AS217" s="96">
        <v>3.1334596887165202E-2</v>
      </c>
      <c r="AT217" s="96">
        <v>0.34245695449736574</v>
      </c>
      <c r="AU217" s="96">
        <v>2.6718307498749119</v>
      </c>
      <c r="AV217" s="96">
        <v>15.486744352481521</v>
      </c>
      <c r="AW217" s="96">
        <v>66.651530806879052</v>
      </c>
      <c r="AX217" s="96">
        <v>245.51949244323632</v>
      </c>
      <c r="AY217" s="96">
        <v>732.64541140461972</v>
      </c>
      <c r="AZ217" s="96">
        <v>1831.4725345311676</v>
      </c>
    </row>
    <row r="218" spans="1:52">
      <c r="A218" s="95" t="s">
        <v>227</v>
      </c>
      <c r="B218" s="96">
        <v>0</v>
      </c>
      <c r="C218" s="96">
        <v>0</v>
      </c>
      <c r="D218" s="96">
        <v>0</v>
      </c>
      <c r="E218" s="96">
        <v>0</v>
      </c>
      <c r="F218" s="96">
        <v>0</v>
      </c>
      <c r="G218" s="96">
        <v>0</v>
      </c>
      <c r="H218" s="96">
        <v>0</v>
      </c>
      <c r="I218" s="96">
        <v>0</v>
      </c>
      <c r="J218" s="96">
        <v>0</v>
      </c>
      <c r="K218" s="96">
        <v>0</v>
      </c>
      <c r="L218" s="96">
        <v>0</v>
      </c>
      <c r="M218" s="96">
        <v>0</v>
      </c>
      <c r="N218" s="96">
        <v>0</v>
      </c>
      <c r="O218" s="96">
        <v>0</v>
      </c>
      <c r="P218" s="96">
        <v>0</v>
      </c>
      <c r="Q218" s="96">
        <v>0</v>
      </c>
      <c r="R218" s="96">
        <v>0</v>
      </c>
      <c r="S218" s="96">
        <v>0</v>
      </c>
      <c r="T218" s="96">
        <v>0</v>
      </c>
      <c r="U218" s="96">
        <v>0</v>
      </c>
      <c r="V218" s="96">
        <v>0</v>
      </c>
      <c r="W218" s="96">
        <v>0</v>
      </c>
      <c r="X218" s="96">
        <v>0</v>
      </c>
      <c r="Y218" s="96">
        <v>0</v>
      </c>
      <c r="Z218" s="96">
        <v>0</v>
      </c>
      <c r="AA218" s="96">
        <v>0</v>
      </c>
      <c r="AB218" s="96">
        <v>0</v>
      </c>
      <c r="AC218" s="96">
        <v>0</v>
      </c>
      <c r="AD218" s="96">
        <v>0</v>
      </c>
      <c r="AE218" s="96">
        <v>0</v>
      </c>
      <c r="AF218" s="96">
        <v>0</v>
      </c>
      <c r="AG218" s="96">
        <v>0</v>
      </c>
      <c r="AH218" s="96">
        <v>0</v>
      </c>
      <c r="AI218" s="96">
        <v>0</v>
      </c>
      <c r="AJ218" s="96">
        <v>0</v>
      </c>
      <c r="AK218" s="96">
        <v>0</v>
      </c>
      <c r="AL218" s="96">
        <v>0</v>
      </c>
      <c r="AM218" s="96">
        <v>0</v>
      </c>
      <c r="AN218" s="96">
        <v>0</v>
      </c>
      <c r="AO218" s="96">
        <v>0</v>
      </c>
      <c r="AP218" s="96">
        <v>0</v>
      </c>
      <c r="AQ218" s="96">
        <v>0</v>
      </c>
      <c r="AR218" s="96">
        <v>0</v>
      </c>
      <c r="AS218" s="96">
        <v>0</v>
      </c>
      <c r="AT218" s="96">
        <v>0</v>
      </c>
      <c r="AU218" s="96">
        <v>0</v>
      </c>
      <c r="AV218" s="96">
        <v>0</v>
      </c>
      <c r="AW218" s="96">
        <v>0</v>
      </c>
      <c r="AX218" s="96">
        <v>0</v>
      </c>
      <c r="AY218" s="96">
        <v>0</v>
      </c>
      <c r="AZ218" s="96">
        <v>0</v>
      </c>
    </row>
    <row r="219" spans="1:52">
      <c r="A219" s="97" t="s">
        <v>228</v>
      </c>
      <c r="B219" s="98">
        <v>0</v>
      </c>
      <c r="C219" s="98">
        <v>0</v>
      </c>
      <c r="D219" s="98">
        <v>0</v>
      </c>
      <c r="E219" s="98">
        <v>0</v>
      </c>
      <c r="F219" s="98">
        <v>0</v>
      </c>
      <c r="G219" s="98">
        <v>0</v>
      </c>
      <c r="H219" s="98">
        <v>0</v>
      </c>
      <c r="I219" s="98">
        <v>0</v>
      </c>
      <c r="J219" s="98">
        <v>0</v>
      </c>
      <c r="K219" s="98">
        <v>0</v>
      </c>
      <c r="L219" s="98">
        <v>0</v>
      </c>
      <c r="M219" s="98">
        <v>0</v>
      </c>
      <c r="N219" s="98">
        <v>0</v>
      </c>
      <c r="O219" s="98">
        <v>0</v>
      </c>
      <c r="P219" s="98">
        <v>0</v>
      </c>
      <c r="Q219" s="98">
        <v>0</v>
      </c>
      <c r="R219" s="98">
        <v>0</v>
      </c>
      <c r="S219" s="98">
        <v>0</v>
      </c>
      <c r="T219" s="98">
        <v>0</v>
      </c>
      <c r="U219" s="98">
        <v>0</v>
      </c>
      <c r="V219" s="98">
        <v>0</v>
      </c>
      <c r="W219" s="98">
        <v>0</v>
      </c>
      <c r="X219" s="98">
        <v>0</v>
      </c>
      <c r="Y219" s="98">
        <v>0</v>
      </c>
      <c r="Z219" s="98">
        <v>0</v>
      </c>
      <c r="AA219" s="98">
        <v>0</v>
      </c>
      <c r="AB219" s="98">
        <v>0</v>
      </c>
      <c r="AC219" s="98">
        <v>0</v>
      </c>
      <c r="AD219" s="98">
        <v>0</v>
      </c>
      <c r="AE219" s="98">
        <v>0</v>
      </c>
      <c r="AF219" s="98">
        <v>0</v>
      </c>
      <c r="AG219" s="98">
        <v>0</v>
      </c>
      <c r="AH219" s="98">
        <v>0</v>
      </c>
      <c r="AI219" s="98">
        <v>0</v>
      </c>
      <c r="AJ219" s="98">
        <v>0</v>
      </c>
      <c r="AK219" s="98">
        <v>0</v>
      </c>
      <c r="AL219" s="98">
        <v>0</v>
      </c>
      <c r="AM219" s="98">
        <v>0</v>
      </c>
      <c r="AN219" s="98">
        <v>0</v>
      </c>
      <c r="AO219" s="98">
        <v>0</v>
      </c>
      <c r="AP219" s="98">
        <v>0</v>
      </c>
      <c r="AQ219" s="98">
        <v>0</v>
      </c>
      <c r="AR219" s="98">
        <v>0</v>
      </c>
      <c r="AS219" s="98">
        <v>0</v>
      </c>
      <c r="AT219" s="98">
        <v>0</v>
      </c>
      <c r="AU219" s="98">
        <v>0</v>
      </c>
      <c r="AV219" s="98">
        <v>0</v>
      </c>
      <c r="AW219" s="98">
        <v>0</v>
      </c>
      <c r="AX219" s="98">
        <v>0</v>
      </c>
      <c r="AY219" s="98">
        <v>0</v>
      </c>
      <c r="AZ219" s="98">
        <v>0</v>
      </c>
    </row>
    <row r="220" spans="1:52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  <c r="AE220" s="114"/>
      <c r="AF220" s="114"/>
      <c r="AG220" s="114"/>
      <c r="AH220" s="114"/>
      <c r="AI220" s="114"/>
      <c r="AJ220" s="114"/>
      <c r="AK220" s="114"/>
      <c r="AL220" s="114"/>
      <c r="AM220" s="114"/>
      <c r="AN220" s="114"/>
      <c r="AO220" s="114"/>
      <c r="AP220" s="114"/>
      <c r="AQ220" s="114"/>
      <c r="AR220" s="114"/>
      <c r="AS220" s="114"/>
      <c r="AT220" s="114"/>
      <c r="AU220" s="114"/>
      <c r="AV220" s="114"/>
      <c r="AW220" s="114"/>
      <c r="AX220" s="114"/>
      <c r="AY220" s="114"/>
      <c r="AZ220" s="114"/>
    </row>
    <row r="221" spans="1:52">
      <c r="A221" s="11" t="s">
        <v>200</v>
      </c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  <c r="AF221" s="118"/>
      <c r="AG221" s="118"/>
      <c r="AH221" s="118"/>
      <c r="AI221" s="118"/>
      <c r="AJ221" s="118"/>
      <c r="AK221" s="118"/>
      <c r="AL221" s="118"/>
      <c r="AM221" s="118"/>
      <c r="AN221" s="118"/>
      <c r="AO221" s="118"/>
      <c r="AP221" s="118"/>
      <c r="AQ221" s="118"/>
      <c r="AR221" s="118"/>
      <c r="AS221" s="118"/>
      <c r="AT221" s="118"/>
      <c r="AU221" s="118"/>
      <c r="AV221" s="118"/>
      <c r="AW221" s="118"/>
      <c r="AX221" s="118"/>
      <c r="AY221" s="118"/>
      <c r="AZ221" s="118"/>
    </row>
    <row r="222" spans="1:52">
      <c r="A222" s="119" t="s">
        <v>181</v>
      </c>
      <c r="B222" s="111">
        <v>936.93658815081994</v>
      </c>
      <c r="C222" s="111">
        <v>975.15464794521154</v>
      </c>
      <c r="D222" s="111">
        <v>983.99292557647186</v>
      </c>
      <c r="E222" s="111">
        <v>1057.8274808262165</v>
      </c>
      <c r="F222" s="111">
        <v>1081.9735121499584</v>
      </c>
      <c r="G222" s="111">
        <v>1125.7827746816024</v>
      </c>
      <c r="H222" s="111">
        <v>1286.0020552796964</v>
      </c>
      <c r="I222" s="111">
        <v>1237.1102493266558</v>
      </c>
      <c r="J222" s="111">
        <v>1084.3710217799203</v>
      </c>
      <c r="K222" s="111">
        <v>1076.1599915319657</v>
      </c>
      <c r="L222" s="111">
        <v>1067.26382696633</v>
      </c>
      <c r="M222" s="111">
        <v>1024.1145102101418</v>
      </c>
      <c r="N222" s="111">
        <v>996.0549662726113</v>
      </c>
      <c r="O222" s="111">
        <v>919.89620494785231</v>
      </c>
      <c r="P222" s="111">
        <v>886.72069638061407</v>
      </c>
      <c r="Q222" s="111">
        <v>889.17291572099248</v>
      </c>
      <c r="R222" s="111">
        <v>899.25775902703811</v>
      </c>
      <c r="S222" s="111">
        <v>912.48024028958105</v>
      </c>
      <c r="T222" s="111">
        <v>925.12554320207732</v>
      </c>
      <c r="U222" s="111">
        <v>935.87103215788238</v>
      </c>
      <c r="V222" s="111">
        <v>944.70209493978439</v>
      </c>
      <c r="W222" s="111">
        <v>952.39623384268975</v>
      </c>
      <c r="X222" s="111">
        <v>959.09896961608945</v>
      </c>
      <c r="Y222" s="111">
        <v>966.95093606795172</v>
      </c>
      <c r="Z222" s="111">
        <v>974.31039924577692</v>
      </c>
      <c r="AA222" s="111">
        <v>981.92513915826692</v>
      </c>
      <c r="AB222" s="111">
        <v>989.5287562867984</v>
      </c>
      <c r="AC222" s="111">
        <v>996.99821369132087</v>
      </c>
      <c r="AD222" s="111">
        <v>1004.3787079434341</v>
      </c>
      <c r="AE222" s="111">
        <v>1011.6921022649976</v>
      </c>
      <c r="AF222" s="111">
        <v>1019.0463306839886</v>
      </c>
      <c r="AG222" s="111">
        <v>1026.3835638507351</v>
      </c>
      <c r="AH222" s="111">
        <v>1033.7915274392219</v>
      </c>
      <c r="AI222" s="111">
        <v>1040.2676168882708</v>
      </c>
      <c r="AJ222" s="111">
        <v>1046.7766450689803</v>
      </c>
      <c r="AK222" s="111">
        <v>1053.2908159125091</v>
      </c>
      <c r="AL222" s="111">
        <v>1059.9305482207837</v>
      </c>
      <c r="AM222" s="111">
        <v>1066.6743874223896</v>
      </c>
      <c r="AN222" s="111">
        <v>1073.5385351283833</v>
      </c>
      <c r="AO222" s="111">
        <v>1080.6146494565319</v>
      </c>
      <c r="AP222" s="111">
        <v>1088.0604574017477</v>
      </c>
      <c r="AQ222" s="111">
        <v>1095.9901772166459</v>
      </c>
      <c r="AR222" s="111">
        <v>1103.9002070709348</v>
      </c>
      <c r="AS222" s="111">
        <v>1112.3840332425041</v>
      </c>
      <c r="AT222" s="111">
        <v>1121.4096603805581</v>
      </c>
      <c r="AU222" s="111">
        <v>1131.3595305160959</v>
      </c>
      <c r="AV222" s="111">
        <v>1141.8715573592924</v>
      </c>
      <c r="AW222" s="111">
        <v>1152.6868976808416</v>
      </c>
      <c r="AX222" s="111">
        <v>1163.8574542970671</v>
      </c>
      <c r="AY222" s="111">
        <v>1175.4285426073664</v>
      </c>
      <c r="AZ222" s="111">
        <v>1187.4263756501084</v>
      </c>
    </row>
    <row r="223" spans="1:52">
      <c r="A223" s="116" t="s">
        <v>229</v>
      </c>
      <c r="B223" s="96">
        <v>936.93658815081994</v>
      </c>
      <c r="C223" s="96">
        <v>975.15464794521154</v>
      </c>
      <c r="D223" s="96">
        <v>983.99292557647186</v>
      </c>
      <c r="E223" s="96">
        <v>1057.8274808262165</v>
      </c>
      <c r="F223" s="96">
        <v>1081.9735121499584</v>
      </c>
      <c r="G223" s="96">
        <v>1125.7827746816024</v>
      </c>
      <c r="H223" s="96">
        <v>1286.0020552796964</v>
      </c>
      <c r="I223" s="96">
        <v>1237.1102493266558</v>
      </c>
      <c r="J223" s="96">
        <v>1084.3710217799203</v>
      </c>
      <c r="K223" s="96">
        <v>1076.1599915319657</v>
      </c>
      <c r="L223" s="96">
        <v>1067.26382696633</v>
      </c>
      <c r="M223" s="96">
        <v>1024.1145102101418</v>
      </c>
      <c r="N223" s="96">
        <v>996.0549662726113</v>
      </c>
      <c r="O223" s="96">
        <v>919.89620494785231</v>
      </c>
      <c r="P223" s="96">
        <v>886.72069638061407</v>
      </c>
      <c r="Q223" s="96">
        <v>889.17291572099248</v>
      </c>
      <c r="R223" s="96">
        <v>899.24808031745806</v>
      </c>
      <c r="S223" s="96">
        <v>912.4573714674583</v>
      </c>
      <c r="T223" s="96">
        <v>925.08749802323052</v>
      </c>
      <c r="U223" s="96">
        <v>935.81735798249144</v>
      </c>
      <c r="V223" s="96">
        <v>944.63246945580306</v>
      </c>
      <c r="W223" s="96">
        <v>952.31042456344699</v>
      </c>
      <c r="X223" s="96">
        <v>958.99825618598481</v>
      </c>
      <c r="Y223" s="96">
        <v>966.83512597249035</v>
      </c>
      <c r="Z223" s="96">
        <v>974.17998700044723</v>
      </c>
      <c r="AA223" s="96">
        <v>981.77919660180646</v>
      </c>
      <c r="AB223" s="96">
        <v>989.36794191640411</v>
      </c>
      <c r="AC223" s="96">
        <v>996.82278647349199</v>
      </c>
      <c r="AD223" s="96">
        <v>1004.1885596529469</v>
      </c>
      <c r="AE223" s="96">
        <v>1011.4876461899563</v>
      </c>
      <c r="AF223" s="96">
        <v>1018.8246253613046</v>
      </c>
      <c r="AG223" s="96">
        <v>1026.147527703331</v>
      </c>
      <c r="AH223" s="96">
        <v>1033.5408062901042</v>
      </c>
      <c r="AI223" s="96">
        <v>1040.0019071292868</v>
      </c>
      <c r="AJ223" s="96">
        <v>1046.4969077418168</v>
      </c>
      <c r="AK223" s="96">
        <v>1052.9961904127924</v>
      </c>
      <c r="AL223" s="96">
        <v>1059.6197017620357</v>
      </c>
      <c r="AM223" s="96">
        <v>1066.3471556903435</v>
      </c>
      <c r="AN223" s="96">
        <v>1073.1810015839978</v>
      </c>
      <c r="AO223" s="96">
        <v>1080.2405589853174</v>
      </c>
      <c r="AP223" s="96">
        <v>1087.6650366507397</v>
      </c>
      <c r="AQ223" s="96">
        <v>1095.5725677746973</v>
      </c>
      <c r="AR223" s="96">
        <v>1103.4610543829465</v>
      </c>
      <c r="AS223" s="96">
        <v>1111.918675923218</v>
      </c>
      <c r="AT223" s="96">
        <v>1120.9058346132115</v>
      </c>
      <c r="AU223" s="96">
        <v>1130.8265365721422</v>
      </c>
      <c r="AV223" s="96">
        <v>1141.311567410874</v>
      </c>
      <c r="AW223" s="96">
        <v>1152.0942551423263</v>
      </c>
      <c r="AX223" s="96">
        <v>1163.2242315872672</v>
      </c>
      <c r="AY223" s="96">
        <v>1174.7239471067055</v>
      </c>
      <c r="AZ223" s="96">
        <v>1186.6779323023507</v>
      </c>
    </row>
    <row r="224" spans="1:52">
      <c r="A224" s="116" t="s">
        <v>230</v>
      </c>
      <c r="B224" s="96">
        <v>0</v>
      </c>
      <c r="C224" s="96">
        <v>0</v>
      </c>
      <c r="D224" s="96">
        <v>0</v>
      </c>
      <c r="E224" s="96">
        <v>0</v>
      </c>
      <c r="F224" s="96">
        <v>0</v>
      </c>
      <c r="G224" s="96">
        <v>0</v>
      </c>
      <c r="H224" s="96">
        <v>0</v>
      </c>
      <c r="I224" s="96">
        <v>0</v>
      </c>
      <c r="J224" s="96">
        <v>0</v>
      </c>
      <c r="K224" s="96">
        <v>0</v>
      </c>
      <c r="L224" s="96">
        <v>0</v>
      </c>
      <c r="M224" s="96">
        <v>0</v>
      </c>
      <c r="N224" s="96">
        <v>0</v>
      </c>
      <c r="O224" s="96">
        <v>0</v>
      </c>
      <c r="P224" s="96">
        <v>0</v>
      </c>
      <c r="Q224" s="96">
        <v>0</v>
      </c>
      <c r="R224" s="96">
        <v>9.6786356585921943E-3</v>
      </c>
      <c r="S224" s="96">
        <v>2.2868597436554366E-2</v>
      </c>
      <c r="T224" s="96">
        <v>3.8044691854920654E-2</v>
      </c>
      <c r="U224" s="96">
        <v>5.3673282378673082E-2</v>
      </c>
      <c r="V224" s="96">
        <v>6.9623969930171475E-2</v>
      </c>
      <c r="W224" s="96">
        <v>8.5806813402338991E-2</v>
      </c>
      <c r="X224" s="96">
        <v>0.10070964970215547</v>
      </c>
      <c r="Y224" s="96">
        <v>0.11580434424732207</v>
      </c>
      <c r="Z224" s="96">
        <v>0.13040363374278607</v>
      </c>
      <c r="AA224" s="96">
        <v>0.14592940427129147</v>
      </c>
      <c r="AB224" s="96">
        <v>0.16079476573466434</v>
      </c>
      <c r="AC224" s="96">
        <v>0.17539814840165729</v>
      </c>
      <c r="AD224" s="96">
        <v>0.19010516366737798</v>
      </c>
      <c r="AE224" s="96">
        <v>0.20439299609798414</v>
      </c>
      <c r="AF224" s="96">
        <v>0.22160675412358127</v>
      </c>
      <c r="AG224" s="96">
        <v>0.23589505637368269</v>
      </c>
      <c r="AH224" s="96">
        <v>0.25051703299157602</v>
      </c>
      <c r="AI224" s="96">
        <v>0.26541125279528777</v>
      </c>
      <c r="AJ224" s="96">
        <v>0.27931206041334916</v>
      </c>
      <c r="AK224" s="96">
        <v>0.29400937218152923</v>
      </c>
      <c r="AL224" s="96">
        <v>0.3099311471897821</v>
      </c>
      <c r="AM224" s="96">
        <v>0.32589326126205942</v>
      </c>
      <c r="AN224" s="96">
        <v>0.35511067999563711</v>
      </c>
      <c r="AO224" s="96">
        <v>0.37085717588394729</v>
      </c>
      <c r="AP224" s="96">
        <v>0.39075514046474458</v>
      </c>
      <c r="AQ224" s="96">
        <v>0.41100459015342983</v>
      </c>
      <c r="AR224" s="96">
        <v>0.43015171700010146</v>
      </c>
      <c r="AS224" s="96">
        <v>0.45272488470324335</v>
      </c>
      <c r="AT224" s="96">
        <v>0.48454955110680537</v>
      </c>
      <c r="AU224" s="96">
        <v>0.50764183112918626</v>
      </c>
      <c r="AV224" s="96">
        <v>0.52806384630568115</v>
      </c>
      <c r="AW224" s="96">
        <v>0.55173461419656855</v>
      </c>
      <c r="AX224" s="96">
        <v>0.58044798072777803</v>
      </c>
      <c r="AY224" s="96">
        <v>0.62802815638664322</v>
      </c>
      <c r="AZ224" s="96">
        <v>0.65559316230021558</v>
      </c>
    </row>
    <row r="225" spans="1:52">
      <c r="A225" s="116" t="s">
        <v>221</v>
      </c>
      <c r="B225" s="96">
        <v>0</v>
      </c>
      <c r="C225" s="96">
        <v>0</v>
      </c>
      <c r="D225" s="96">
        <v>0</v>
      </c>
      <c r="E225" s="96">
        <v>0</v>
      </c>
      <c r="F225" s="96">
        <v>0</v>
      </c>
      <c r="G225" s="96">
        <v>0</v>
      </c>
      <c r="H225" s="96">
        <v>0</v>
      </c>
      <c r="I225" s="96">
        <v>0</v>
      </c>
      <c r="J225" s="96">
        <v>0</v>
      </c>
      <c r="K225" s="96">
        <v>0</v>
      </c>
      <c r="L225" s="96">
        <v>0</v>
      </c>
      <c r="M225" s="96">
        <v>0</v>
      </c>
      <c r="N225" s="96">
        <v>0</v>
      </c>
      <c r="O225" s="96">
        <v>0</v>
      </c>
      <c r="P225" s="96">
        <v>0</v>
      </c>
      <c r="Q225" s="96">
        <v>0</v>
      </c>
      <c r="R225" s="96">
        <v>7.3921458022301065E-8</v>
      </c>
      <c r="S225" s="96">
        <v>2.2468625260095544E-7</v>
      </c>
      <c r="T225" s="96">
        <v>4.8699187208635841E-7</v>
      </c>
      <c r="U225" s="96">
        <v>8.9301221383120276E-7</v>
      </c>
      <c r="V225" s="96">
        <v>1.5140511493693692E-6</v>
      </c>
      <c r="W225" s="96">
        <v>2.4658404016756677E-6</v>
      </c>
      <c r="X225" s="96">
        <v>3.7804025388586427E-6</v>
      </c>
      <c r="Y225" s="96">
        <v>5.7512140737792294E-6</v>
      </c>
      <c r="Z225" s="96">
        <v>8.6115869992839134E-6</v>
      </c>
      <c r="AA225" s="96">
        <v>1.3152189140173815E-5</v>
      </c>
      <c r="AB225" s="96">
        <v>1.9604659615117214E-5</v>
      </c>
      <c r="AC225" s="96">
        <v>2.9069427191703784E-5</v>
      </c>
      <c r="AD225" s="96">
        <v>4.3126819827897254E-5</v>
      </c>
      <c r="AE225" s="96">
        <v>6.307894335345592E-5</v>
      </c>
      <c r="AF225" s="96">
        <v>9.8568560404616642E-5</v>
      </c>
      <c r="AG225" s="96">
        <v>1.4109103046588495E-4</v>
      </c>
      <c r="AH225" s="96">
        <v>2.0411612596281926E-4</v>
      </c>
      <c r="AI225" s="96">
        <v>2.9850618885788455E-4</v>
      </c>
      <c r="AJ225" s="96">
        <v>4.2526675023082461E-4</v>
      </c>
      <c r="AK225" s="96">
        <v>6.1612753505428588E-4</v>
      </c>
      <c r="AL225" s="96">
        <v>9.1531155847286282E-4</v>
      </c>
      <c r="AM225" s="96">
        <v>1.338470784088728E-3</v>
      </c>
      <c r="AN225" s="96">
        <v>2.422864389760622E-3</v>
      </c>
      <c r="AO225" s="96">
        <v>3.2332953306367209E-3</v>
      </c>
      <c r="AP225" s="96">
        <v>4.6656105433324369E-3</v>
      </c>
      <c r="AQ225" s="96">
        <v>6.6048517951878428E-3</v>
      </c>
      <c r="AR225" s="96">
        <v>9.0009709881124951E-3</v>
      </c>
      <c r="AS225" s="96">
        <v>1.2632434582984589E-2</v>
      </c>
      <c r="AT225" s="96">
        <v>1.9276216239887456E-2</v>
      </c>
      <c r="AU225" s="96">
        <v>2.5352112824570384E-2</v>
      </c>
      <c r="AV225" s="96">
        <v>3.1926102112775939E-2</v>
      </c>
      <c r="AW225" s="96">
        <v>4.0907924318634145E-2</v>
      </c>
      <c r="AX225" s="96">
        <v>5.277472907219196E-2</v>
      </c>
      <c r="AY225" s="96">
        <v>7.6567344274389576E-2</v>
      </c>
      <c r="AZ225" s="96">
        <v>9.2850185457577436E-2</v>
      </c>
    </row>
    <row r="226" spans="1:52">
      <c r="A226" s="116" t="s">
        <v>231</v>
      </c>
      <c r="B226" s="96">
        <v>0</v>
      </c>
      <c r="C226" s="96">
        <v>0</v>
      </c>
      <c r="D226" s="96">
        <v>0</v>
      </c>
      <c r="E226" s="96">
        <v>0</v>
      </c>
      <c r="F226" s="96">
        <v>0</v>
      </c>
      <c r="G226" s="96">
        <v>0</v>
      </c>
      <c r="H226" s="96">
        <v>0</v>
      </c>
      <c r="I226" s="96">
        <v>0</v>
      </c>
      <c r="J226" s="96">
        <v>0</v>
      </c>
      <c r="K226" s="96">
        <v>0</v>
      </c>
      <c r="L226" s="96">
        <v>0</v>
      </c>
      <c r="M226" s="96">
        <v>0</v>
      </c>
      <c r="N226" s="96">
        <v>0</v>
      </c>
      <c r="O226" s="96">
        <v>0</v>
      </c>
      <c r="P226" s="96">
        <v>0</v>
      </c>
      <c r="Q226" s="96">
        <v>0</v>
      </c>
      <c r="R226" s="96">
        <v>0</v>
      </c>
      <c r="S226" s="96">
        <v>0</v>
      </c>
      <c r="T226" s="96">
        <v>0</v>
      </c>
      <c r="U226" s="96">
        <v>0</v>
      </c>
      <c r="V226" s="96">
        <v>0</v>
      </c>
      <c r="W226" s="96">
        <v>0</v>
      </c>
      <c r="X226" s="96">
        <v>0</v>
      </c>
      <c r="Y226" s="96">
        <v>0</v>
      </c>
      <c r="Z226" s="96">
        <v>0</v>
      </c>
      <c r="AA226" s="96">
        <v>0</v>
      </c>
      <c r="AB226" s="96">
        <v>0</v>
      </c>
      <c r="AC226" s="96">
        <v>0</v>
      </c>
      <c r="AD226" s="96">
        <v>0</v>
      </c>
      <c r="AE226" s="96">
        <v>0</v>
      </c>
      <c r="AF226" s="96">
        <v>0</v>
      </c>
      <c r="AG226" s="96">
        <v>0</v>
      </c>
      <c r="AH226" s="96">
        <v>0</v>
      </c>
      <c r="AI226" s="96">
        <v>0</v>
      </c>
      <c r="AJ226" s="96">
        <v>0</v>
      </c>
      <c r="AK226" s="96">
        <v>0</v>
      </c>
      <c r="AL226" s="96">
        <v>0</v>
      </c>
      <c r="AM226" s="96">
        <v>0</v>
      </c>
      <c r="AN226" s="96">
        <v>0</v>
      </c>
      <c r="AO226" s="96">
        <v>0</v>
      </c>
      <c r="AP226" s="96">
        <v>0</v>
      </c>
      <c r="AQ226" s="96">
        <v>0</v>
      </c>
      <c r="AR226" s="96">
        <v>0</v>
      </c>
      <c r="AS226" s="96">
        <v>0</v>
      </c>
      <c r="AT226" s="96">
        <v>0</v>
      </c>
      <c r="AU226" s="96">
        <v>0</v>
      </c>
      <c r="AV226" s="96">
        <v>0</v>
      </c>
      <c r="AW226" s="96">
        <v>0</v>
      </c>
      <c r="AX226" s="96">
        <v>0</v>
      </c>
      <c r="AY226" s="96">
        <v>0</v>
      </c>
      <c r="AZ226" s="96">
        <v>0</v>
      </c>
    </row>
    <row r="227" spans="1:52">
      <c r="A227" s="116" t="s">
        <v>232</v>
      </c>
      <c r="B227" s="96">
        <v>0</v>
      </c>
      <c r="C227" s="96">
        <v>0</v>
      </c>
      <c r="D227" s="96">
        <v>0</v>
      </c>
      <c r="E227" s="96">
        <v>0</v>
      </c>
      <c r="F227" s="96">
        <v>0</v>
      </c>
      <c r="G227" s="96">
        <v>0</v>
      </c>
      <c r="H227" s="96">
        <v>0</v>
      </c>
      <c r="I227" s="96">
        <v>0</v>
      </c>
      <c r="J227" s="96">
        <v>0</v>
      </c>
      <c r="K227" s="96">
        <v>0</v>
      </c>
      <c r="L227" s="96">
        <v>0</v>
      </c>
      <c r="M227" s="96">
        <v>0</v>
      </c>
      <c r="N227" s="96">
        <v>0</v>
      </c>
      <c r="O227" s="96">
        <v>0</v>
      </c>
      <c r="P227" s="96">
        <v>0</v>
      </c>
      <c r="Q227" s="96">
        <v>0</v>
      </c>
      <c r="R227" s="96">
        <v>0</v>
      </c>
      <c r="S227" s="96">
        <v>0</v>
      </c>
      <c r="T227" s="96">
        <v>0</v>
      </c>
      <c r="U227" s="96">
        <v>0</v>
      </c>
      <c r="V227" s="96">
        <v>0</v>
      </c>
      <c r="W227" s="96">
        <v>0</v>
      </c>
      <c r="X227" s="96">
        <v>0</v>
      </c>
      <c r="Y227" s="96">
        <v>0</v>
      </c>
      <c r="Z227" s="96">
        <v>0</v>
      </c>
      <c r="AA227" s="96">
        <v>0</v>
      </c>
      <c r="AB227" s="96">
        <v>0</v>
      </c>
      <c r="AC227" s="96">
        <v>0</v>
      </c>
      <c r="AD227" s="96">
        <v>0</v>
      </c>
      <c r="AE227" s="96">
        <v>0</v>
      </c>
      <c r="AF227" s="96">
        <v>0</v>
      </c>
      <c r="AG227" s="96">
        <v>0</v>
      </c>
      <c r="AH227" s="96">
        <v>0</v>
      </c>
      <c r="AI227" s="96">
        <v>0</v>
      </c>
      <c r="AJ227" s="96">
        <v>0</v>
      </c>
      <c r="AK227" s="96">
        <v>0</v>
      </c>
      <c r="AL227" s="96">
        <v>0</v>
      </c>
      <c r="AM227" s="96">
        <v>0</v>
      </c>
      <c r="AN227" s="96">
        <v>0</v>
      </c>
      <c r="AO227" s="96">
        <v>0</v>
      </c>
      <c r="AP227" s="96">
        <v>0</v>
      </c>
      <c r="AQ227" s="96">
        <v>0</v>
      </c>
      <c r="AR227" s="96">
        <v>0</v>
      </c>
      <c r="AS227" s="96">
        <v>0</v>
      </c>
      <c r="AT227" s="96">
        <v>0</v>
      </c>
      <c r="AU227" s="96">
        <v>0</v>
      </c>
      <c r="AV227" s="96">
        <v>0</v>
      </c>
      <c r="AW227" s="96">
        <v>0</v>
      </c>
      <c r="AX227" s="96">
        <v>0</v>
      </c>
      <c r="AY227" s="96">
        <v>0</v>
      </c>
      <c r="AZ227" s="96">
        <v>0</v>
      </c>
    </row>
    <row r="228" spans="1:52">
      <c r="A228" s="116" t="s">
        <v>233</v>
      </c>
      <c r="B228" s="96">
        <v>0</v>
      </c>
      <c r="C228" s="96">
        <v>0</v>
      </c>
      <c r="D228" s="96">
        <v>0</v>
      </c>
      <c r="E228" s="96">
        <v>0</v>
      </c>
      <c r="F228" s="96">
        <v>0</v>
      </c>
      <c r="G228" s="96">
        <v>0</v>
      </c>
      <c r="H228" s="96">
        <v>0</v>
      </c>
      <c r="I228" s="96">
        <v>0</v>
      </c>
      <c r="J228" s="96">
        <v>0</v>
      </c>
      <c r="K228" s="96">
        <v>0</v>
      </c>
      <c r="L228" s="96">
        <v>0</v>
      </c>
      <c r="M228" s="96">
        <v>0</v>
      </c>
      <c r="N228" s="96">
        <v>0</v>
      </c>
      <c r="O228" s="96">
        <v>0</v>
      </c>
      <c r="P228" s="96">
        <v>0</v>
      </c>
      <c r="Q228" s="96">
        <v>0</v>
      </c>
      <c r="R228" s="96">
        <v>0</v>
      </c>
      <c r="S228" s="96">
        <v>0</v>
      </c>
      <c r="T228" s="96">
        <v>0</v>
      </c>
      <c r="U228" s="96">
        <v>0</v>
      </c>
      <c r="V228" s="96">
        <v>0</v>
      </c>
      <c r="W228" s="96">
        <v>0</v>
      </c>
      <c r="X228" s="96">
        <v>0</v>
      </c>
      <c r="Y228" s="96">
        <v>0</v>
      </c>
      <c r="Z228" s="96">
        <v>0</v>
      </c>
      <c r="AA228" s="96">
        <v>0</v>
      </c>
      <c r="AB228" s="96">
        <v>0</v>
      </c>
      <c r="AC228" s="96">
        <v>0</v>
      </c>
      <c r="AD228" s="96">
        <v>0</v>
      </c>
      <c r="AE228" s="96">
        <v>0</v>
      </c>
      <c r="AF228" s="96">
        <v>0</v>
      </c>
      <c r="AG228" s="96">
        <v>0</v>
      </c>
      <c r="AH228" s="96">
        <v>0</v>
      </c>
      <c r="AI228" s="96">
        <v>0</v>
      </c>
      <c r="AJ228" s="96">
        <v>0</v>
      </c>
      <c r="AK228" s="96">
        <v>0</v>
      </c>
      <c r="AL228" s="96">
        <v>0</v>
      </c>
      <c r="AM228" s="96">
        <v>0</v>
      </c>
      <c r="AN228" s="96">
        <v>0</v>
      </c>
      <c r="AO228" s="96">
        <v>0</v>
      </c>
      <c r="AP228" s="96">
        <v>0</v>
      </c>
      <c r="AQ228" s="96">
        <v>0</v>
      </c>
      <c r="AR228" s="96">
        <v>0</v>
      </c>
      <c r="AS228" s="96">
        <v>0</v>
      </c>
      <c r="AT228" s="96">
        <v>0</v>
      </c>
      <c r="AU228" s="96">
        <v>0</v>
      </c>
      <c r="AV228" s="96">
        <v>0</v>
      </c>
      <c r="AW228" s="96">
        <v>0</v>
      </c>
      <c r="AX228" s="96">
        <v>0</v>
      </c>
      <c r="AY228" s="96">
        <v>0</v>
      </c>
      <c r="AZ228" s="96">
        <v>0</v>
      </c>
    </row>
    <row r="229" spans="1:52">
      <c r="A229" s="119" t="s">
        <v>182</v>
      </c>
      <c r="B229" s="111">
        <v>665.39927821564072</v>
      </c>
      <c r="C229" s="111">
        <v>675.49384387334783</v>
      </c>
      <c r="D229" s="111">
        <v>686.88217745268093</v>
      </c>
      <c r="E229" s="111">
        <v>758.44975837586617</v>
      </c>
      <c r="F229" s="111">
        <v>756.17427329966551</v>
      </c>
      <c r="G229" s="111">
        <v>808.95239750803819</v>
      </c>
      <c r="H229" s="111">
        <v>816.68772676138644</v>
      </c>
      <c r="I229" s="111">
        <v>829.50205576635585</v>
      </c>
      <c r="J229" s="111">
        <v>846.67443205258326</v>
      </c>
      <c r="K229" s="111">
        <v>835.70768587830116</v>
      </c>
      <c r="L229" s="111">
        <v>858.56485849913793</v>
      </c>
      <c r="M229" s="111">
        <v>864.78488595707222</v>
      </c>
      <c r="N229" s="111">
        <v>862.98204516244664</v>
      </c>
      <c r="O229" s="111">
        <v>862.89554265688855</v>
      </c>
      <c r="P229" s="111">
        <v>866.84698957427031</v>
      </c>
      <c r="Q229" s="111">
        <v>926.99093151485795</v>
      </c>
      <c r="R229" s="111">
        <v>949.43819461306975</v>
      </c>
      <c r="S229" s="111">
        <v>977.64438734193277</v>
      </c>
      <c r="T229" s="111">
        <v>1004.0616155239373</v>
      </c>
      <c r="U229" s="111">
        <v>1027.9567998668592</v>
      </c>
      <c r="V229" s="111">
        <v>1050.0836156126675</v>
      </c>
      <c r="W229" s="111">
        <v>1070.1546188422221</v>
      </c>
      <c r="X229" s="111">
        <v>1088.5153408950123</v>
      </c>
      <c r="Y229" s="111">
        <v>1108.2644683876658</v>
      </c>
      <c r="Z229" s="111">
        <v>1126.6056149424812</v>
      </c>
      <c r="AA229" s="111">
        <v>1143.6587949764059</v>
      </c>
      <c r="AB229" s="111">
        <v>1160.0661452633831</v>
      </c>
      <c r="AC229" s="111">
        <v>1176.1303683148924</v>
      </c>
      <c r="AD229" s="111">
        <v>1191.9989173212916</v>
      </c>
      <c r="AE229" s="111">
        <v>1207.6640254239301</v>
      </c>
      <c r="AF229" s="111">
        <v>1222.9811528854475</v>
      </c>
      <c r="AG229" s="111">
        <v>1237.9049525958001</v>
      </c>
      <c r="AH229" s="111">
        <v>1252.6360543638093</v>
      </c>
      <c r="AI229" s="111">
        <v>1266.8967416938842</v>
      </c>
      <c r="AJ229" s="111">
        <v>1281.4178556063598</v>
      </c>
      <c r="AK229" s="111">
        <v>1295.9673957809896</v>
      </c>
      <c r="AL229" s="111">
        <v>1310.6678264574211</v>
      </c>
      <c r="AM229" s="111">
        <v>1325.7054220234154</v>
      </c>
      <c r="AN229" s="111">
        <v>1340.6290639477629</v>
      </c>
      <c r="AO229" s="111">
        <v>1356.3736944967377</v>
      </c>
      <c r="AP229" s="111">
        <v>1372.7027132428332</v>
      </c>
      <c r="AQ229" s="111">
        <v>1389.3185503076543</v>
      </c>
      <c r="AR229" s="111">
        <v>1406.0923821025865</v>
      </c>
      <c r="AS229" s="111">
        <v>1423.2204546948922</v>
      </c>
      <c r="AT229" s="111">
        <v>1440.6109202731332</v>
      </c>
      <c r="AU229" s="111">
        <v>1458.2936548498205</v>
      </c>
      <c r="AV229" s="111">
        <v>1476.5166416962118</v>
      </c>
      <c r="AW229" s="111">
        <v>1494.9471272662906</v>
      </c>
      <c r="AX229" s="111">
        <v>1513.2181945455031</v>
      </c>
      <c r="AY229" s="111">
        <v>1531.5514065143332</v>
      </c>
      <c r="AZ229" s="111">
        <v>1549.8742113590547</v>
      </c>
    </row>
    <row r="230" spans="1:52">
      <c r="A230" s="116" t="s">
        <v>229</v>
      </c>
      <c r="B230" s="96">
        <v>665.39927821564072</v>
      </c>
      <c r="C230" s="96">
        <v>675.49384387334783</v>
      </c>
      <c r="D230" s="96">
        <v>686.88217745268093</v>
      </c>
      <c r="E230" s="96">
        <v>758.44975837586617</v>
      </c>
      <c r="F230" s="96">
        <v>756.17427329966551</v>
      </c>
      <c r="G230" s="96">
        <v>808.95239750803819</v>
      </c>
      <c r="H230" s="96">
        <v>816.68772676138644</v>
      </c>
      <c r="I230" s="96">
        <v>829.50205576635585</v>
      </c>
      <c r="J230" s="96">
        <v>846.67443205258326</v>
      </c>
      <c r="K230" s="96">
        <v>835.70768587830116</v>
      </c>
      <c r="L230" s="96">
        <v>858.56485849913793</v>
      </c>
      <c r="M230" s="96">
        <v>864.78488595707222</v>
      </c>
      <c r="N230" s="96">
        <v>862.98204516244664</v>
      </c>
      <c r="O230" s="96">
        <v>862.89554265688855</v>
      </c>
      <c r="P230" s="96">
        <v>866.84698957427031</v>
      </c>
      <c r="Q230" s="96">
        <v>926.99093151485795</v>
      </c>
      <c r="R230" s="96">
        <v>949.42469021257489</v>
      </c>
      <c r="S230" s="96">
        <v>977.61480017807571</v>
      </c>
      <c r="T230" s="96">
        <v>1004.0155209204</v>
      </c>
      <c r="U230" s="96">
        <v>1027.8939377378285</v>
      </c>
      <c r="V230" s="96">
        <v>1050.0033661537325</v>
      </c>
      <c r="W230" s="96">
        <v>1070.0568153359043</v>
      </c>
      <c r="X230" s="96">
        <v>1088.4002518367411</v>
      </c>
      <c r="Y230" s="96">
        <v>1108.1312914401642</v>
      </c>
      <c r="Z230" s="96">
        <v>1126.4555544599095</v>
      </c>
      <c r="AA230" s="96">
        <v>1143.4919557351027</v>
      </c>
      <c r="AB230" s="96">
        <v>1159.8819856259029</v>
      </c>
      <c r="AC230" s="96">
        <v>1175.9281983672654</v>
      </c>
      <c r="AD230" s="96">
        <v>1191.7791728716086</v>
      </c>
      <c r="AE230" s="96">
        <v>1207.4262679532369</v>
      </c>
      <c r="AF230" s="96">
        <v>1222.7252414461695</v>
      </c>
      <c r="AG230" s="96">
        <v>1237.6302683011281</v>
      </c>
      <c r="AH230" s="96">
        <v>1252.3424378744039</v>
      </c>
      <c r="AI230" s="96">
        <v>1266.5849633077507</v>
      </c>
      <c r="AJ230" s="96">
        <v>1281.0874980994638</v>
      </c>
      <c r="AK230" s="96">
        <v>1295.6179588305106</v>
      </c>
      <c r="AL230" s="96">
        <v>1310.2985191497132</v>
      </c>
      <c r="AM230" s="96">
        <v>1325.314921700638</v>
      </c>
      <c r="AN230" s="96">
        <v>1340.1974363853672</v>
      </c>
      <c r="AO230" s="96">
        <v>1355.9204723175155</v>
      </c>
      <c r="AP230" s="96">
        <v>1372.2246838782112</v>
      </c>
      <c r="AQ230" s="96">
        <v>1388.8137788986658</v>
      </c>
      <c r="AR230" s="96">
        <v>1405.5596709038357</v>
      </c>
      <c r="AS230" s="96">
        <v>1422.6541530590944</v>
      </c>
      <c r="AT230" s="96">
        <v>1440.0091610691472</v>
      </c>
      <c r="AU230" s="96">
        <v>1457.6470528655582</v>
      </c>
      <c r="AV230" s="96">
        <v>1475.8255466895343</v>
      </c>
      <c r="AW230" s="96">
        <v>1494.2084360203548</v>
      </c>
      <c r="AX230" s="96">
        <v>1512.4237787271952</v>
      </c>
      <c r="AY230" s="96">
        <v>1530.6899866261924</v>
      </c>
      <c r="AZ230" s="96">
        <v>1548.9406669365183</v>
      </c>
    </row>
    <row r="231" spans="1:52">
      <c r="A231" s="116" t="s">
        <v>230</v>
      </c>
      <c r="B231" s="96">
        <v>0</v>
      </c>
      <c r="C231" s="96">
        <v>0</v>
      </c>
      <c r="D231" s="96">
        <v>0</v>
      </c>
      <c r="E231" s="96">
        <v>0</v>
      </c>
      <c r="F231" s="96">
        <v>0</v>
      </c>
      <c r="G231" s="96">
        <v>0</v>
      </c>
      <c r="H231" s="96">
        <v>0</v>
      </c>
      <c r="I231" s="96">
        <v>0</v>
      </c>
      <c r="J231" s="96">
        <v>0</v>
      </c>
      <c r="K231" s="96">
        <v>0</v>
      </c>
      <c r="L231" s="96">
        <v>0</v>
      </c>
      <c r="M231" s="96">
        <v>0</v>
      </c>
      <c r="N231" s="96">
        <v>0</v>
      </c>
      <c r="O231" s="96">
        <v>0</v>
      </c>
      <c r="P231" s="96">
        <v>0</v>
      </c>
      <c r="Q231" s="96">
        <v>0</v>
      </c>
      <c r="R231" s="96">
        <v>1.3504399964450752E-2</v>
      </c>
      <c r="S231" s="96">
        <v>2.9587162196050065E-2</v>
      </c>
      <c r="T231" s="96">
        <v>4.6094599808589543E-2</v>
      </c>
      <c r="U231" s="96">
        <v>6.2862121565551654E-2</v>
      </c>
      <c r="V231" s="96">
        <v>8.0249444585786089E-2</v>
      </c>
      <c r="W231" s="96">
        <v>9.7803479618869496E-2</v>
      </c>
      <c r="X231" s="96">
        <v>0.11508901003446437</v>
      </c>
      <c r="Y231" s="96">
        <v>0.13317685940433852</v>
      </c>
      <c r="Z231" s="96">
        <v>0.15006032870850852</v>
      </c>
      <c r="AA231" s="96">
        <v>0.16683897230995173</v>
      </c>
      <c r="AB231" s="96">
        <v>0.18415915963364138</v>
      </c>
      <c r="AC231" s="96">
        <v>0.20216908802466396</v>
      </c>
      <c r="AD231" s="96">
        <v>0.21974293995705843</v>
      </c>
      <c r="AE231" s="96">
        <v>0.23775479475002376</v>
      </c>
      <c r="AF231" s="96">
        <v>0.25590672658068497</v>
      </c>
      <c r="AG231" s="96">
        <v>0.27467593765910525</v>
      </c>
      <c r="AH231" s="96">
        <v>0.29360184290464258</v>
      </c>
      <c r="AI231" s="96">
        <v>0.31175341128573397</v>
      </c>
      <c r="AJ231" s="96">
        <v>0.33031466510820057</v>
      </c>
      <c r="AK231" s="96">
        <v>0.34936334010333575</v>
      </c>
      <c r="AL231" s="96">
        <v>0.36918044097913749</v>
      </c>
      <c r="AM231" s="96">
        <v>0.39028011697813392</v>
      </c>
      <c r="AN231" s="96">
        <v>0.43111622298680291</v>
      </c>
      <c r="AO231" s="96">
        <v>0.45246607171323117</v>
      </c>
      <c r="AP231" s="96">
        <v>0.47683587949128076</v>
      </c>
      <c r="AQ231" s="96">
        <v>0.50286030766451373</v>
      </c>
      <c r="AR231" s="96">
        <v>0.52969514141891283</v>
      </c>
      <c r="AS231" s="96">
        <v>0.56137097622576848</v>
      </c>
      <c r="AT231" s="96">
        <v>0.59401434012642018</v>
      </c>
      <c r="AU231" s="96">
        <v>0.63406701651893382</v>
      </c>
      <c r="AV231" s="96">
        <v>0.67239435996440766</v>
      </c>
      <c r="AW231" s="96">
        <v>0.71170565947967157</v>
      </c>
      <c r="AX231" s="96">
        <v>0.75564995652119926</v>
      </c>
      <c r="AY231" s="96">
        <v>0.80593207211098938</v>
      </c>
      <c r="AZ231" s="96">
        <v>0.85739291110673921</v>
      </c>
    </row>
    <row r="232" spans="1:52">
      <c r="A232" s="116" t="s">
        <v>221</v>
      </c>
      <c r="B232" s="96">
        <v>0</v>
      </c>
      <c r="C232" s="96">
        <v>0</v>
      </c>
      <c r="D232" s="96">
        <v>0</v>
      </c>
      <c r="E232" s="96">
        <v>0</v>
      </c>
      <c r="F232" s="96">
        <v>0</v>
      </c>
      <c r="G232" s="96">
        <v>0</v>
      </c>
      <c r="H232" s="96">
        <v>0</v>
      </c>
      <c r="I232" s="96">
        <v>0</v>
      </c>
      <c r="J232" s="96">
        <v>0</v>
      </c>
      <c r="K232" s="96">
        <v>0</v>
      </c>
      <c r="L232" s="96">
        <v>0</v>
      </c>
      <c r="M232" s="96">
        <v>0</v>
      </c>
      <c r="N232" s="96">
        <v>0</v>
      </c>
      <c r="O232" s="96">
        <v>0</v>
      </c>
      <c r="P232" s="96">
        <v>0</v>
      </c>
      <c r="Q232" s="96">
        <v>0</v>
      </c>
      <c r="R232" s="96">
        <v>5.3049575121732507E-10</v>
      </c>
      <c r="S232" s="96">
        <v>1.6609869220336984E-9</v>
      </c>
      <c r="T232" s="96">
        <v>3.7287522490271341E-9</v>
      </c>
      <c r="U232" s="96">
        <v>7.4650667719648133E-9</v>
      </c>
      <c r="V232" s="96">
        <v>1.4349107803961971E-8</v>
      </c>
      <c r="W232" s="96">
        <v>2.6698990173398758E-8</v>
      </c>
      <c r="X232" s="96">
        <v>4.8236827816657259E-8</v>
      </c>
      <c r="Y232" s="96">
        <v>8.8097196177149087E-8</v>
      </c>
      <c r="Z232" s="96">
        <v>1.5386297598362831E-7</v>
      </c>
      <c r="AA232" s="96">
        <v>2.6899335533022651E-7</v>
      </c>
      <c r="AB232" s="96">
        <v>4.7784637623135878E-7</v>
      </c>
      <c r="AC232" s="96">
        <v>8.5960228463920359E-7</v>
      </c>
      <c r="AD232" s="96">
        <v>1.5097259990152391E-6</v>
      </c>
      <c r="AE232" s="96">
        <v>2.6759431063350277E-6</v>
      </c>
      <c r="AF232" s="96">
        <v>4.7126972490300335E-6</v>
      </c>
      <c r="AG232" s="96">
        <v>8.3570127555630529E-6</v>
      </c>
      <c r="AH232" s="96">
        <v>1.464650093134189E-5</v>
      </c>
      <c r="AI232" s="96">
        <v>2.4974847804614807E-5</v>
      </c>
      <c r="AJ232" s="96">
        <v>4.2841787711782282E-5</v>
      </c>
      <c r="AK232" s="96">
        <v>7.361037575416492E-5</v>
      </c>
      <c r="AL232" s="96">
        <v>1.2686672887251643E-4</v>
      </c>
      <c r="AM232" s="96">
        <v>2.2020579924530336E-4</v>
      </c>
      <c r="AN232" s="96">
        <v>5.1133940905039726E-4</v>
      </c>
      <c r="AO232" s="96">
        <v>7.5610750903042339E-4</v>
      </c>
      <c r="AP232" s="96">
        <v>1.1934851307642412E-3</v>
      </c>
      <c r="AQ232" s="96">
        <v>1.9111013239865135E-3</v>
      </c>
      <c r="AR232" s="96">
        <v>3.0160573319520708E-3</v>
      </c>
      <c r="AS232" s="96">
        <v>4.9306595720337212E-3</v>
      </c>
      <c r="AT232" s="96">
        <v>7.7448638593893612E-3</v>
      </c>
      <c r="AU232" s="96">
        <v>1.2534967743546189E-2</v>
      </c>
      <c r="AV232" s="96">
        <v>1.8700646713136537E-2</v>
      </c>
      <c r="AW232" s="96">
        <v>2.6985586455955869E-2</v>
      </c>
      <c r="AX232" s="96">
        <v>3.8765861786825416E-2</v>
      </c>
      <c r="AY232" s="96">
        <v>5.5487816029593302E-2</v>
      </c>
      <c r="AZ232" s="96">
        <v>7.6151511429828844E-2</v>
      </c>
    </row>
    <row r="233" spans="1:52">
      <c r="A233" s="116" t="s">
        <v>231</v>
      </c>
      <c r="B233" s="96">
        <v>0</v>
      </c>
      <c r="C233" s="96">
        <v>0</v>
      </c>
      <c r="D233" s="96">
        <v>0</v>
      </c>
      <c r="E233" s="96">
        <v>0</v>
      </c>
      <c r="F233" s="96">
        <v>0</v>
      </c>
      <c r="G233" s="96">
        <v>0</v>
      </c>
      <c r="H233" s="96">
        <v>0</v>
      </c>
      <c r="I233" s="96">
        <v>0</v>
      </c>
      <c r="J233" s="96">
        <v>0</v>
      </c>
      <c r="K233" s="96">
        <v>0</v>
      </c>
      <c r="L233" s="96">
        <v>0</v>
      </c>
      <c r="M233" s="96">
        <v>0</v>
      </c>
      <c r="N233" s="96">
        <v>0</v>
      </c>
      <c r="O233" s="96">
        <v>0</v>
      </c>
      <c r="P233" s="96">
        <v>0</v>
      </c>
      <c r="Q233" s="96">
        <v>0</v>
      </c>
      <c r="R233" s="96">
        <v>0</v>
      </c>
      <c r="S233" s="96">
        <v>0</v>
      </c>
      <c r="T233" s="96">
        <v>0</v>
      </c>
      <c r="U233" s="96">
        <v>0</v>
      </c>
      <c r="V233" s="96">
        <v>0</v>
      </c>
      <c r="W233" s="96">
        <v>0</v>
      </c>
      <c r="X233" s="96">
        <v>0</v>
      </c>
      <c r="Y233" s="96">
        <v>0</v>
      </c>
      <c r="Z233" s="96">
        <v>0</v>
      </c>
      <c r="AA233" s="96">
        <v>0</v>
      </c>
      <c r="AB233" s="96">
        <v>0</v>
      </c>
      <c r="AC233" s="96">
        <v>0</v>
      </c>
      <c r="AD233" s="96">
        <v>0</v>
      </c>
      <c r="AE233" s="96">
        <v>0</v>
      </c>
      <c r="AF233" s="96">
        <v>0</v>
      </c>
      <c r="AG233" s="96">
        <v>0</v>
      </c>
      <c r="AH233" s="96">
        <v>0</v>
      </c>
      <c r="AI233" s="96">
        <v>0</v>
      </c>
      <c r="AJ233" s="96">
        <v>0</v>
      </c>
      <c r="AK233" s="96">
        <v>0</v>
      </c>
      <c r="AL233" s="96">
        <v>0</v>
      </c>
      <c r="AM233" s="96">
        <v>0</v>
      </c>
      <c r="AN233" s="96">
        <v>0</v>
      </c>
      <c r="AO233" s="96">
        <v>0</v>
      </c>
      <c r="AP233" s="96">
        <v>0</v>
      </c>
      <c r="AQ233" s="96">
        <v>0</v>
      </c>
      <c r="AR233" s="96">
        <v>0</v>
      </c>
      <c r="AS233" s="96">
        <v>0</v>
      </c>
      <c r="AT233" s="96">
        <v>0</v>
      </c>
      <c r="AU233" s="96">
        <v>0</v>
      </c>
      <c r="AV233" s="96">
        <v>0</v>
      </c>
      <c r="AW233" s="96">
        <v>0</v>
      </c>
      <c r="AX233" s="96">
        <v>0</v>
      </c>
      <c r="AY233" s="96">
        <v>0</v>
      </c>
      <c r="AZ233" s="96">
        <v>0</v>
      </c>
    </row>
    <row r="234" spans="1:52">
      <c r="A234" s="116" t="s">
        <v>232</v>
      </c>
      <c r="B234" s="96">
        <v>0</v>
      </c>
      <c r="C234" s="96">
        <v>0</v>
      </c>
      <c r="D234" s="96">
        <v>0</v>
      </c>
      <c r="E234" s="96">
        <v>0</v>
      </c>
      <c r="F234" s="96">
        <v>0</v>
      </c>
      <c r="G234" s="96">
        <v>0</v>
      </c>
      <c r="H234" s="96">
        <v>0</v>
      </c>
      <c r="I234" s="96">
        <v>0</v>
      </c>
      <c r="J234" s="96">
        <v>0</v>
      </c>
      <c r="K234" s="96">
        <v>0</v>
      </c>
      <c r="L234" s="96">
        <v>0</v>
      </c>
      <c r="M234" s="96">
        <v>0</v>
      </c>
      <c r="N234" s="96">
        <v>0</v>
      </c>
      <c r="O234" s="96">
        <v>0</v>
      </c>
      <c r="P234" s="96">
        <v>0</v>
      </c>
      <c r="Q234" s="96">
        <v>0</v>
      </c>
      <c r="R234" s="96">
        <v>0</v>
      </c>
      <c r="S234" s="96">
        <v>0</v>
      </c>
      <c r="T234" s="96">
        <v>0</v>
      </c>
      <c r="U234" s="96">
        <v>0</v>
      </c>
      <c r="V234" s="96">
        <v>0</v>
      </c>
      <c r="W234" s="96">
        <v>0</v>
      </c>
      <c r="X234" s="96">
        <v>0</v>
      </c>
      <c r="Y234" s="96">
        <v>0</v>
      </c>
      <c r="Z234" s="96">
        <v>0</v>
      </c>
      <c r="AA234" s="96">
        <v>0</v>
      </c>
      <c r="AB234" s="96">
        <v>0</v>
      </c>
      <c r="AC234" s="96">
        <v>0</v>
      </c>
      <c r="AD234" s="96">
        <v>0</v>
      </c>
      <c r="AE234" s="96">
        <v>0</v>
      </c>
      <c r="AF234" s="96">
        <v>0</v>
      </c>
      <c r="AG234" s="96">
        <v>0</v>
      </c>
      <c r="AH234" s="96">
        <v>0</v>
      </c>
      <c r="AI234" s="96">
        <v>0</v>
      </c>
      <c r="AJ234" s="96">
        <v>0</v>
      </c>
      <c r="AK234" s="96">
        <v>0</v>
      </c>
      <c r="AL234" s="96">
        <v>0</v>
      </c>
      <c r="AM234" s="96">
        <v>0</v>
      </c>
      <c r="AN234" s="96">
        <v>0</v>
      </c>
      <c r="AO234" s="96">
        <v>0</v>
      </c>
      <c r="AP234" s="96">
        <v>0</v>
      </c>
      <c r="AQ234" s="96">
        <v>0</v>
      </c>
      <c r="AR234" s="96">
        <v>0</v>
      </c>
      <c r="AS234" s="96">
        <v>0</v>
      </c>
      <c r="AT234" s="96">
        <v>0</v>
      </c>
      <c r="AU234" s="96">
        <v>0</v>
      </c>
      <c r="AV234" s="96">
        <v>0</v>
      </c>
      <c r="AW234" s="96">
        <v>0</v>
      </c>
      <c r="AX234" s="96">
        <v>0</v>
      </c>
      <c r="AY234" s="96">
        <v>0</v>
      </c>
      <c r="AZ234" s="96">
        <v>0</v>
      </c>
    </row>
    <row r="235" spans="1:52">
      <c r="A235" s="117" t="s">
        <v>233</v>
      </c>
      <c r="B235" s="98">
        <v>0</v>
      </c>
      <c r="C235" s="98">
        <v>0</v>
      </c>
      <c r="D235" s="98">
        <v>0</v>
      </c>
      <c r="E235" s="98">
        <v>0</v>
      </c>
      <c r="F235" s="98">
        <v>0</v>
      </c>
      <c r="G235" s="98">
        <v>0</v>
      </c>
      <c r="H235" s="98">
        <v>0</v>
      </c>
      <c r="I235" s="98">
        <v>0</v>
      </c>
      <c r="J235" s="98">
        <v>0</v>
      </c>
      <c r="K235" s="98">
        <v>0</v>
      </c>
      <c r="L235" s="98">
        <v>0</v>
      </c>
      <c r="M235" s="98">
        <v>0</v>
      </c>
      <c r="N235" s="98">
        <v>0</v>
      </c>
      <c r="O235" s="98">
        <v>0</v>
      </c>
      <c r="P235" s="98">
        <v>0</v>
      </c>
      <c r="Q235" s="98">
        <v>0</v>
      </c>
      <c r="R235" s="98">
        <v>0</v>
      </c>
      <c r="S235" s="98">
        <v>0</v>
      </c>
      <c r="T235" s="98">
        <v>0</v>
      </c>
      <c r="U235" s="98">
        <v>0</v>
      </c>
      <c r="V235" s="98">
        <v>0</v>
      </c>
      <c r="W235" s="98">
        <v>0</v>
      </c>
      <c r="X235" s="98">
        <v>0</v>
      </c>
      <c r="Y235" s="98">
        <v>0</v>
      </c>
      <c r="Z235" s="98">
        <v>0</v>
      </c>
      <c r="AA235" s="98">
        <v>0</v>
      </c>
      <c r="AB235" s="98">
        <v>0</v>
      </c>
      <c r="AC235" s="98">
        <v>0</v>
      </c>
      <c r="AD235" s="98">
        <v>0</v>
      </c>
      <c r="AE235" s="98">
        <v>0</v>
      </c>
      <c r="AF235" s="98">
        <v>0</v>
      </c>
      <c r="AG235" s="98">
        <v>0</v>
      </c>
      <c r="AH235" s="98">
        <v>0</v>
      </c>
      <c r="AI235" s="98">
        <v>0</v>
      </c>
      <c r="AJ235" s="98">
        <v>0</v>
      </c>
      <c r="AK235" s="98">
        <v>0</v>
      </c>
      <c r="AL235" s="98">
        <v>0</v>
      </c>
      <c r="AM235" s="98">
        <v>0</v>
      </c>
      <c r="AN235" s="98">
        <v>0</v>
      </c>
      <c r="AO235" s="98">
        <v>0</v>
      </c>
      <c r="AP235" s="98">
        <v>0</v>
      </c>
      <c r="AQ235" s="98">
        <v>0</v>
      </c>
      <c r="AR235" s="98">
        <v>0</v>
      </c>
      <c r="AS235" s="98">
        <v>0</v>
      </c>
      <c r="AT235" s="98">
        <v>0</v>
      </c>
      <c r="AU235" s="98">
        <v>0</v>
      </c>
      <c r="AV235" s="98">
        <v>0</v>
      </c>
      <c r="AW235" s="98">
        <v>0</v>
      </c>
      <c r="AX235" s="98">
        <v>0</v>
      </c>
      <c r="AY235" s="98">
        <v>0</v>
      </c>
      <c r="AZ235" s="98">
        <v>0</v>
      </c>
    </row>
    <row r="236" spans="1:52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  <c r="AG236" s="114"/>
      <c r="AH236" s="114"/>
      <c r="AI236" s="114"/>
      <c r="AJ236" s="114"/>
      <c r="AK236" s="114"/>
      <c r="AL236" s="114"/>
      <c r="AM236" s="114"/>
      <c r="AN236" s="114"/>
      <c r="AO236" s="114"/>
      <c r="AP236" s="114"/>
      <c r="AQ236" s="114"/>
      <c r="AR236" s="114"/>
      <c r="AS236" s="114"/>
      <c r="AT236" s="114"/>
      <c r="AU236" s="114"/>
      <c r="AV236" s="114"/>
      <c r="AW236" s="114"/>
      <c r="AX236" s="114"/>
      <c r="AY236" s="114"/>
      <c r="AZ236" s="114"/>
    </row>
    <row r="237" spans="1:52">
      <c r="A237" s="11" t="s">
        <v>234</v>
      </c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K237" s="118"/>
      <c r="AL237" s="118"/>
      <c r="AM237" s="118"/>
      <c r="AN237" s="118"/>
      <c r="AO237" s="118"/>
      <c r="AP237" s="118"/>
      <c r="AQ237" s="118"/>
      <c r="AR237" s="118"/>
      <c r="AS237" s="118"/>
      <c r="AT237" s="118"/>
      <c r="AU237" s="118"/>
      <c r="AV237" s="118"/>
      <c r="AW237" s="118"/>
      <c r="AX237" s="118"/>
      <c r="AY237" s="118"/>
      <c r="AZ237" s="118"/>
    </row>
    <row r="238" spans="1:52">
      <c r="A238" s="119" t="s">
        <v>235</v>
      </c>
      <c r="B238" s="111">
        <v>488.55765784366469</v>
      </c>
      <c r="C238" s="111">
        <v>502.07044358593964</v>
      </c>
      <c r="D238" s="111">
        <v>515.84662473341382</v>
      </c>
      <c r="E238" s="111">
        <v>520.63370105432341</v>
      </c>
      <c r="F238" s="111">
        <v>540.19247954387788</v>
      </c>
      <c r="G238" s="111">
        <v>551.74414555644512</v>
      </c>
      <c r="H238" s="111">
        <v>559.36794483516928</v>
      </c>
      <c r="I238" s="111">
        <v>559.38468531654939</v>
      </c>
      <c r="J238" s="111">
        <v>564.58277876649163</v>
      </c>
      <c r="K238" s="111">
        <v>548.18839997336147</v>
      </c>
      <c r="L238" s="111">
        <v>550.09675691825316</v>
      </c>
      <c r="M238" s="111">
        <v>552.24809089270389</v>
      </c>
      <c r="N238" s="111">
        <v>549.66867966692291</v>
      </c>
      <c r="O238" s="111">
        <v>551.79021736053232</v>
      </c>
      <c r="P238" s="111">
        <v>568.8984744738309</v>
      </c>
      <c r="Q238" s="111">
        <v>541.99808770295169</v>
      </c>
      <c r="R238" s="111">
        <v>548.19610531184696</v>
      </c>
      <c r="S238" s="111">
        <v>556.17825443956428</v>
      </c>
      <c r="T238" s="111">
        <v>563.64310508452104</v>
      </c>
      <c r="U238" s="111">
        <v>570.06649321262671</v>
      </c>
      <c r="V238" s="111">
        <v>575.61002262867112</v>
      </c>
      <c r="W238" s="111">
        <v>580.58756730170239</v>
      </c>
      <c r="X238" s="111">
        <v>585.10417831043685</v>
      </c>
      <c r="Y238" s="111">
        <v>590.08079323776383</v>
      </c>
      <c r="Z238" s="111">
        <v>594.83349585390215</v>
      </c>
      <c r="AA238" s="111">
        <v>599.49983535610011</v>
      </c>
      <c r="AB238" s="111">
        <v>604.27197229573017</v>
      </c>
      <c r="AC238" s="111">
        <v>609.10040232874144</v>
      </c>
      <c r="AD238" s="111">
        <v>613.96213167969756</v>
      </c>
      <c r="AE238" s="111">
        <v>618.82297357224411</v>
      </c>
      <c r="AF238" s="111">
        <v>623.631113936426</v>
      </c>
      <c r="AG238" s="111">
        <v>628.32269922896273</v>
      </c>
      <c r="AH238" s="111">
        <v>632.96182644016062</v>
      </c>
      <c r="AI238" s="111">
        <v>637.65007328444597</v>
      </c>
      <c r="AJ238" s="111">
        <v>642.46505133431151</v>
      </c>
      <c r="AK238" s="111">
        <v>647.4644290374431</v>
      </c>
      <c r="AL238" s="111">
        <v>652.71286515337556</v>
      </c>
      <c r="AM238" s="111">
        <v>657.74534265460079</v>
      </c>
      <c r="AN238" s="111">
        <v>662.97860767896429</v>
      </c>
      <c r="AO238" s="111">
        <v>668.39069529995811</v>
      </c>
      <c r="AP238" s="111">
        <v>673.97238733969778</v>
      </c>
      <c r="AQ238" s="111">
        <v>679.39243940168024</v>
      </c>
      <c r="AR238" s="111">
        <v>684.9717371907451</v>
      </c>
      <c r="AS238" s="111">
        <v>690.64590741364634</v>
      </c>
      <c r="AT238" s="111">
        <v>696.50897759153395</v>
      </c>
      <c r="AU238" s="111">
        <v>702.62750624992225</v>
      </c>
      <c r="AV238" s="111">
        <v>709.03837273790271</v>
      </c>
      <c r="AW238" s="111">
        <v>715.59941041100171</v>
      </c>
      <c r="AX238" s="111">
        <v>722.25300853157955</v>
      </c>
      <c r="AY238" s="111">
        <v>728.98677089661749</v>
      </c>
      <c r="AZ238" s="111">
        <v>735.75242542401634</v>
      </c>
    </row>
    <row r="239" spans="1:52">
      <c r="A239" s="116" t="s">
        <v>229</v>
      </c>
      <c r="B239" s="96">
        <v>488.55765784366469</v>
      </c>
      <c r="C239" s="96">
        <v>502.07044358593964</v>
      </c>
      <c r="D239" s="96">
        <v>515.84662473341382</v>
      </c>
      <c r="E239" s="96">
        <v>520.63370105432341</v>
      </c>
      <c r="F239" s="96">
        <v>540.19247954387788</v>
      </c>
      <c r="G239" s="96">
        <v>551.74414555644512</v>
      </c>
      <c r="H239" s="96">
        <v>559.36794483516928</v>
      </c>
      <c r="I239" s="96">
        <v>559.38468531654939</v>
      </c>
      <c r="J239" s="96">
        <v>564.58277876649163</v>
      </c>
      <c r="K239" s="96">
        <v>548.18839997336147</v>
      </c>
      <c r="L239" s="96">
        <v>550.09675691825316</v>
      </c>
      <c r="M239" s="96">
        <v>552.24809089270389</v>
      </c>
      <c r="N239" s="96">
        <v>549.66867966692291</v>
      </c>
      <c r="O239" s="96">
        <v>551.79021736053232</v>
      </c>
      <c r="P239" s="96">
        <v>568.8984744738309</v>
      </c>
      <c r="Q239" s="96">
        <v>541.99808770295169</v>
      </c>
      <c r="R239" s="96">
        <v>548.19103669105323</v>
      </c>
      <c r="S239" s="96">
        <v>556.16716210224615</v>
      </c>
      <c r="T239" s="96">
        <v>563.62578986909364</v>
      </c>
      <c r="U239" s="96">
        <v>570.04314930105488</v>
      </c>
      <c r="V239" s="96">
        <v>575.58031409401929</v>
      </c>
      <c r="W239" s="96">
        <v>580.55162893046963</v>
      </c>
      <c r="X239" s="96">
        <v>585.06234265632156</v>
      </c>
      <c r="Y239" s="96">
        <v>590.03257591943338</v>
      </c>
      <c r="Z239" s="96">
        <v>594.77943391986662</v>
      </c>
      <c r="AA239" s="96">
        <v>599.44017075738088</v>
      </c>
      <c r="AB239" s="96">
        <v>604.20657701300854</v>
      </c>
      <c r="AC239" s="96">
        <v>609.02917879388542</v>
      </c>
      <c r="AD239" s="96">
        <v>613.88553945713159</v>
      </c>
      <c r="AE239" s="96">
        <v>618.74064706965123</v>
      </c>
      <c r="AF239" s="96">
        <v>623.54325099313814</v>
      </c>
      <c r="AG239" s="96">
        <v>628.22918364023042</v>
      </c>
      <c r="AH239" s="96">
        <v>632.86257040934163</v>
      </c>
      <c r="AI239" s="96">
        <v>637.54485244521368</v>
      </c>
      <c r="AJ239" s="96">
        <v>642.35435135060675</v>
      </c>
      <c r="AK239" s="96">
        <v>647.34763812684923</v>
      </c>
      <c r="AL239" s="96">
        <v>652.59012233063891</v>
      </c>
      <c r="AM239" s="96">
        <v>657.61635215463536</v>
      </c>
      <c r="AN239" s="96">
        <v>662.84387060690312</v>
      </c>
      <c r="AO239" s="96">
        <v>668.25103007578434</v>
      </c>
      <c r="AP239" s="96">
        <v>673.82744879783627</v>
      </c>
      <c r="AQ239" s="96">
        <v>679.24013045601862</v>
      </c>
      <c r="AR239" s="96">
        <v>684.81151256975329</v>
      </c>
      <c r="AS239" s="96">
        <v>690.47901670653914</v>
      </c>
      <c r="AT239" s="96">
        <v>696.30699155506136</v>
      </c>
      <c r="AU239" s="96">
        <v>702.41677840966167</v>
      </c>
      <c r="AV239" s="96">
        <v>708.81836481723781</v>
      </c>
      <c r="AW239" s="96">
        <v>715.36722155959183</v>
      </c>
      <c r="AX239" s="96">
        <v>722.00542346699319</v>
      </c>
      <c r="AY239" s="96">
        <v>728.72410288404888</v>
      </c>
      <c r="AZ239" s="96">
        <v>735.46767562915829</v>
      </c>
    </row>
    <row r="240" spans="1:52">
      <c r="A240" s="116" t="s">
        <v>230</v>
      </c>
      <c r="B240" s="96">
        <v>0</v>
      </c>
      <c r="C240" s="96">
        <v>0</v>
      </c>
      <c r="D240" s="96">
        <v>0</v>
      </c>
      <c r="E240" s="96">
        <v>0</v>
      </c>
      <c r="F240" s="96">
        <v>0</v>
      </c>
      <c r="G240" s="96">
        <v>0</v>
      </c>
      <c r="H240" s="96">
        <v>0</v>
      </c>
      <c r="I240" s="96">
        <v>0</v>
      </c>
      <c r="J240" s="96">
        <v>0</v>
      </c>
      <c r="K240" s="96">
        <v>0</v>
      </c>
      <c r="L240" s="96">
        <v>0</v>
      </c>
      <c r="M240" s="96">
        <v>0</v>
      </c>
      <c r="N240" s="96">
        <v>0</v>
      </c>
      <c r="O240" s="96">
        <v>0</v>
      </c>
      <c r="P240" s="96">
        <v>0</v>
      </c>
      <c r="Q240" s="96">
        <v>0</v>
      </c>
      <c r="R240" s="96">
        <v>5.0685171430528463E-3</v>
      </c>
      <c r="S240" s="96">
        <v>1.1092054001879778E-2</v>
      </c>
      <c r="T240" s="96">
        <v>1.7314662550977158E-2</v>
      </c>
      <c r="U240" s="96">
        <v>2.3342978767050795E-2</v>
      </c>
      <c r="V240" s="96">
        <v>2.9707018072344452E-2</v>
      </c>
      <c r="W240" s="96">
        <v>3.5936025862610466E-2</v>
      </c>
      <c r="X240" s="96">
        <v>4.1832166510717472E-2</v>
      </c>
      <c r="Y240" s="96">
        <v>4.8212056069409245E-2</v>
      </c>
      <c r="Z240" s="96">
        <v>5.4054327588779039E-2</v>
      </c>
      <c r="AA240" s="96">
        <v>5.9653793347647643E-2</v>
      </c>
      <c r="AB240" s="96">
        <v>6.5379780700926426E-2</v>
      </c>
      <c r="AC240" s="96">
        <v>7.1201248770634121E-2</v>
      </c>
      <c r="AD240" s="96">
        <v>7.6561083428985294E-2</v>
      </c>
      <c r="AE240" s="96">
        <v>8.228192373976799E-2</v>
      </c>
      <c r="AF240" s="96">
        <v>8.7800365920204265E-2</v>
      </c>
      <c r="AG240" s="96">
        <v>9.3428604190597148E-2</v>
      </c>
      <c r="AH240" s="96">
        <v>9.9132886370547429E-2</v>
      </c>
      <c r="AI240" s="96">
        <v>0.10504587605136292</v>
      </c>
      <c r="AJ240" s="96">
        <v>0.11045971430230521</v>
      </c>
      <c r="AK240" s="96">
        <v>0.11645271750810168</v>
      </c>
      <c r="AL240" s="96">
        <v>0.12228247275587273</v>
      </c>
      <c r="AM240" s="96">
        <v>0.12835081743783566</v>
      </c>
      <c r="AN240" s="96">
        <v>0.1338824602327614</v>
      </c>
      <c r="AO240" s="96">
        <v>0.13857180076270723</v>
      </c>
      <c r="AP240" s="96">
        <v>0.14354173545703544</v>
      </c>
      <c r="AQ240" s="96">
        <v>0.15037216355698185</v>
      </c>
      <c r="AR240" s="96">
        <v>0.15753128823830112</v>
      </c>
      <c r="AS240" s="96">
        <v>0.16342186755624599</v>
      </c>
      <c r="AT240" s="96">
        <v>0.1939409754515708</v>
      </c>
      <c r="AU240" s="96">
        <v>0.20126795186642066</v>
      </c>
      <c r="AV240" s="96">
        <v>0.20881088137048442</v>
      </c>
      <c r="AW240" s="96">
        <v>0.21838537621200177</v>
      </c>
      <c r="AX240" s="96">
        <v>0.23014295900574963</v>
      </c>
      <c r="AY240" s="96">
        <v>0.24124356972078959</v>
      </c>
      <c r="AZ240" s="96">
        <v>0.25696116813447262</v>
      </c>
    </row>
    <row r="241" spans="1:52">
      <c r="A241" s="116" t="s">
        <v>221</v>
      </c>
      <c r="B241" s="96">
        <v>0</v>
      </c>
      <c r="C241" s="96">
        <v>0</v>
      </c>
      <c r="D241" s="96">
        <v>0</v>
      </c>
      <c r="E241" s="96">
        <v>0</v>
      </c>
      <c r="F241" s="96">
        <v>0</v>
      </c>
      <c r="G241" s="96">
        <v>0</v>
      </c>
      <c r="H241" s="96">
        <v>0</v>
      </c>
      <c r="I241" s="96">
        <v>0</v>
      </c>
      <c r="J241" s="96">
        <v>0</v>
      </c>
      <c r="K241" s="96">
        <v>0</v>
      </c>
      <c r="L241" s="96">
        <v>0</v>
      </c>
      <c r="M241" s="96">
        <v>0</v>
      </c>
      <c r="N241" s="96">
        <v>0</v>
      </c>
      <c r="O241" s="96">
        <v>0</v>
      </c>
      <c r="P241" s="96">
        <v>0</v>
      </c>
      <c r="Q241" s="96">
        <v>0</v>
      </c>
      <c r="R241" s="96">
        <v>1.0365068780176973E-7</v>
      </c>
      <c r="S241" s="96">
        <v>2.8331629391674839E-7</v>
      </c>
      <c r="T241" s="96">
        <v>5.5287640844178105E-7</v>
      </c>
      <c r="U241" s="96">
        <v>9.3280481537636192E-7</v>
      </c>
      <c r="V241" s="96">
        <v>1.5165794989745292E-6</v>
      </c>
      <c r="W241" s="96">
        <v>2.3453701042799668E-6</v>
      </c>
      <c r="X241" s="96">
        <v>3.48760457198792E-6</v>
      </c>
      <c r="Y241" s="96">
        <v>5.2622610785387706E-6</v>
      </c>
      <c r="Z241" s="96">
        <v>7.6064467044410447E-6</v>
      </c>
      <c r="AA241" s="96">
        <v>1.0805371582712779E-5</v>
      </c>
      <c r="AB241" s="96">
        <v>1.5502020718976094E-5</v>
      </c>
      <c r="AC241" s="96">
        <v>2.2286085371834354E-5</v>
      </c>
      <c r="AD241" s="96">
        <v>3.1139137033321906E-5</v>
      </c>
      <c r="AE241" s="96">
        <v>4.4578853156500985E-5</v>
      </c>
      <c r="AF241" s="96">
        <v>6.2577367641408088E-5</v>
      </c>
      <c r="AG241" s="96">
        <v>8.6984541650014248E-5</v>
      </c>
      <c r="AH241" s="96">
        <v>1.2314444849438307E-4</v>
      </c>
      <c r="AI241" s="96">
        <v>1.7496318090285393E-4</v>
      </c>
      <c r="AJ241" s="96">
        <v>2.4026940240594078E-4</v>
      </c>
      <c r="AK241" s="96">
        <v>3.3819308575669491E-4</v>
      </c>
      <c r="AL241" s="96">
        <v>4.6034998081863072E-4</v>
      </c>
      <c r="AM241" s="96">
        <v>6.3968252753856603E-4</v>
      </c>
      <c r="AN241" s="96">
        <v>8.5461182844301571E-4</v>
      </c>
      <c r="AO241" s="96">
        <v>1.0934234110386489E-3</v>
      </c>
      <c r="AP241" s="96">
        <v>1.396806404464151E-3</v>
      </c>
      <c r="AQ241" s="96">
        <v>1.9367821046160423E-3</v>
      </c>
      <c r="AR241" s="96">
        <v>2.6933327535488467E-3</v>
      </c>
      <c r="AS241" s="96">
        <v>3.4688395509136641E-3</v>
      </c>
      <c r="AT241" s="96">
        <v>8.0450610209917596E-3</v>
      </c>
      <c r="AU241" s="96">
        <v>9.4598883941681422E-3</v>
      </c>
      <c r="AV241" s="96">
        <v>1.11970392944379E-2</v>
      </c>
      <c r="AW241" s="96">
        <v>1.3803475197833218E-2</v>
      </c>
      <c r="AX241" s="96">
        <v>1.7442105580573831E-2</v>
      </c>
      <c r="AY241" s="96">
        <v>2.1424442847787419E-2</v>
      </c>
      <c r="AZ241" s="96">
        <v>2.7788626723525455E-2</v>
      </c>
    </row>
    <row r="242" spans="1:52">
      <c r="A242" s="116" t="s">
        <v>231</v>
      </c>
      <c r="B242" s="96">
        <v>0</v>
      </c>
      <c r="C242" s="96">
        <v>0</v>
      </c>
      <c r="D242" s="96">
        <v>0</v>
      </c>
      <c r="E242" s="96">
        <v>0</v>
      </c>
      <c r="F242" s="96">
        <v>0</v>
      </c>
      <c r="G242" s="96">
        <v>0</v>
      </c>
      <c r="H242" s="96">
        <v>0</v>
      </c>
      <c r="I242" s="96">
        <v>0</v>
      </c>
      <c r="J242" s="96">
        <v>0</v>
      </c>
      <c r="K242" s="96">
        <v>0</v>
      </c>
      <c r="L242" s="96">
        <v>0</v>
      </c>
      <c r="M242" s="96">
        <v>0</v>
      </c>
      <c r="N242" s="96">
        <v>0</v>
      </c>
      <c r="O242" s="96">
        <v>0</v>
      </c>
      <c r="P242" s="96">
        <v>0</v>
      </c>
      <c r="Q242" s="96">
        <v>0</v>
      </c>
      <c r="R242" s="96">
        <v>0</v>
      </c>
      <c r="S242" s="96">
        <v>0</v>
      </c>
      <c r="T242" s="96">
        <v>0</v>
      </c>
      <c r="U242" s="96">
        <v>0</v>
      </c>
      <c r="V242" s="96">
        <v>0</v>
      </c>
      <c r="W242" s="96">
        <v>0</v>
      </c>
      <c r="X242" s="96">
        <v>0</v>
      </c>
      <c r="Y242" s="96">
        <v>0</v>
      </c>
      <c r="Z242" s="96">
        <v>0</v>
      </c>
      <c r="AA242" s="96">
        <v>0</v>
      </c>
      <c r="AB242" s="96">
        <v>0</v>
      </c>
      <c r="AC242" s="96">
        <v>0</v>
      </c>
      <c r="AD242" s="96">
        <v>0</v>
      </c>
      <c r="AE242" s="96">
        <v>0</v>
      </c>
      <c r="AF242" s="96">
        <v>0</v>
      </c>
      <c r="AG242" s="96">
        <v>0</v>
      </c>
      <c r="AH242" s="96">
        <v>0</v>
      </c>
      <c r="AI242" s="96">
        <v>0</v>
      </c>
      <c r="AJ242" s="96">
        <v>0</v>
      </c>
      <c r="AK242" s="96">
        <v>0</v>
      </c>
      <c r="AL242" s="96">
        <v>0</v>
      </c>
      <c r="AM242" s="96">
        <v>0</v>
      </c>
      <c r="AN242" s="96">
        <v>0</v>
      </c>
      <c r="AO242" s="96">
        <v>0</v>
      </c>
      <c r="AP242" s="96">
        <v>0</v>
      </c>
      <c r="AQ242" s="96">
        <v>0</v>
      </c>
      <c r="AR242" s="96">
        <v>0</v>
      </c>
      <c r="AS242" s="96">
        <v>0</v>
      </c>
      <c r="AT242" s="96">
        <v>0</v>
      </c>
      <c r="AU242" s="96">
        <v>0</v>
      </c>
      <c r="AV242" s="96">
        <v>0</v>
      </c>
      <c r="AW242" s="96">
        <v>0</v>
      </c>
      <c r="AX242" s="96">
        <v>0</v>
      </c>
      <c r="AY242" s="96">
        <v>0</v>
      </c>
      <c r="AZ242" s="96">
        <v>0</v>
      </c>
    </row>
    <row r="243" spans="1:52">
      <c r="A243" s="116" t="s">
        <v>232</v>
      </c>
      <c r="B243" s="96">
        <v>0</v>
      </c>
      <c r="C243" s="96">
        <v>0</v>
      </c>
      <c r="D243" s="96">
        <v>0</v>
      </c>
      <c r="E243" s="96">
        <v>0</v>
      </c>
      <c r="F243" s="96">
        <v>0</v>
      </c>
      <c r="G243" s="96">
        <v>0</v>
      </c>
      <c r="H243" s="96">
        <v>0</v>
      </c>
      <c r="I243" s="96">
        <v>0</v>
      </c>
      <c r="J243" s="96">
        <v>0</v>
      </c>
      <c r="K243" s="96">
        <v>0</v>
      </c>
      <c r="L243" s="96">
        <v>0</v>
      </c>
      <c r="M243" s="96">
        <v>0</v>
      </c>
      <c r="N243" s="96">
        <v>0</v>
      </c>
      <c r="O243" s="96">
        <v>0</v>
      </c>
      <c r="P243" s="96">
        <v>0</v>
      </c>
      <c r="Q243" s="96">
        <v>0</v>
      </c>
      <c r="R243" s="96">
        <v>0</v>
      </c>
      <c r="S243" s="96">
        <v>0</v>
      </c>
      <c r="T243" s="96">
        <v>0</v>
      </c>
      <c r="U243" s="96">
        <v>0</v>
      </c>
      <c r="V243" s="96">
        <v>0</v>
      </c>
      <c r="W243" s="96">
        <v>0</v>
      </c>
      <c r="X243" s="96">
        <v>0</v>
      </c>
      <c r="Y243" s="96">
        <v>0</v>
      </c>
      <c r="Z243" s="96">
        <v>0</v>
      </c>
      <c r="AA243" s="96">
        <v>0</v>
      </c>
      <c r="AB243" s="96">
        <v>0</v>
      </c>
      <c r="AC243" s="96">
        <v>0</v>
      </c>
      <c r="AD243" s="96">
        <v>0</v>
      </c>
      <c r="AE243" s="96">
        <v>0</v>
      </c>
      <c r="AF243" s="96">
        <v>0</v>
      </c>
      <c r="AG243" s="96">
        <v>0</v>
      </c>
      <c r="AH243" s="96">
        <v>0</v>
      </c>
      <c r="AI243" s="96">
        <v>0</v>
      </c>
      <c r="AJ243" s="96">
        <v>0</v>
      </c>
      <c r="AK243" s="96">
        <v>0</v>
      </c>
      <c r="AL243" s="96">
        <v>0</v>
      </c>
      <c r="AM243" s="96">
        <v>0</v>
      </c>
      <c r="AN243" s="96">
        <v>0</v>
      </c>
      <c r="AO243" s="96">
        <v>0</v>
      </c>
      <c r="AP243" s="96">
        <v>0</v>
      </c>
      <c r="AQ243" s="96">
        <v>0</v>
      </c>
      <c r="AR243" s="96">
        <v>0</v>
      </c>
      <c r="AS243" s="96">
        <v>0</v>
      </c>
      <c r="AT243" s="96">
        <v>0</v>
      </c>
      <c r="AU243" s="96">
        <v>0</v>
      </c>
      <c r="AV243" s="96">
        <v>0</v>
      </c>
      <c r="AW243" s="96">
        <v>0</v>
      </c>
      <c r="AX243" s="96">
        <v>0</v>
      </c>
      <c r="AY243" s="96">
        <v>0</v>
      </c>
      <c r="AZ243" s="96">
        <v>0</v>
      </c>
    </row>
    <row r="244" spans="1:52">
      <c r="A244" s="116" t="s">
        <v>233</v>
      </c>
      <c r="B244" s="96">
        <v>0</v>
      </c>
      <c r="C244" s="96">
        <v>0</v>
      </c>
      <c r="D244" s="96">
        <v>0</v>
      </c>
      <c r="E244" s="96">
        <v>0</v>
      </c>
      <c r="F244" s="96">
        <v>0</v>
      </c>
      <c r="G244" s="96">
        <v>0</v>
      </c>
      <c r="H244" s="96">
        <v>0</v>
      </c>
      <c r="I244" s="96">
        <v>0</v>
      </c>
      <c r="J244" s="96">
        <v>0</v>
      </c>
      <c r="K244" s="96">
        <v>0</v>
      </c>
      <c r="L244" s="96">
        <v>0</v>
      </c>
      <c r="M244" s="96">
        <v>0</v>
      </c>
      <c r="N244" s="96">
        <v>0</v>
      </c>
      <c r="O244" s="96">
        <v>0</v>
      </c>
      <c r="P244" s="96">
        <v>0</v>
      </c>
      <c r="Q244" s="96">
        <v>0</v>
      </c>
      <c r="R244" s="96">
        <v>0</v>
      </c>
      <c r="S244" s="96">
        <v>0</v>
      </c>
      <c r="T244" s="96">
        <v>0</v>
      </c>
      <c r="U244" s="96">
        <v>0</v>
      </c>
      <c r="V244" s="96">
        <v>0</v>
      </c>
      <c r="W244" s="96">
        <v>0</v>
      </c>
      <c r="X244" s="96">
        <v>0</v>
      </c>
      <c r="Y244" s="96">
        <v>0</v>
      </c>
      <c r="Z244" s="96">
        <v>0</v>
      </c>
      <c r="AA244" s="96">
        <v>0</v>
      </c>
      <c r="AB244" s="96">
        <v>0</v>
      </c>
      <c r="AC244" s="96">
        <v>0</v>
      </c>
      <c r="AD244" s="96">
        <v>0</v>
      </c>
      <c r="AE244" s="96">
        <v>0</v>
      </c>
      <c r="AF244" s="96">
        <v>0</v>
      </c>
      <c r="AG244" s="96">
        <v>0</v>
      </c>
      <c r="AH244" s="96">
        <v>0</v>
      </c>
      <c r="AI244" s="96">
        <v>0</v>
      </c>
      <c r="AJ244" s="96">
        <v>0</v>
      </c>
      <c r="AK244" s="96">
        <v>0</v>
      </c>
      <c r="AL244" s="96">
        <v>0</v>
      </c>
      <c r="AM244" s="96">
        <v>0</v>
      </c>
      <c r="AN244" s="96">
        <v>0</v>
      </c>
      <c r="AO244" s="96">
        <v>0</v>
      </c>
      <c r="AP244" s="96">
        <v>0</v>
      </c>
      <c r="AQ244" s="96">
        <v>0</v>
      </c>
      <c r="AR244" s="96">
        <v>0</v>
      </c>
      <c r="AS244" s="96">
        <v>0</v>
      </c>
      <c r="AT244" s="96">
        <v>0</v>
      </c>
      <c r="AU244" s="96">
        <v>0</v>
      </c>
      <c r="AV244" s="96">
        <v>0</v>
      </c>
      <c r="AW244" s="96">
        <v>0</v>
      </c>
      <c r="AX244" s="96">
        <v>0</v>
      </c>
      <c r="AY244" s="96">
        <v>0</v>
      </c>
      <c r="AZ244" s="96">
        <v>0</v>
      </c>
    </row>
    <row r="245" spans="1:52">
      <c r="A245" s="119" t="s">
        <v>236</v>
      </c>
      <c r="B245" s="111">
        <v>1090.2823104109523</v>
      </c>
      <c r="C245" s="111">
        <v>1172.0131425657821</v>
      </c>
      <c r="D245" s="111">
        <v>1238.6202254178199</v>
      </c>
      <c r="E245" s="111">
        <v>1288.6209952109646</v>
      </c>
      <c r="F245" s="111">
        <v>1344.630730454207</v>
      </c>
      <c r="G245" s="111">
        <v>1417.9857592388087</v>
      </c>
      <c r="H245" s="111">
        <v>1510.0022499218928</v>
      </c>
      <c r="I245" s="111">
        <v>1598.3080893276233</v>
      </c>
      <c r="J245" s="111">
        <v>1666.3654943148597</v>
      </c>
      <c r="K245" s="111">
        <v>1628.6224513836073</v>
      </c>
      <c r="L245" s="111">
        <v>1654.2604324086071</v>
      </c>
      <c r="M245" s="111">
        <v>1637.168242884494</v>
      </c>
      <c r="N245" s="111">
        <v>1579.4563883580136</v>
      </c>
      <c r="O245" s="111">
        <v>1526.3323607475409</v>
      </c>
      <c r="P245" s="111">
        <v>1487.0962406607127</v>
      </c>
      <c r="Q245" s="111">
        <v>1461.8425210976316</v>
      </c>
      <c r="R245" s="111">
        <v>1479.7718494775042</v>
      </c>
      <c r="S245" s="111">
        <v>1502.5697943618645</v>
      </c>
      <c r="T245" s="111">
        <v>1524.5574956698276</v>
      </c>
      <c r="U245" s="111">
        <v>1543.8220135677041</v>
      </c>
      <c r="V245" s="111">
        <v>1560.6960889340075</v>
      </c>
      <c r="W245" s="111">
        <v>1575.4854910792656</v>
      </c>
      <c r="X245" s="111">
        <v>1588.4257639101211</v>
      </c>
      <c r="Y245" s="111">
        <v>1603.1529672716006</v>
      </c>
      <c r="Z245" s="111">
        <v>1616.6853457190441</v>
      </c>
      <c r="AA245" s="111">
        <v>1629.6964600741687</v>
      </c>
      <c r="AB245" s="111">
        <v>1642.5703881856123</v>
      </c>
      <c r="AC245" s="111">
        <v>1655.2244440708891</v>
      </c>
      <c r="AD245" s="111">
        <v>1667.9011561867278</v>
      </c>
      <c r="AE245" s="111">
        <v>1680.7861712508331</v>
      </c>
      <c r="AF245" s="111">
        <v>1693.9886997339747</v>
      </c>
      <c r="AG245" s="111">
        <v>1707.3244053541237</v>
      </c>
      <c r="AH245" s="111">
        <v>1720.8339049053889</v>
      </c>
      <c r="AI245" s="111">
        <v>1734.8185204942877</v>
      </c>
      <c r="AJ245" s="111">
        <v>1749.4314927362595</v>
      </c>
      <c r="AK245" s="111">
        <v>1764.7789270478022</v>
      </c>
      <c r="AL245" s="111">
        <v>1781.090478935761</v>
      </c>
      <c r="AM245" s="111">
        <v>1791.9566720575997</v>
      </c>
      <c r="AN245" s="111">
        <v>1803.474047551819</v>
      </c>
      <c r="AO245" s="111">
        <v>1815.5415322083138</v>
      </c>
      <c r="AP245" s="111">
        <v>1828.0616032665928</v>
      </c>
      <c r="AQ245" s="111">
        <v>1840.5935213703999</v>
      </c>
      <c r="AR245" s="111">
        <v>1853.5311819497065</v>
      </c>
      <c r="AS245" s="111">
        <v>1866.9348929570203</v>
      </c>
      <c r="AT245" s="111">
        <v>1881.2023495352321</v>
      </c>
      <c r="AU245" s="111">
        <v>1896.7425550588093</v>
      </c>
      <c r="AV245" s="111">
        <v>1913.5797554880783</v>
      </c>
      <c r="AW245" s="111">
        <v>1931.2746001975402</v>
      </c>
      <c r="AX245" s="111">
        <v>1949.5022928762003</v>
      </c>
      <c r="AY245" s="111">
        <v>1968.0802179125853</v>
      </c>
      <c r="AZ245" s="111">
        <v>1986.771687715725</v>
      </c>
    </row>
    <row r="246" spans="1:52">
      <c r="A246" s="116" t="s">
        <v>229</v>
      </c>
      <c r="B246" s="96">
        <v>1090.2823104109523</v>
      </c>
      <c r="C246" s="96">
        <v>1172.0131425657821</v>
      </c>
      <c r="D246" s="96">
        <v>1238.6202254178199</v>
      </c>
      <c r="E246" s="96">
        <v>1288.6209952109646</v>
      </c>
      <c r="F246" s="96">
        <v>1344.630730454207</v>
      </c>
      <c r="G246" s="96">
        <v>1417.9857592388087</v>
      </c>
      <c r="H246" s="96">
        <v>1510.0022499218928</v>
      </c>
      <c r="I246" s="96">
        <v>1598.3080893276233</v>
      </c>
      <c r="J246" s="96">
        <v>1666.3654943148597</v>
      </c>
      <c r="K246" s="96">
        <v>1628.6224513836073</v>
      </c>
      <c r="L246" s="96">
        <v>1654.2604324086071</v>
      </c>
      <c r="M246" s="96">
        <v>1637.168242884494</v>
      </c>
      <c r="N246" s="96">
        <v>1579.4563883580136</v>
      </c>
      <c r="O246" s="96">
        <v>1526.3323607475409</v>
      </c>
      <c r="P246" s="96">
        <v>1487.0962406607127</v>
      </c>
      <c r="Q246" s="96">
        <v>1461.8425210976316</v>
      </c>
      <c r="R246" s="96">
        <v>1479.757812068045</v>
      </c>
      <c r="S246" s="96">
        <v>1502.5396487453852</v>
      </c>
      <c r="T246" s="96">
        <v>1524.5102450364682</v>
      </c>
      <c r="U246" s="96">
        <v>1543.7581416954192</v>
      </c>
      <c r="V246" s="96">
        <v>1560.6153150767111</v>
      </c>
      <c r="W246" s="96">
        <v>1575.3876931383672</v>
      </c>
      <c r="X246" s="96">
        <v>1588.3109552703438</v>
      </c>
      <c r="Y246" s="96">
        <v>1603.0197297830932</v>
      </c>
      <c r="Z246" s="96">
        <v>1616.5340271975681</v>
      </c>
      <c r="AA246" s="96">
        <v>1629.5272464213626</v>
      </c>
      <c r="AB246" s="96">
        <v>1642.3816790890287</v>
      </c>
      <c r="AC246" s="96">
        <v>1655.017428784065</v>
      </c>
      <c r="AD246" s="96">
        <v>1667.67556219583</v>
      </c>
      <c r="AE246" s="96">
        <v>1680.5415338860535</v>
      </c>
      <c r="AF246" s="96">
        <v>1693.7240131248441</v>
      </c>
      <c r="AG246" s="96">
        <v>1707.040428960971</v>
      </c>
      <c r="AH246" s="96">
        <v>1720.5291308232181</v>
      </c>
      <c r="AI246" s="96">
        <v>1734.4928763434143</v>
      </c>
      <c r="AJ246" s="96">
        <v>1749.0867328452975</v>
      </c>
      <c r="AK246" s="96">
        <v>1764.412905382675</v>
      </c>
      <c r="AL246" s="96">
        <v>1780.7034176337502</v>
      </c>
      <c r="AM246" s="96">
        <v>1791.5471439931018</v>
      </c>
      <c r="AN246" s="96">
        <v>1803.0432685532057</v>
      </c>
      <c r="AO246" s="96">
        <v>1815.085994267268</v>
      </c>
      <c r="AP246" s="96">
        <v>1827.5773894450306</v>
      </c>
      <c r="AQ246" s="96">
        <v>1840.0815369004567</v>
      </c>
      <c r="AR246" s="96">
        <v>1852.9877163249057</v>
      </c>
      <c r="AS246" s="96">
        <v>1866.3536516939009</v>
      </c>
      <c r="AT246" s="96">
        <v>1880.5540373725114</v>
      </c>
      <c r="AU246" s="96">
        <v>1896.0428030567004</v>
      </c>
      <c r="AV246" s="96">
        <v>1912.8314882777374</v>
      </c>
      <c r="AW246" s="96">
        <v>1930.468347986078</v>
      </c>
      <c r="AX246" s="96">
        <v>1948.6263296688146</v>
      </c>
      <c r="AY246" s="96">
        <v>1967.1351511665239</v>
      </c>
      <c r="AZ246" s="96">
        <v>1985.7379073944742</v>
      </c>
    </row>
    <row r="247" spans="1:52">
      <c r="A247" s="116" t="s">
        <v>230</v>
      </c>
      <c r="B247" s="96">
        <v>0</v>
      </c>
      <c r="C247" s="96">
        <v>0</v>
      </c>
      <c r="D247" s="96">
        <v>0</v>
      </c>
      <c r="E247" s="96">
        <v>0</v>
      </c>
      <c r="F247" s="96">
        <v>0</v>
      </c>
      <c r="G247" s="96">
        <v>0</v>
      </c>
      <c r="H247" s="96">
        <v>0</v>
      </c>
      <c r="I247" s="96">
        <v>0</v>
      </c>
      <c r="J247" s="96">
        <v>0</v>
      </c>
      <c r="K247" s="96">
        <v>0</v>
      </c>
      <c r="L247" s="96">
        <v>0</v>
      </c>
      <c r="M247" s="96">
        <v>0</v>
      </c>
      <c r="N247" s="96">
        <v>0</v>
      </c>
      <c r="O247" s="96">
        <v>0</v>
      </c>
      <c r="P247" s="96">
        <v>0</v>
      </c>
      <c r="Q247" s="96">
        <v>0</v>
      </c>
      <c r="R247" s="96">
        <v>1.4037081443949599E-2</v>
      </c>
      <c r="S247" s="96">
        <v>3.0144737079375337E-2</v>
      </c>
      <c r="T247" s="96">
        <v>4.7248890375887691E-2</v>
      </c>
      <c r="U247" s="96">
        <v>6.3868903781363076E-2</v>
      </c>
      <c r="V247" s="96">
        <v>8.0769082062662603E-2</v>
      </c>
      <c r="W247" s="96">
        <v>9.7790508521903491E-2</v>
      </c>
      <c r="X247" s="96">
        <v>0.11479738038156008</v>
      </c>
      <c r="Y247" s="96">
        <v>0.1332202173313711</v>
      </c>
      <c r="Z247" s="96">
        <v>0.15129272671793811</v>
      </c>
      <c r="AA247" s="96">
        <v>0.16917581938716694</v>
      </c>
      <c r="AB247" s="96">
        <v>0.18865236088123113</v>
      </c>
      <c r="AC247" s="96">
        <v>0.2069333575335148</v>
      </c>
      <c r="AD247" s="96">
        <v>0.22547516986593502</v>
      </c>
      <c r="AE247" s="96">
        <v>0.24446570924321273</v>
      </c>
      <c r="AF247" s="96">
        <v>0.26443658920036028</v>
      </c>
      <c r="AG247" s="96">
        <v>0.28362198315884546</v>
      </c>
      <c r="AH247" s="96">
        <v>0.30426287516241579</v>
      </c>
      <c r="AI247" s="96">
        <v>0.32491972406168201</v>
      </c>
      <c r="AJ247" s="96">
        <v>0.34376059222704725</v>
      </c>
      <c r="AK247" s="96">
        <v>0.36461464439840374</v>
      </c>
      <c r="AL247" s="96">
        <v>0.38511123317228291</v>
      </c>
      <c r="AM247" s="96">
        <v>0.40683424569526361</v>
      </c>
      <c r="AN247" s="96">
        <v>0.42712248819539184</v>
      </c>
      <c r="AO247" s="96">
        <v>0.45046369133525022</v>
      </c>
      <c r="AP247" s="96">
        <v>0.47703997279579735</v>
      </c>
      <c r="AQ247" s="96">
        <v>0.50221305189948517</v>
      </c>
      <c r="AR247" s="96">
        <v>0.53022001546940944</v>
      </c>
      <c r="AS247" s="96">
        <v>0.56282413487173621</v>
      </c>
      <c r="AT247" s="96">
        <v>0.61922457638395501</v>
      </c>
      <c r="AU247" s="96">
        <v>0.66109098616479556</v>
      </c>
      <c r="AV247" s="96">
        <v>0.69886139327143892</v>
      </c>
      <c r="AW247" s="96">
        <v>0.74286550548335717</v>
      </c>
      <c r="AX247" s="96">
        <v>0.79386218738939229</v>
      </c>
      <c r="AY247" s="96">
        <v>0.84230953051624069</v>
      </c>
      <c r="AZ247" s="96">
        <v>0.90163831107047276</v>
      </c>
    </row>
    <row r="248" spans="1:52">
      <c r="A248" s="116" t="s">
        <v>221</v>
      </c>
      <c r="B248" s="96">
        <v>0</v>
      </c>
      <c r="C248" s="96">
        <v>0</v>
      </c>
      <c r="D248" s="96">
        <v>0</v>
      </c>
      <c r="E248" s="96">
        <v>0</v>
      </c>
      <c r="F248" s="96">
        <v>0</v>
      </c>
      <c r="G248" s="96">
        <v>0</v>
      </c>
      <c r="H248" s="96">
        <v>0</v>
      </c>
      <c r="I248" s="96">
        <v>0</v>
      </c>
      <c r="J248" s="96">
        <v>0</v>
      </c>
      <c r="K248" s="96">
        <v>0</v>
      </c>
      <c r="L248" s="96">
        <v>0</v>
      </c>
      <c r="M248" s="96">
        <v>0</v>
      </c>
      <c r="N248" s="96">
        <v>0</v>
      </c>
      <c r="O248" s="96">
        <v>0</v>
      </c>
      <c r="P248" s="96">
        <v>0</v>
      </c>
      <c r="Q248" s="96">
        <v>0</v>
      </c>
      <c r="R248" s="96">
        <v>3.2801521047796358E-7</v>
      </c>
      <c r="S248" s="96">
        <v>8.793999121085532E-7</v>
      </c>
      <c r="T248" s="96">
        <v>1.7429835500466979E-6</v>
      </c>
      <c r="U248" s="96">
        <v>2.9685033890788189E-6</v>
      </c>
      <c r="V248" s="96">
        <v>4.7752337905193197E-6</v>
      </c>
      <c r="W248" s="96">
        <v>7.4323764919607562E-6</v>
      </c>
      <c r="X248" s="96">
        <v>1.1259395782906885E-5</v>
      </c>
      <c r="Y248" s="96">
        <v>1.7271176007127036E-5</v>
      </c>
      <c r="Z248" s="96">
        <v>2.57947581246354E-5</v>
      </c>
      <c r="AA248" s="96">
        <v>3.7833418957716937E-5</v>
      </c>
      <c r="AB248" s="96">
        <v>5.6735702315738502E-5</v>
      </c>
      <c r="AC248" s="96">
        <v>8.1929290785560637E-5</v>
      </c>
      <c r="AD248" s="96">
        <v>1.1882103186535713E-4</v>
      </c>
      <c r="AE248" s="96">
        <v>1.716555363432275E-4</v>
      </c>
      <c r="AF248" s="96">
        <v>2.5001993015431472E-4</v>
      </c>
      <c r="AG248" s="96">
        <v>3.5440999397348688E-4</v>
      </c>
      <c r="AH248" s="96">
        <v>5.1120700815219784E-4</v>
      </c>
      <c r="AI248" s="96">
        <v>7.2442681171928762E-4</v>
      </c>
      <c r="AJ248" s="96">
        <v>9.9929873495387773E-4</v>
      </c>
      <c r="AK248" s="96">
        <v>1.4070207286887083E-3</v>
      </c>
      <c r="AL248" s="96">
        <v>1.9500688385385189E-3</v>
      </c>
      <c r="AM248" s="96">
        <v>2.6938188024615275E-3</v>
      </c>
      <c r="AN248" s="96">
        <v>3.6565104179377126E-3</v>
      </c>
      <c r="AO248" s="96">
        <v>5.0742497106020306E-3</v>
      </c>
      <c r="AP248" s="96">
        <v>7.1738487663727847E-3</v>
      </c>
      <c r="AQ248" s="96">
        <v>9.7714180438423157E-3</v>
      </c>
      <c r="AR248" s="96">
        <v>1.3245609331224274E-2</v>
      </c>
      <c r="AS248" s="96">
        <v>1.8417128247528142E-2</v>
      </c>
      <c r="AT248" s="96">
        <v>2.908758633676858E-2</v>
      </c>
      <c r="AU248" s="96">
        <v>3.866101594416408E-2</v>
      </c>
      <c r="AV248" s="96">
        <v>4.9405817069356102E-2</v>
      </c>
      <c r="AW248" s="96">
        <v>6.3386705978634716E-2</v>
      </c>
      <c r="AX248" s="96">
        <v>8.2101019996432462E-2</v>
      </c>
      <c r="AY248" s="96">
        <v>0.10275721554508384</v>
      </c>
      <c r="AZ248" s="96">
        <v>0.13214201018046556</v>
      </c>
    </row>
    <row r="249" spans="1:52">
      <c r="A249" s="116" t="s">
        <v>231</v>
      </c>
      <c r="B249" s="96">
        <v>0</v>
      </c>
      <c r="C249" s="96">
        <v>0</v>
      </c>
      <c r="D249" s="96">
        <v>0</v>
      </c>
      <c r="E249" s="96">
        <v>0</v>
      </c>
      <c r="F249" s="96">
        <v>0</v>
      </c>
      <c r="G249" s="96">
        <v>0</v>
      </c>
      <c r="H249" s="96">
        <v>0</v>
      </c>
      <c r="I249" s="96">
        <v>0</v>
      </c>
      <c r="J249" s="96">
        <v>0</v>
      </c>
      <c r="K249" s="96">
        <v>0</v>
      </c>
      <c r="L249" s="96">
        <v>0</v>
      </c>
      <c r="M249" s="96">
        <v>0</v>
      </c>
      <c r="N249" s="96">
        <v>0</v>
      </c>
      <c r="O249" s="96">
        <v>0</v>
      </c>
      <c r="P249" s="96">
        <v>0</v>
      </c>
      <c r="Q249" s="96">
        <v>0</v>
      </c>
      <c r="R249" s="96">
        <v>0</v>
      </c>
      <c r="S249" s="96">
        <v>0</v>
      </c>
      <c r="T249" s="96">
        <v>0</v>
      </c>
      <c r="U249" s="96">
        <v>0</v>
      </c>
      <c r="V249" s="96">
        <v>0</v>
      </c>
      <c r="W249" s="96">
        <v>0</v>
      </c>
      <c r="X249" s="96">
        <v>0</v>
      </c>
      <c r="Y249" s="96">
        <v>0</v>
      </c>
      <c r="Z249" s="96">
        <v>0</v>
      </c>
      <c r="AA249" s="96">
        <v>0</v>
      </c>
      <c r="AB249" s="96">
        <v>0</v>
      </c>
      <c r="AC249" s="96">
        <v>0</v>
      </c>
      <c r="AD249" s="96">
        <v>0</v>
      </c>
      <c r="AE249" s="96">
        <v>0</v>
      </c>
      <c r="AF249" s="96">
        <v>0</v>
      </c>
      <c r="AG249" s="96">
        <v>0</v>
      </c>
      <c r="AH249" s="96">
        <v>0</v>
      </c>
      <c r="AI249" s="96">
        <v>0</v>
      </c>
      <c r="AJ249" s="96">
        <v>0</v>
      </c>
      <c r="AK249" s="96">
        <v>0</v>
      </c>
      <c r="AL249" s="96">
        <v>0</v>
      </c>
      <c r="AM249" s="96">
        <v>0</v>
      </c>
      <c r="AN249" s="96">
        <v>0</v>
      </c>
      <c r="AO249" s="96">
        <v>0</v>
      </c>
      <c r="AP249" s="96">
        <v>0</v>
      </c>
      <c r="AQ249" s="96">
        <v>0</v>
      </c>
      <c r="AR249" s="96">
        <v>0</v>
      </c>
      <c r="AS249" s="96">
        <v>0</v>
      </c>
      <c r="AT249" s="96">
        <v>0</v>
      </c>
      <c r="AU249" s="96">
        <v>0</v>
      </c>
      <c r="AV249" s="96">
        <v>0</v>
      </c>
      <c r="AW249" s="96">
        <v>0</v>
      </c>
      <c r="AX249" s="96">
        <v>0</v>
      </c>
      <c r="AY249" s="96">
        <v>0</v>
      </c>
      <c r="AZ249" s="96">
        <v>0</v>
      </c>
    </row>
    <row r="250" spans="1:52">
      <c r="A250" s="116" t="s">
        <v>232</v>
      </c>
      <c r="B250" s="96">
        <v>0</v>
      </c>
      <c r="C250" s="96">
        <v>0</v>
      </c>
      <c r="D250" s="96">
        <v>0</v>
      </c>
      <c r="E250" s="96">
        <v>0</v>
      </c>
      <c r="F250" s="96">
        <v>0</v>
      </c>
      <c r="G250" s="96">
        <v>0</v>
      </c>
      <c r="H250" s="96">
        <v>0</v>
      </c>
      <c r="I250" s="96">
        <v>0</v>
      </c>
      <c r="J250" s="96">
        <v>0</v>
      </c>
      <c r="K250" s="96">
        <v>0</v>
      </c>
      <c r="L250" s="96">
        <v>0</v>
      </c>
      <c r="M250" s="96">
        <v>0</v>
      </c>
      <c r="N250" s="96">
        <v>0</v>
      </c>
      <c r="O250" s="96">
        <v>0</v>
      </c>
      <c r="P250" s="96">
        <v>0</v>
      </c>
      <c r="Q250" s="96">
        <v>0</v>
      </c>
      <c r="R250" s="96">
        <v>0</v>
      </c>
      <c r="S250" s="96">
        <v>0</v>
      </c>
      <c r="T250" s="96">
        <v>0</v>
      </c>
      <c r="U250" s="96">
        <v>0</v>
      </c>
      <c r="V250" s="96">
        <v>0</v>
      </c>
      <c r="W250" s="96">
        <v>0</v>
      </c>
      <c r="X250" s="96">
        <v>0</v>
      </c>
      <c r="Y250" s="96">
        <v>0</v>
      </c>
      <c r="Z250" s="96">
        <v>0</v>
      </c>
      <c r="AA250" s="96">
        <v>0</v>
      </c>
      <c r="AB250" s="96">
        <v>0</v>
      </c>
      <c r="AC250" s="96">
        <v>0</v>
      </c>
      <c r="AD250" s="96">
        <v>0</v>
      </c>
      <c r="AE250" s="96">
        <v>0</v>
      </c>
      <c r="AF250" s="96">
        <v>0</v>
      </c>
      <c r="AG250" s="96">
        <v>0</v>
      </c>
      <c r="AH250" s="96">
        <v>0</v>
      </c>
      <c r="AI250" s="96">
        <v>0</v>
      </c>
      <c r="AJ250" s="96">
        <v>0</v>
      </c>
      <c r="AK250" s="96">
        <v>0</v>
      </c>
      <c r="AL250" s="96">
        <v>0</v>
      </c>
      <c r="AM250" s="96">
        <v>0</v>
      </c>
      <c r="AN250" s="96">
        <v>0</v>
      </c>
      <c r="AO250" s="96">
        <v>0</v>
      </c>
      <c r="AP250" s="96">
        <v>0</v>
      </c>
      <c r="AQ250" s="96">
        <v>0</v>
      </c>
      <c r="AR250" s="96">
        <v>0</v>
      </c>
      <c r="AS250" s="96">
        <v>0</v>
      </c>
      <c r="AT250" s="96">
        <v>0</v>
      </c>
      <c r="AU250" s="96">
        <v>0</v>
      </c>
      <c r="AV250" s="96">
        <v>0</v>
      </c>
      <c r="AW250" s="96">
        <v>0</v>
      </c>
      <c r="AX250" s="96">
        <v>0</v>
      </c>
      <c r="AY250" s="96">
        <v>0</v>
      </c>
      <c r="AZ250" s="96">
        <v>0</v>
      </c>
    </row>
    <row r="251" spans="1:52">
      <c r="A251" s="117" t="s">
        <v>233</v>
      </c>
      <c r="B251" s="98">
        <v>0</v>
      </c>
      <c r="C251" s="98">
        <v>0</v>
      </c>
      <c r="D251" s="98">
        <v>0</v>
      </c>
      <c r="E251" s="98">
        <v>0</v>
      </c>
      <c r="F251" s="98">
        <v>0</v>
      </c>
      <c r="G251" s="98">
        <v>0</v>
      </c>
      <c r="H251" s="98">
        <v>0</v>
      </c>
      <c r="I251" s="98">
        <v>0</v>
      </c>
      <c r="J251" s="98">
        <v>0</v>
      </c>
      <c r="K251" s="98">
        <v>0</v>
      </c>
      <c r="L251" s="98">
        <v>0</v>
      </c>
      <c r="M251" s="98">
        <v>0</v>
      </c>
      <c r="N251" s="98">
        <v>0</v>
      </c>
      <c r="O251" s="98">
        <v>0</v>
      </c>
      <c r="P251" s="98">
        <v>0</v>
      </c>
      <c r="Q251" s="98">
        <v>0</v>
      </c>
      <c r="R251" s="98">
        <v>0</v>
      </c>
      <c r="S251" s="98">
        <v>0</v>
      </c>
      <c r="T251" s="98">
        <v>0</v>
      </c>
      <c r="U251" s="98">
        <v>0</v>
      </c>
      <c r="V251" s="98">
        <v>0</v>
      </c>
      <c r="W251" s="98">
        <v>0</v>
      </c>
      <c r="X251" s="98">
        <v>0</v>
      </c>
      <c r="Y251" s="98">
        <v>0</v>
      </c>
      <c r="Z251" s="98">
        <v>0</v>
      </c>
      <c r="AA251" s="98">
        <v>0</v>
      </c>
      <c r="AB251" s="98">
        <v>0</v>
      </c>
      <c r="AC251" s="98">
        <v>0</v>
      </c>
      <c r="AD251" s="98">
        <v>0</v>
      </c>
      <c r="AE251" s="98">
        <v>0</v>
      </c>
      <c r="AF251" s="98">
        <v>0</v>
      </c>
      <c r="AG251" s="98">
        <v>0</v>
      </c>
      <c r="AH251" s="98">
        <v>0</v>
      </c>
      <c r="AI251" s="98">
        <v>0</v>
      </c>
      <c r="AJ251" s="98">
        <v>0</v>
      </c>
      <c r="AK251" s="98">
        <v>0</v>
      </c>
      <c r="AL251" s="98">
        <v>0</v>
      </c>
      <c r="AM251" s="98">
        <v>0</v>
      </c>
      <c r="AN251" s="98">
        <v>0</v>
      </c>
      <c r="AO251" s="98">
        <v>0</v>
      </c>
      <c r="AP251" s="98">
        <v>0</v>
      </c>
      <c r="AQ251" s="98">
        <v>0</v>
      </c>
      <c r="AR251" s="98">
        <v>0</v>
      </c>
      <c r="AS251" s="98">
        <v>0</v>
      </c>
      <c r="AT251" s="98">
        <v>0</v>
      </c>
      <c r="AU251" s="98">
        <v>0</v>
      </c>
      <c r="AV251" s="98">
        <v>0</v>
      </c>
      <c r="AW251" s="98">
        <v>0</v>
      </c>
      <c r="AX251" s="98">
        <v>0</v>
      </c>
      <c r="AY251" s="98">
        <v>0</v>
      </c>
      <c r="AZ251" s="9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4A1D-27E6-4D76-9B3A-1677B9A35658}">
  <dimension ref="A1:AZ251"/>
  <sheetViews>
    <sheetView topLeftCell="A51" workbookViewId="0">
      <selection activeCell="H25" sqref="H25"/>
    </sheetView>
  </sheetViews>
  <sheetFormatPr defaultRowHeight="14.5"/>
  <cols>
    <col min="1" max="1" width="46.54296875" style="121" customWidth="1"/>
    <col min="2" max="52" width="9.08984375" style="121" customWidth="1"/>
    <col min="53" max="16384" width="8.7265625" style="121"/>
  </cols>
  <sheetData>
    <row r="1" spans="1:52" ht="15" thickBot="1">
      <c r="A1" s="187" t="s">
        <v>256</v>
      </c>
      <c r="B1" s="186">
        <v>2000</v>
      </c>
      <c r="C1" s="186">
        <v>2001</v>
      </c>
      <c r="D1" s="186">
        <v>2002</v>
      </c>
      <c r="E1" s="186">
        <v>2003</v>
      </c>
      <c r="F1" s="186">
        <v>2004</v>
      </c>
      <c r="G1" s="186">
        <v>2005</v>
      </c>
      <c r="H1" s="186">
        <v>2006</v>
      </c>
      <c r="I1" s="186">
        <v>2007</v>
      </c>
      <c r="J1" s="186">
        <v>2008</v>
      </c>
      <c r="K1" s="186">
        <v>2009</v>
      </c>
      <c r="L1" s="186">
        <v>2010</v>
      </c>
      <c r="M1" s="186">
        <v>2011</v>
      </c>
      <c r="N1" s="186">
        <v>2012</v>
      </c>
      <c r="O1" s="186">
        <v>2013</v>
      </c>
      <c r="P1" s="186">
        <v>2014</v>
      </c>
      <c r="Q1" s="186">
        <v>2015</v>
      </c>
      <c r="R1" s="186">
        <v>2016</v>
      </c>
      <c r="S1" s="186">
        <v>2017</v>
      </c>
      <c r="T1" s="186">
        <v>2018</v>
      </c>
      <c r="U1" s="186">
        <v>2019</v>
      </c>
      <c r="V1" s="186">
        <v>2020</v>
      </c>
      <c r="W1" s="186">
        <v>2021</v>
      </c>
      <c r="X1" s="186">
        <v>2022</v>
      </c>
      <c r="Y1" s="186">
        <v>2023</v>
      </c>
      <c r="Z1" s="186">
        <v>2024</v>
      </c>
      <c r="AA1" s="186">
        <v>2025</v>
      </c>
      <c r="AB1" s="186">
        <v>2026</v>
      </c>
      <c r="AC1" s="186">
        <v>2027</v>
      </c>
      <c r="AD1" s="186">
        <v>2028</v>
      </c>
      <c r="AE1" s="186">
        <v>2029</v>
      </c>
      <c r="AF1" s="186">
        <v>2030</v>
      </c>
      <c r="AG1" s="186">
        <v>2031</v>
      </c>
      <c r="AH1" s="186">
        <v>2032</v>
      </c>
      <c r="AI1" s="186">
        <v>2033</v>
      </c>
      <c r="AJ1" s="186">
        <v>2034</v>
      </c>
      <c r="AK1" s="186">
        <v>2035</v>
      </c>
      <c r="AL1" s="186">
        <v>2036</v>
      </c>
      <c r="AM1" s="186">
        <v>2037</v>
      </c>
      <c r="AN1" s="186">
        <v>2038</v>
      </c>
      <c r="AO1" s="186">
        <v>2039</v>
      </c>
      <c r="AP1" s="186">
        <v>2040</v>
      </c>
      <c r="AQ1" s="186">
        <v>2041</v>
      </c>
      <c r="AR1" s="186">
        <v>2042</v>
      </c>
      <c r="AS1" s="186">
        <v>2043</v>
      </c>
      <c r="AT1" s="186">
        <v>2044</v>
      </c>
      <c r="AU1" s="186">
        <v>2045</v>
      </c>
      <c r="AV1" s="186">
        <v>2046</v>
      </c>
      <c r="AW1" s="186">
        <v>2047</v>
      </c>
      <c r="AX1" s="186">
        <v>2048</v>
      </c>
      <c r="AY1" s="186">
        <v>2049</v>
      </c>
      <c r="AZ1" s="186">
        <v>2050</v>
      </c>
    </row>
    <row r="2" spans="1:52">
      <c r="A2" s="219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</row>
    <row r="3" spans="1:52">
      <c r="A3" s="188" t="s">
        <v>193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</row>
    <row r="4" spans="1:52">
      <c r="A4" s="194" t="s">
        <v>19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</row>
    <row r="5" spans="1:52">
      <c r="A5" s="203" t="s">
        <v>194</v>
      </c>
      <c r="B5" s="204">
        <v>25420501</v>
      </c>
      <c r="C5" s="204">
        <v>26855293</v>
      </c>
      <c r="D5" s="204">
        <v>27594550</v>
      </c>
      <c r="E5" s="204">
        <v>28159982</v>
      </c>
      <c r="F5" s="204">
        <v>29028827</v>
      </c>
      <c r="G5" s="204">
        <v>29564675</v>
      </c>
      <c r="H5" s="204">
        <v>29730909</v>
      </c>
      <c r="I5" s="204">
        <v>30198404</v>
      </c>
      <c r="J5" s="204">
        <v>29740646</v>
      </c>
      <c r="K5" s="204">
        <v>29597241</v>
      </c>
      <c r="L5" s="204">
        <v>29728261</v>
      </c>
      <c r="M5" s="204">
        <v>29775917</v>
      </c>
      <c r="N5" s="204">
        <v>30015447</v>
      </c>
      <c r="O5" s="204">
        <v>31360636</v>
      </c>
      <c r="P5" s="204">
        <v>31838607</v>
      </c>
      <c r="Q5" s="204">
        <v>31544294</v>
      </c>
      <c r="R5" s="204">
        <v>32507263</v>
      </c>
      <c r="S5" s="204">
        <v>33121601</v>
      </c>
      <c r="T5" s="204">
        <v>33665288</v>
      </c>
      <c r="U5" s="204">
        <v>34237959</v>
      </c>
      <c r="V5" s="204">
        <v>34807971</v>
      </c>
      <c r="W5" s="204">
        <v>35409090</v>
      </c>
      <c r="X5" s="204">
        <v>36020100</v>
      </c>
      <c r="Y5" s="204">
        <v>36659941</v>
      </c>
      <c r="Z5" s="204">
        <v>37332596</v>
      </c>
      <c r="AA5" s="204">
        <v>38037603</v>
      </c>
      <c r="AB5" s="204">
        <v>38745745</v>
      </c>
      <c r="AC5" s="204">
        <v>39430797</v>
      </c>
      <c r="AD5" s="204">
        <v>40077564</v>
      </c>
      <c r="AE5" s="204">
        <v>40704931</v>
      </c>
      <c r="AF5" s="204">
        <v>41337701</v>
      </c>
      <c r="AG5" s="204">
        <v>41955104</v>
      </c>
      <c r="AH5" s="204">
        <v>42568431</v>
      </c>
      <c r="AI5" s="204">
        <v>43172041</v>
      </c>
      <c r="AJ5" s="204">
        <v>43764655</v>
      </c>
      <c r="AK5" s="204">
        <v>44344652</v>
      </c>
      <c r="AL5" s="204">
        <v>44916530</v>
      </c>
      <c r="AM5" s="204">
        <v>45486359</v>
      </c>
      <c r="AN5" s="204">
        <v>46046453</v>
      </c>
      <c r="AO5" s="204">
        <v>46600287</v>
      </c>
      <c r="AP5" s="204">
        <v>47148527</v>
      </c>
      <c r="AQ5" s="204">
        <v>47696981</v>
      </c>
      <c r="AR5" s="204">
        <v>48243863</v>
      </c>
      <c r="AS5" s="204">
        <v>48787760</v>
      </c>
      <c r="AT5" s="204">
        <v>49329050</v>
      </c>
      <c r="AU5" s="204">
        <v>49924636</v>
      </c>
      <c r="AV5" s="204">
        <v>50551763</v>
      </c>
      <c r="AW5" s="204">
        <v>51150676</v>
      </c>
      <c r="AX5" s="204">
        <v>51737798</v>
      </c>
      <c r="AY5" s="204">
        <v>52311489</v>
      </c>
      <c r="AZ5" s="204">
        <v>52878568</v>
      </c>
    </row>
    <row r="6" spans="1:52">
      <c r="A6" s="207" t="s">
        <v>20</v>
      </c>
      <c r="B6" s="206">
        <v>971000</v>
      </c>
      <c r="C6" s="206">
        <v>1028000</v>
      </c>
      <c r="D6" s="206">
        <v>1090000</v>
      </c>
      <c r="E6" s="206">
        <v>1162000</v>
      </c>
      <c r="F6" s="206">
        <v>1218000</v>
      </c>
      <c r="G6" s="206">
        <v>1235000</v>
      </c>
      <c r="H6" s="206">
        <v>1239600</v>
      </c>
      <c r="I6" s="206">
        <v>1280300</v>
      </c>
      <c r="J6" s="206">
        <v>1305600</v>
      </c>
      <c r="K6" s="206">
        <v>1306756</v>
      </c>
      <c r="L6" s="206">
        <v>1264401</v>
      </c>
      <c r="M6" s="206">
        <v>1266836</v>
      </c>
      <c r="N6" s="206">
        <v>1251798</v>
      </c>
      <c r="O6" s="206">
        <v>1243745</v>
      </c>
      <c r="P6" s="206">
        <v>1240200</v>
      </c>
      <c r="Q6" s="206">
        <v>1253100</v>
      </c>
      <c r="R6" s="206">
        <v>1355739</v>
      </c>
      <c r="S6" s="206">
        <v>1425193</v>
      </c>
      <c r="T6" s="206">
        <v>1478009</v>
      </c>
      <c r="U6" s="206">
        <v>1532474</v>
      </c>
      <c r="V6" s="206">
        <v>1587393</v>
      </c>
      <c r="W6" s="206">
        <v>1642947</v>
      </c>
      <c r="X6" s="206">
        <v>1703119</v>
      </c>
      <c r="Y6" s="206">
        <v>1769387</v>
      </c>
      <c r="Z6" s="206">
        <v>1843768</v>
      </c>
      <c r="AA6" s="206">
        <v>1925711</v>
      </c>
      <c r="AB6" s="206">
        <v>2010592</v>
      </c>
      <c r="AC6" s="206">
        <v>2095584</v>
      </c>
      <c r="AD6" s="206">
        <v>2182105</v>
      </c>
      <c r="AE6" s="206">
        <v>2276487</v>
      </c>
      <c r="AF6" s="206">
        <v>2394241</v>
      </c>
      <c r="AG6" s="206">
        <v>2517863</v>
      </c>
      <c r="AH6" s="206">
        <v>2648290</v>
      </c>
      <c r="AI6" s="206">
        <v>2786356</v>
      </c>
      <c r="AJ6" s="206">
        <v>2932205</v>
      </c>
      <c r="AK6" s="206">
        <v>3085666</v>
      </c>
      <c r="AL6" s="206">
        <v>3247406</v>
      </c>
      <c r="AM6" s="206">
        <v>3418851</v>
      </c>
      <c r="AN6" s="206">
        <v>3600090</v>
      </c>
      <c r="AO6" s="206">
        <v>3792346</v>
      </c>
      <c r="AP6" s="206">
        <v>3996221</v>
      </c>
      <c r="AQ6" s="206">
        <v>4212985</v>
      </c>
      <c r="AR6" s="206">
        <v>4443145</v>
      </c>
      <c r="AS6" s="206">
        <v>4687197</v>
      </c>
      <c r="AT6" s="206">
        <v>4945690</v>
      </c>
      <c r="AU6" s="206">
        <v>5228834</v>
      </c>
      <c r="AV6" s="206">
        <v>5535684</v>
      </c>
      <c r="AW6" s="206">
        <v>5856175</v>
      </c>
      <c r="AX6" s="206">
        <v>6193657</v>
      </c>
      <c r="AY6" s="206">
        <v>6549539</v>
      </c>
      <c r="AZ6" s="206">
        <v>6925411</v>
      </c>
    </row>
    <row r="7" spans="1:52">
      <c r="A7" s="189" t="s">
        <v>21</v>
      </c>
      <c r="B7" s="198">
        <v>24405000</v>
      </c>
      <c r="C7" s="198">
        <v>25783000</v>
      </c>
      <c r="D7" s="198">
        <v>26460000</v>
      </c>
      <c r="E7" s="198">
        <v>26953000</v>
      </c>
      <c r="F7" s="198">
        <v>27765100</v>
      </c>
      <c r="G7" s="198">
        <v>28285000</v>
      </c>
      <c r="H7" s="198">
        <v>28446661</v>
      </c>
      <c r="I7" s="198">
        <v>28873319</v>
      </c>
      <c r="J7" s="198">
        <v>28390000</v>
      </c>
      <c r="K7" s="198">
        <v>28247000</v>
      </c>
      <c r="L7" s="198">
        <v>28421000</v>
      </c>
      <c r="M7" s="198">
        <v>28467000</v>
      </c>
      <c r="N7" s="198">
        <v>28722000</v>
      </c>
      <c r="O7" s="198">
        <v>30075436</v>
      </c>
      <c r="P7" s="198">
        <v>30557157</v>
      </c>
      <c r="Q7" s="198">
        <v>30250374</v>
      </c>
      <c r="R7" s="198">
        <v>31113825</v>
      </c>
      <c r="S7" s="198">
        <v>31659243</v>
      </c>
      <c r="T7" s="198">
        <v>32149517</v>
      </c>
      <c r="U7" s="198">
        <v>32667150</v>
      </c>
      <c r="V7" s="198">
        <v>33181682</v>
      </c>
      <c r="W7" s="198">
        <v>33726729</v>
      </c>
      <c r="X7" s="198">
        <v>34277102</v>
      </c>
      <c r="Y7" s="198">
        <v>34850254</v>
      </c>
      <c r="Z7" s="198">
        <v>35448109</v>
      </c>
      <c r="AA7" s="198">
        <v>36070741</v>
      </c>
      <c r="AB7" s="198">
        <v>36693569</v>
      </c>
      <c r="AC7" s="198">
        <v>37293203</v>
      </c>
      <c r="AD7" s="198">
        <v>37853028</v>
      </c>
      <c r="AE7" s="198">
        <v>38385596</v>
      </c>
      <c r="AF7" s="198">
        <v>38900219</v>
      </c>
      <c r="AG7" s="198">
        <v>39393630</v>
      </c>
      <c r="AH7" s="198">
        <v>39876197</v>
      </c>
      <c r="AI7" s="198">
        <v>40341459</v>
      </c>
      <c r="AJ7" s="198">
        <v>40787968</v>
      </c>
      <c r="AK7" s="198">
        <v>41214284</v>
      </c>
      <c r="AL7" s="198">
        <v>41624213</v>
      </c>
      <c r="AM7" s="198">
        <v>42022389</v>
      </c>
      <c r="AN7" s="198">
        <v>42401037</v>
      </c>
      <c r="AO7" s="198">
        <v>42762406</v>
      </c>
      <c r="AP7" s="198">
        <v>43106556</v>
      </c>
      <c r="AQ7" s="198">
        <v>43438035</v>
      </c>
      <c r="AR7" s="198">
        <v>43754559</v>
      </c>
      <c r="AS7" s="198">
        <v>44054211</v>
      </c>
      <c r="AT7" s="198">
        <v>44336820</v>
      </c>
      <c r="AU7" s="198">
        <v>44649060</v>
      </c>
      <c r="AV7" s="198">
        <v>44969133</v>
      </c>
      <c r="AW7" s="198">
        <v>45247345</v>
      </c>
      <c r="AX7" s="198">
        <v>45496792</v>
      </c>
      <c r="AY7" s="198">
        <v>45714402</v>
      </c>
      <c r="AZ7" s="198">
        <v>45905418</v>
      </c>
    </row>
    <row r="8" spans="1:52">
      <c r="A8" s="189" t="s">
        <v>22</v>
      </c>
      <c r="B8" s="198">
        <v>44501</v>
      </c>
      <c r="C8" s="198">
        <v>44293</v>
      </c>
      <c r="D8" s="198">
        <v>44550</v>
      </c>
      <c r="E8" s="198">
        <v>44982</v>
      </c>
      <c r="F8" s="198">
        <v>45727</v>
      </c>
      <c r="G8" s="198">
        <v>44675</v>
      </c>
      <c r="H8" s="198">
        <v>44648</v>
      </c>
      <c r="I8" s="198">
        <v>44785</v>
      </c>
      <c r="J8" s="198">
        <v>45046</v>
      </c>
      <c r="K8" s="198">
        <v>43485</v>
      </c>
      <c r="L8" s="198">
        <v>42860</v>
      </c>
      <c r="M8" s="198">
        <v>42081</v>
      </c>
      <c r="N8" s="198">
        <v>41649</v>
      </c>
      <c r="O8" s="198">
        <v>41455</v>
      </c>
      <c r="P8" s="198">
        <v>41250</v>
      </c>
      <c r="Q8" s="198">
        <v>40820</v>
      </c>
      <c r="R8" s="198">
        <v>37699</v>
      </c>
      <c r="S8" s="198">
        <v>37165</v>
      </c>
      <c r="T8" s="198">
        <v>37762</v>
      </c>
      <c r="U8" s="198">
        <v>38335</v>
      </c>
      <c r="V8" s="198">
        <v>38896</v>
      </c>
      <c r="W8" s="198">
        <v>39414</v>
      </c>
      <c r="X8" s="198">
        <v>39879</v>
      </c>
      <c r="Y8" s="198">
        <v>40300</v>
      </c>
      <c r="Z8" s="198">
        <v>40719</v>
      </c>
      <c r="AA8" s="198">
        <v>41151</v>
      </c>
      <c r="AB8" s="198">
        <v>41584</v>
      </c>
      <c r="AC8" s="198">
        <v>42010</v>
      </c>
      <c r="AD8" s="198">
        <v>42431</v>
      </c>
      <c r="AE8" s="198">
        <v>42848</v>
      </c>
      <c r="AF8" s="198">
        <v>43241</v>
      </c>
      <c r="AG8" s="198">
        <v>43611</v>
      </c>
      <c r="AH8" s="198">
        <v>43944</v>
      </c>
      <c r="AI8" s="198">
        <v>44226</v>
      </c>
      <c r="AJ8" s="198">
        <v>44482</v>
      </c>
      <c r="AK8" s="198">
        <v>44702</v>
      </c>
      <c r="AL8" s="198">
        <v>44911</v>
      </c>
      <c r="AM8" s="198">
        <v>45119</v>
      </c>
      <c r="AN8" s="198">
        <v>45326</v>
      </c>
      <c r="AO8" s="198">
        <v>45535</v>
      </c>
      <c r="AP8" s="198">
        <v>45750</v>
      </c>
      <c r="AQ8" s="198">
        <v>45961</v>
      </c>
      <c r="AR8" s="198">
        <v>46159</v>
      </c>
      <c r="AS8" s="198">
        <v>46352</v>
      </c>
      <c r="AT8" s="198">
        <v>46540</v>
      </c>
      <c r="AU8" s="198">
        <v>46742</v>
      </c>
      <c r="AV8" s="198">
        <v>46946</v>
      </c>
      <c r="AW8" s="198">
        <v>47156</v>
      </c>
      <c r="AX8" s="198">
        <v>47349</v>
      </c>
      <c r="AY8" s="198">
        <v>47548</v>
      </c>
      <c r="AZ8" s="198">
        <v>47739</v>
      </c>
    </row>
    <row r="9" spans="1:52">
      <c r="A9" s="203" t="s">
        <v>195</v>
      </c>
      <c r="B9" s="204">
        <v>2658.5</v>
      </c>
      <c r="C9" s="204">
        <v>2718.5</v>
      </c>
      <c r="D9" s="204">
        <v>2753</v>
      </c>
      <c r="E9" s="204">
        <v>2797.5</v>
      </c>
      <c r="F9" s="204">
        <v>2365</v>
      </c>
      <c r="G9" s="204">
        <v>2365</v>
      </c>
      <c r="H9" s="204">
        <v>2402</v>
      </c>
      <c r="I9" s="204">
        <v>2460.5</v>
      </c>
      <c r="J9" s="204">
        <v>2555</v>
      </c>
      <c r="K9" s="204">
        <v>2598.5</v>
      </c>
      <c r="L9" s="204">
        <v>2708</v>
      </c>
      <c r="M9" s="204">
        <v>2865</v>
      </c>
      <c r="N9" s="204">
        <v>3031.5</v>
      </c>
      <c r="O9" s="204">
        <v>3124.5</v>
      </c>
      <c r="P9" s="204">
        <v>3276.5</v>
      </c>
      <c r="Q9" s="204">
        <v>3374.5</v>
      </c>
      <c r="R9" s="204">
        <v>3460.3910573625808</v>
      </c>
      <c r="S9" s="204">
        <v>3546.4943536206233</v>
      </c>
      <c r="T9" s="204">
        <v>3611.9241593131869</v>
      </c>
      <c r="U9" s="204">
        <v>3673.7931478075434</v>
      </c>
      <c r="V9" s="204">
        <v>3729.5025229393655</v>
      </c>
      <c r="W9" s="204">
        <v>3781.5143774755079</v>
      </c>
      <c r="X9" s="204">
        <v>3825.4805406146288</v>
      </c>
      <c r="Y9" s="204">
        <v>3870.6622093297892</v>
      </c>
      <c r="Z9" s="204">
        <v>3929.7468265900216</v>
      </c>
      <c r="AA9" s="204">
        <v>3984.6015791154005</v>
      </c>
      <c r="AB9" s="204">
        <v>4043.144615768786</v>
      </c>
      <c r="AC9" s="204">
        <v>4100.9598007102022</v>
      </c>
      <c r="AD9" s="204">
        <v>4160.2462277521954</v>
      </c>
      <c r="AE9" s="204">
        <v>4220.0031408477489</v>
      </c>
      <c r="AF9" s="204">
        <v>4266.5025622062894</v>
      </c>
      <c r="AG9" s="204">
        <v>4309.3055317789849</v>
      </c>
      <c r="AH9" s="204">
        <v>4346.6844418479704</v>
      </c>
      <c r="AI9" s="204">
        <v>4384.3301239434722</v>
      </c>
      <c r="AJ9" s="204">
        <v>4420.2645607044697</v>
      </c>
      <c r="AK9" s="204">
        <v>4453.5677429190418</v>
      </c>
      <c r="AL9" s="204">
        <v>4487.5550093271577</v>
      </c>
      <c r="AM9" s="204">
        <v>4520.9087111037079</v>
      </c>
      <c r="AN9" s="204">
        <v>4553.069000913657</v>
      </c>
      <c r="AO9" s="204">
        <v>4583.7775426779199</v>
      </c>
      <c r="AP9" s="204">
        <v>4612.432984636851</v>
      </c>
      <c r="AQ9" s="204">
        <v>4640.7085091946019</v>
      </c>
      <c r="AR9" s="204">
        <v>4669.5117841316323</v>
      </c>
      <c r="AS9" s="204">
        <v>4697.6469592323647</v>
      </c>
      <c r="AT9" s="204">
        <v>4723.9655961423487</v>
      </c>
      <c r="AU9" s="204">
        <v>4748.3623992828543</v>
      </c>
      <c r="AV9" s="204">
        <v>4768.9810214241916</v>
      </c>
      <c r="AW9" s="204">
        <v>4787.9605198835916</v>
      </c>
      <c r="AX9" s="204">
        <v>4808.5673877566442</v>
      </c>
      <c r="AY9" s="204">
        <v>4832.9776803768873</v>
      </c>
      <c r="AZ9" s="204">
        <v>4864.3863047790837</v>
      </c>
    </row>
    <row r="10" spans="1:52">
      <c r="A10" s="207" t="s">
        <v>62</v>
      </c>
      <c r="B10" s="206">
        <v>1697.5</v>
      </c>
      <c r="C10" s="206">
        <v>1756.5</v>
      </c>
      <c r="D10" s="206">
        <v>1791</v>
      </c>
      <c r="E10" s="206">
        <v>1835.5</v>
      </c>
      <c r="F10" s="206">
        <v>1364</v>
      </c>
      <c r="G10" s="206">
        <v>1364</v>
      </c>
      <c r="H10" s="206">
        <v>1364</v>
      </c>
      <c r="I10" s="206">
        <v>1396</v>
      </c>
      <c r="J10" s="206">
        <v>1448</v>
      </c>
      <c r="K10" s="206">
        <v>1491</v>
      </c>
      <c r="L10" s="206">
        <v>1560.5</v>
      </c>
      <c r="M10" s="206">
        <v>1634.5</v>
      </c>
      <c r="N10" s="206">
        <v>1734</v>
      </c>
      <c r="O10" s="206">
        <v>1791</v>
      </c>
      <c r="P10" s="206">
        <v>1895.5</v>
      </c>
      <c r="Q10" s="206">
        <v>1919.5</v>
      </c>
      <c r="R10" s="206">
        <v>1956.6725829995808</v>
      </c>
      <c r="S10" s="206">
        <v>1989.3142099610047</v>
      </c>
      <c r="T10" s="206">
        <v>2020.7953940678574</v>
      </c>
      <c r="U10" s="206">
        <v>2048.3284205584914</v>
      </c>
      <c r="V10" s="206">
        <v>2070.879712284468</v>
      </c>
      <c r="W10" s="206">
        <v>2091.6658060942113</v>
      </c>
      <c r="X10" s="206">
        <v>2110.4239991665359</v>
      </c>
      <c r="Y10" s="206">
        <v>2129.2387274621633</v>
      </c>
      <c r="Z10" s="206">
        <v>2148.0732860690359</v>
      </c>
      <c r="AA10" s="206">
        <v>2166.5956631619183</v>
      </c>
      <c r="AB10" s="206">
        <v>2186.5261793299151</v>
      </c>
      <c r="AC10" s="206">
        <v>2206.7607490704304</v>
      </c>
      <c r="AD10" s="206">
        <v>2226.2481022262546</v>
      </c>
      <c r="AE10" s="206">
        <v>2247.62349291894</v>
      </c>
      <c r="AF10" s="206">
        <v>2263.9720203076595</v>
      </c>
      <c r="AG10" s="206">
        <v>2278.6169094637439</v>
      </c>
      <c r="AH10" s="206">
        <v>2289.1028580942398</v>
      </c>
      <c r="AI10" s="206">
        <v>2302.1325964845173</v>
      </c>
      <c r="AJ10" s="206">
        <v>2314.8411240518435</v>
      </c>
      <c r="AK10" s="206">
        <v>2325.5757905794221</v>
      </c>
      <c r="AL10" s="206">
        <v>2337.8145866675081</v>
      </c>
      <c r="AM10" s="206">
        <v>2349.7859047289785</v>
      </c>
      <c r="AN10" s="206">
        <v>2360.9111863159651</v>
      </c>
      <c r="AO10" s="206">
        <v>2370.797579212348</v>
      </c>
      <c r="AP10" s="206">
        <v>2378.9126014305452</v>
      </c>
      <c r="AQ10" s="206">
        <v>2386.7094357437372</v>
      </c>
      <c r="AR10" s="206">
        <v>2394.7852019898601</v>
      </c>
      <c r="AS10" s="206">
        <v>2401.6086563131475</v>
      </c>
      <c r="AT10" s="206">
        <v>2405.7145648337273</v>
      </c>
      <c r="AU10" s="206">
        <v>2406.8436610984136</v>
      </c>
      <c r="AV10" s="206">
        <v>2402.9032609262513</v>
      </c>
      <c r="AW10" s="206">
        <v>2395.549681768407</v>
      </c>
      <c r="AX10" s="206">
        <v>2387.9490322938923</v>
      </c>
      <c r="AY10" s="206">
        <v>2382.0068003491133</v>
      </c>
      <c r="AZ10" s="206">
        <v>2380.7601460302403</v>
      </c>
    </row>
    <row r="11" spans="1:52">
      <c r="A11" s="189" t="s">
        <v>64</v>
      </c>
      <c r="B11" s="198">
        <v>0</v>
      </c>
      <c r="C11" s="198">
        <v>0</v>
      </c>
      <c r="D11" s="198">
        <v>0</v>
      </c>
      <c r="E11" s="198">
        <v>0</v>
      </c>
      <c r="F11" s="198">
        <v>2.5</v>
      </c>
      <c r="G11" s="198">
        <v>2.5</v>
      </c>
      <c r="H11" s="198">
        <v>5</v>
      </c>
      <c r="I11" s="198">
        <v>7</v>
      </c>
      <c r="J11" s="198">
        <v>7</v>
      </c>
      <c r="K11" s="198">
        <v>7</v>
      </c>
      <c r="L11" s="198">
        <v>7</v>
      </c>
      <c r="M11" s="198">
        <v>22</v>
      </c>
      <c r="N11" s="198">
        <v>22</v>
      </c>
      <c r="O11" s="198">
        <v>22</v>
      </c>
      <c r="P11" s="198">
        <v>22</v>
      </c>
      <c r="Q11" s="198">
        <v>22</v>
      </c>
      <c r="R11" s="198">
        <v>22</v>
      </c>
      <c r="S11" s="198">
        <v>23.549226169887511</v>
      </c>
      <c r="T11" s="198">
        <v>24.506160833767581</v>
      </c>
      <c r="U11" s="198">
        <v>25.460952105001173</v>
      </c>
      <c r="V11" s="198">
        <v>26.392496624530043</v>
      </c>
      <c r="W11" s="198">
        <v>27.324139961735114</v>
      </c>
      <c r="X11" s="198">
        <v>28.387730249243674</v>
      </c>
      <c r="Y11" s="198">
        <v>29.686857331700715</v>
      </c>
      <c r="Z11" s="198">
        <v>31.279317164652994</v>
      </c>
      <c r="AA11" s="198">
        <v>33.680114093850676</v>
      </c>
      <c r="AB11" s="198">
        <v>37.176101744968399</v>
      </c>
      <c r="AC11" s="198">
        <v>41.717774477931385</v>
      </c>
      <c r="AD11" s="198">
        <v>46.140238507381071</v>
      </c>
      <c r="AE11" s="198">
        <v>50.190803667435723</v>
      </c>
      <c r="AF11" s="198">
        <v>53.394719772118577</v>
      </c>
      <c r="AG11" s="198">
        <v>56.446229534250882</v>
      </c>
      <c r="AH11" s="198">
        <v>59.616907468657971</v>
      </c>
      <c r="AI11" s="198">
        <v>62.083710494715405</v>
      </c>
      <c r="AJ11" s="198">
        <v>64.370092493814369</v>
      </c>
      <c r="AK11" s="198">
        <v>66.903549493937888</v>
      </c>
      <c r="AL11" s="198">
        <v>69.3716041088027</v>
      </c>
      <c r="AM11" s="198">
        <v>71.944249633087978</v>
      </c>
      <c r="AN11" s="198">
        <v>74.498291519832648</v>
      </c>
      <c r="AO11" s="198">
        <v>76.935420059398055</v>
      </c>
      <c r="AP11" s="198">
        <v>79.113455721225591</v>
      </c>
      <c r="AQ11" s="198">
        <v>81.001124896682398</v>
      </c>
      <c r="AR11" s="198">
        <v>82.685594239454019</v>
      </c>
      <c r="AS11" s="198">
        <v>84.205899524603353</v>
      </c>
      <c r="AT11" s="198">
        <v>85.591609953056803</v>
      </c>
      <c r="AU11" s="198">
        <v>87.071506821471118</v>
      </c>
      <c r="AV11" s="198">
        <v>88.528546385694725</v>
      </c>
      <c r="AW11" s="198">
        <v>89.736757364238841</v>
      </c>
      <c r="AX11" s="198">
        <v>90.824744582947517</v>
      </c>
      <c r="AY11" s="198">
        <v>91.849687146628483</v>
      </c>
      <c r="AZ11" s="198">
        <v>92.902566944497451</v>
      </c>
    </row>
    <row r="12" spans="1:52">
      <c r="A12" s="189" t="s">
        <v>61</v>
      </c>
      <c r="B12" s="198">
        <v>961</v>
      </c>
      <c r="C12" s="198">
        <v>962</v>
      </c>
      <c r="D12" s="198">
        <v>962</v>
      </c>
      <c r="E12" s="198">
        <v>962</v>
      </c>
      <c r="F12" s="198">
        <v>998.5</v>
      </c>
      <c r="G12" s="198">
        <v>998.5</v>
      </c>
      <c r="H12" s="198">
        <v>1033</v>
      </c>
      <c r="I12" s="198">
        <v>1057.5</v>
      </c>
      <c r="J12" s="198">
        <v>1100</v>
      </c>
      <c r="K12" s="198">
        <v>1100.5</v>
      </c>
      <c r="L12" s="198">
        <v>1140.5</v>
      </c>
      <c r="M12" s="198">
        <v>1208.5</v>
      </c>
      <c r="N12" s="198">
        <v>1275.5</v>
      </c>
      <c r="O12" s="198">
        <v>1311.5</v>
      </c>
      <c r="P12" s="198">
        <v>1359</v>
      </c>
      <c r="Q12" s="198">
        <v>1433</v>
      </c>
      <c r="R12" s="198">
        <v>1481.7184743630003</v>
      </c>
      <c r="S12" s="198">
        <v>1533.630917489731</v>
      </c>
      <c r="T12" s="198">
        <v>1566.622604411562</v>
      </c>
      <c r="U12" s="198">
        <v>1600.0037751440511</v>
      </c>
      <c r="V12" s="198">
        <v>1632.2303140303675</v>
      </c>
      <c r="W12" s="198">
        <v>1662.5244314195613</v>
      </c>
      <c r="X12" s="198">
        <v>1686.6688111988494</v>
      </c>
      <c r="Y12" s="198">
        <v>1711.7366245359253</v>
      </c>
      <c r="Z12" s="198">
        <v>1750.3942233563323</v>
      </c>
      <c r="AA12" s="198">
        <v>1784.3258018596316</v>
      </c>
      <c r="AB12" s="198">
        <v>1819.4423346939022</v>
      </c>
      <c r="AC12" s="198">
        <v>1852.4812771618406</v>
      </c>
      <c r="AD12" s="198">
        <v>1887.8578870185597</v>
      </c>
      <c r="AE12" s="198">
        <v>1922.1888442613733</v>
      </c>
      <c r="AF12" s="198">
        <v>1949.1358221265118</v>
      </c>
      <c r="AG12" s="198">
        <v>1974.2423927809903</v>
      </c>
      <c r="AH12" s="198">
        <v>1997.9646762850725</v>
      </c>
      <c r="AI12" s="198">
        <v>2020.1138169642395</v>
      </c>
      <c r="AJ12" s="198">
        <v>2041.0533441588118</v>
      </c>
      <c r="AK12" s="198">
        <v>2061.0884028456821</v>
      </c>
      <c r="AL12" s="198">
        <v>2080.3688185508463</v>
      </c>
      <c r="AM12" s="198">
        <v>2099.1785567416418</v>
      </c>
      <c r="AN12" s="198">
        <v>2117.6595230778594</v>
      </c>
      <c r="AO12" s="198">
        <v>2136.0445434061739</v>
      </c>
      <c r="AP12" s="198">
        <v>2154.4069274850799</v>
      </c>
      <c r="AQ12" s="198">
        <v>2172.9979485541821</v>
      </c>
      <c r="AR12" s="198">
        <v>2192.0409879023182</v>
      </c>
      <c r="AS12" s="198">
        <v>2211.8324033946137</v>
      </c>
      <c r="AT12" s="198">
        <v>2232.6594213555641</v>
      </c>
      <c r="AU12" s="198">
        <v>2254.4472313629694</v>
      </c>
      <c r="AV12" s="198">
        <v>2277.549214112245</v>
      </c>
      <c r="AW12" s="198">
        <v>2302.6740807509459</v>
      </c>
      <c r="AX12" s="198">
        <v>2329.7936108798049</v>
      </c>
      <c r="AY12" s="198">
        <v>2359.1211928811458</v>
      </c>
      <c r="AZ12" s="198">
        <v>2390.7235918043466</v>
      </c>
    </row>
    <row r="13" spans="1:52">
      <c r="A13" s="203" t="s">
        <v>196</v>
      </c>
      <c r="B13" s="204">
        <v>1519759</v>
      </c>
      <c r="C13" s="204">
        <v>1568037</v>
      </c>
      <c r="D13" s="204">
        <v>1643987</v>
      </c>
      <c r="E13" s="204">
        <v>1759112</v>
      </c>
      <c r="F13" s="204">
        <v>1920187</v>
      </c>
      <c r="G13" s="204">
        <v>2022992</v>
      </c>
      <c r="H13" s="204">
        <v>2046826</v>
      </c>
      <c r="I13" s="204">
        <v>2071723</v>
      </c>
      <c r="J13" s="204">
        <v>2034048.9999999998</v>
      </c>
      <c r="K13" s="204">
        <v>1848635</v>
      </c>
      <c r="L13" s="204">
        <v>1715436.0000000002</v>
      </c>
      <c r="M13" s="204">
        <v>1778194.0000000002</v>
      </c>
      <c r="N13" s="204">
        <v>1749310.0000000005</v>
      </c>
      <c r="O13" s="204">
        <v>1765664.9999999998</v>
      </c>
      <c r="P13" s="204">
        <v>1801445</v>
      </c>
      <c r="Q13" s="204">
        <v>1859073</v>
      </c>
      <c r="R13" s="204">
        <v>1898351.8381890208</v>
      </c>
      <c r="S13" s="204">
        <v>2018141.752532149</v>
      </c>
      <c r="T13" s="204">
        <v>2072517.7497430476</v>
      </c>
      <c r="U13" s="204">
        <v>2107652.4334569052</v>
      </c>
      <c r="V13" s="204">
        <v>2132412.7203700813</v>
      </c>
      <c r="W13" s="204">
        <v>2162804.4293168592</v>
      </c>
      <c r="X13" s="204">
        <v>2188394.6676561744</v>
      </c>
      <c r="Y13" s="204">
        <v>2215682.1588221379</v>
      </c>
      <c r="Z13" s="204">
        <v>2243654.7533870102</v>
      </c>
      <c r="AA13" s="204">
        <v>2280167.6897481307</v>
      </c>
      <c r="AB13" s="204">
        <v>2322710.6174775544</v>
      </c>
      <c r="AC13" s="204">
        <v>2364379.0907299188</v>
      </c>
      <c r="AD13" s="204">
        <v>2403604.1541349124</v>
      </c>
      <c r="AE13" s="204">
        <v>2435290.6707728584</v>
      </c>
      <c r="AF13" s="204">
        <v>2460446.2427720679</v>
      </c>
      <c r="AG13" s="204">
        <v>2483188.1848242059</v>
      </c>
      <c r="AH13" s="204">
        <v>2497356.6204129746</v>
      </c>
      <c r="AI13" s="204">
        <v>2510186.1867958563</v>
      </c>
      <c r="AJ13" s="204">
        <v>2516593.2488421425</v>
      </c>
      <c r="AK13" s="204">
        <v>2522743.2441677265</v>
      </c>
      <c r="AL13" s="204">
        <v>2532221.8444383685</v>
      </c>
      <c r="AM13" s="204">
        <v>2538737.7886466011</v>
      </c>
      <c r="AN13" s="204">
        <v>2563111.974643752</v>
      </c>
      <c r="AO13" s="204">
        <v>2569489.8106733584</v>
      </c>
      <c r="AP13" s="204">
        <v>2579361.5929017165</v>
      </c>
      <c r="AQ13" s="204">
        <v>2593087.2849628995</v>
      </c>
      <c r="AR13" s="204">
        <v>2605403.3181171939</v>
      </c>
      <c r="AS13" s="204">
        <v>2618238.2695570998</v>
      </c>
      <c r="AT13" s="204">
        <v>2629969.7803983828</v>
      </c>
      <c r="AU13" s="204">
        <v>2650244.4089295203</v>
      </c>
      <c r="AV13" s="204">
        <v>2670267.4644861645</v>
      </c>
      <c r="AW13" s="204">
        <v>2687226.6028757961</v>
      </c>
      <c r="AX13" s="204">
        <v>2711418.3071171218</v>
      </c>
      <c r="AY13" s="204">
        <v>2731825.6903867349</v>
      </c>
      <c r="AZ13" s="204">
        <v>2755136.382675637</v>
      </c>
    </row>
    <row r="14" spans="1:52">
      <c r="A14" s="207" t="s">
        <v>24</v>
      </c>
      <c r="B14" s="206">
        <v>258985.00000000003</v>
      </c>
      <c r="C14" s="206">
        <v>283376</v>
      </c>
      <c r="D14" s="206">
        <v>309322</v>
      </c>
      <c r="E14" s="206">
        <v>332176</v>
      </c>
      <c r="F14" s="206">
        <v>360062.00000000012</v>
      </c>
      <c r="G14" s="206">
        <v>375268.99999999983</v>
      </c>
      <c r="H14" s="206">
        <v>369495.99999999988</v>
      </c>
      <c r="I14" s="206">
        <v>360277.00000000012</v>
      </c>
      <c r="J14" s="206">
        <v>343227.00000000006</v>
      </c>
      <c r="K14" s="206">
        <v>313267.00000000006</v>
      </c>
      <c r="L14" s="206">
        <v>280580.00000000006</v>
      </c>
      <c r="M14" s="206">
        <v>282445.99999999994</v>
      </c>
      <c r="N14" s="206">
        <v>271444.00000000012</v>
      </c>
      <c r="O14" s="206">
        <v>271994.99999999994</v>
      </c>
      <c r="P14" s="206">
        <v>261965.00000000009</v>
      </c>
      <c r="Q14" s="206">
        <v>263203.00000000006</v>
      </c>
      <c r="R14" s="206">
        <v>266489.74791188189</v>
      </c>
      <c r="S14" s="206">
        <v>275204.39645848441</v>
      </c>
      <c r="T14" s="206">
        <v>279850.07117683243</v>
      </c>
      <c r="U14" s="206">
        <v>282872.29438097484</v>
      </c>
      <c r="V14" s="206">
        <v>284980.73597563128</v>
      </c>
      <c r="W14" s="206">
        <v>286911.28419854003</v>
      </c>
      <c r="X14" s="206">
        <v>288366.70460163453</v>
      </c>
      <c r="Y14" s="206">
        <v>289561.24220312136</v>
      </c>
      <c r="Z14" s="206">
        <v>292564.3691438713</v>
      </c>
      <c r="AA14" s="206">
        <v>296965.25644470751</v>
      </c>
      <c r="AB14" s="206">
        <v>301976.73754689877</v>
      </c>
      <c r="AC14" s="206">
        <v>307138.50062849646</v>
      </c>
      <c r="AD14" s="206">
        <v>313237.72978520521</v>
      </c>
      <c r="AE14" s="206">
        <v>318639.61072159396</v>
      </c>
      <c r="AF14" s="206">
        <v>321961.65594870743</v>
      </c>
      <c r="AG14" s="206">
        <v>324337.26970699237</v>
      </c>
      <c r="AH14" s="206">
        <v>325573.43355898448</v>
      </c>
      <c r="AI14" s="206">
        <v>327528.26221812196</v>
      </c>
      <c r="AJ14" s="206">
        <v>327151.39735497459</v>
      </c>
      <c r="AK14" s="206">
        <v>326773.3808909767</v>
      </c>
      <c r="AL14" s="206">
        <v>326855.20567270176</v>
      </c>
      <c r="AM14" s="206">
        <v>326245.86180188705</v>
      </c>
      <c r="AN14" s="206">
        <v>328142.54054914071</v>
      </c>
      <c r="AO14" s="206">
        <v>327740.9142872112</v>
      </c>
      <c r="AP14" s="206">
        <v>328889.65133843664</v>
      </c>
      <c r="AQ14" s="206">
        <v>330835.20436049742</v>
      </c>
      <c r="AR14" s="206">
        <v>332486.68926067144</v>
      </c>
      <c r="AS14" s="206">
        <v>334203.85662862664</v>
      </c>
      <c r="AT14" s="206">
        <v>335792.15680441906</v>
      </c>
      <c r="AU14" s="206">
        <v>337586.73904531955</v>
      </c>
      <c r="AV14" s="206">
        <v>339418.48913873528</v>
      </c>
      <c r="AW14" s="206">
        <v>341495.72675137327</v>
      </c>
      <c r="AX14" s="206">
        <v>343444.8579397354</v>
      </c>
      <c r="AY14" s="206">
        <v>345686.7578997463</v>
      </c>
      <c r="AZ14" s="206">
        <v>347884.3257487684</v>
      </c>
    </row>
    <row r="15" spans="1:52">
      <c r="A15" s="189" t="s">
        <v>87</v>
      </c>
      <c r="B15" s="198">
        <v>854196</v>
      </c>
      <c r="C15" s="198">
        <v>891477</v>
      </c>
      <c r="D15" s="198">
        <v>934778</v>
      </c>
      <c r="E15" s="198">
        <v>1015257.0000000001</v>
      </c>
      <c r="F15" s="198">
        <v>1106539</v>
      </c>
      <c r="G15" s="198">
        <v>1166924</v>
      </c>
      <c r="H15" s="198">
        <v>1187671</v>
      </c>
      <c r="I15" s="198">
        <v>1205689</v>
      </c>
      <c r="J15" s="198">
        <v>1191294.9999999998</v>
      </c>
      <c r="K15" s="198">
        <v>1064976</v>
      </c>
      <c r="L15" s="198">
        <v>996258.00000000012</v>
      </c>
      <c r="M15" s="198">
        <v>1035295.0000000002</v>
      </c>
      <c r="N15" s="198">
        <v>1031115.0000000002</v>
      </c>
      <c r="O15" s="198">
        <v>1044532.9999999999</v>
      </c>
      <c r="P15" s="198">
        <v>1075279</v>
      </c>
      <c r="Q15" s="198">
        <v>1124284</v>
      </c>
      <c r="R15" s="198">
        <v>1164518.1319438436</v>
      </c>
      <c r="S15" s="198">
        <v>1245428.0200280712</v>
      </c>
      <c r="T15" s="198">
        <v>1277256.1402452195</v>
      </c>
      <c r="U15" s="198">
        <v>1294543.757166357</v>
      </c>
      <c r="V15" s="198">
        <v>1304221.6365300145</v>
      </c>
      <c r="W15" s="198">
        <v>1320503.4759948705</v>
      </c>
      <c r="X15" s="198">
        <v>1332789.848680319</v>
      </c>
      <c r="Y15" s="198">
        <v>1347137.9222446845</v>
      </c>
      <c r="Z15" s="198">
        <v>1365679.5243416026</v>
      </c>
      <c r="AA15" s="198">
        <v>1387428.1291844219</v>
      </c>
      <c r="AB15" s="198">
        <v>1413057.4819710508</v>
      </c>
      <c r="AC15" s="198">
        <v>1437794.6045693932</v>
      </c>
      <c r="AD15" s="198">
        <v>1460077.8930674957</v>
      </c>
      <c r="AE15" s="198">
        <v>1477608.8810239735</v>
      </c>
      <c r="AF15" s="198">
        <v>1491757.4354279754</v>
      </c>
      <c r="AG15" s="198">
        <v>1504955.9094213224</v>
      </c>
      <c r="AH15" s="198">
        <v>1512688.2930854731</v>
      </c>
      <c r="AI15" s="198">
        <v>1518485.7350529679</v>
      </c>
      <c r="AJ15" s="198">
        <v>1521549.0705717774</v>
      </c>
      <c r="AK15" s="198">
        <v>1524175.2391991492</v>
      </c>
      <c r="AL15" s="198">
        <v>1529263.242178838</v>
      </c>
      <c r="AM15" s="198">
        <v>1532753.524173972</v>
      </c>
      <c r="AN15" s="198">
        <v>1546562.0551422362</v>
      </c>
      <c r="AO15" s="198">
        <v>1550358.99076801</v>
      </c>
      <c r="AP15" s="198">
        <v>1555761.3223270129</v>
      </c>
      <c r="AQ15" s="198">
        <v>1563345.5300129415</v>
      </c>
      <c r="AR15" s="198">
        <v>1569681.9821105625</v>
      </c>
      <c r="AS15" s="198">
        <v>1577421.8088830151</v>
      </c>
      <c r="AT15" s="198">
        <v>1585390.9594791459</v>
      </c>
      <c r="AU15" s="198">
        <v>1599992.9280069415</v>
      </c>
      <c r="AV15" s="198">
        <v>1614889.1722492985</v>
      </c>
      <c r="AW15" s="198">
        <v>1627412.1578101378</v>
      </c>
      <c r="AX15" s="198">
        <v>1645059.8522168696</v>
      </c>
      <c r="AY15" s="198">
        <v>1660258.2469987867</v>
      </c>
      <c r="AZ15" s="198">
        <v>1677731.5647718043</v>
      </c>
    </row>
    <row r="16" spans="1:52">
      <c r="A16" s="189" t="s">
        <v>88</v>
      </c>
      <c r="B16" s="198">
        <v>406577.99999999994</v>
      </c>
      <c r="C16" s="198">
        <v>393184</v>
      </c>
      <c r="D16" s="198">
        <v>399887</v>
      </c>
      <c r="E16" s="198">
        <v>411679</v>
      </c>
      <c r="F16" s="198">
        <v>453586</v>
      </c>
      <c r="G16" s="198">
        <v>480799.00000000012</v>
      </c>
      <c r="H16" s="198">
        <v>489659.00000000006</v>
      </c>
      <c r="I16" s="198">
        <v>505757</v>
      </c>
      <c r="J16" s="198">
        <v>499526.99999999994</v>
      </c>
      <c r="K16" s="198">
        <v>470392.00000000012</v>
      </c>
      <c r="L16" s="198">
        <v>438598</v>
      </c>
      <c r="M16" s="198">
        <v>460453.00000000006</v>
      </c>
      <c r="N16" s="198">
        <v>446751.00000000012</v>
      </c>
      <c r="O16" s="198">
        <v>449137</v>
      </c>
      <c r="P16" s="198">
        <v>464201</v>
      </c>
      <c r="Q16" s="198">
        <v>471586</v>
      </c>
      <c r="R16" s="198">
        <v>467343.9583332953</v>
      </c>
      <c r="S16" s="198">
        <v>497509.33604559326</v>
      </c>
      <c r="T16" s="198">
        <v>515411.53832099581</v>
      </c>
      <c r="U16" s="198">
        <v>530236.38190957357</v>
      </c>
      <c r="V16" s="198">
        <v>543210.34786443575</v>
      </c>
      <c r="W16" s="198">
        <v>555389.66912344878</v>
      </c>
      <c r="X16" s="198">
        <v>567238.11437422072</v>
      </c>
      <c r="Y16" s="198">
        <v>578982.99437433202</v>
      </c>
      <c r="Z16" s="198">
        <v>585410.85990153637</v>
      </c>
      <c r="AA16" s="198">
        <v>595774.30411900126</v>
      </c>
      <c r="AB16" s="198">
        <v>607676.39795960474</v>
      </c>
      <c r="AC16" s="198">
        <v>619445.98553202907</v>
      </c>
      <c r="AD16" s="198">
        <v>630288.53128221177</v>
      </c>
      <c r="AE16" s="198">
        <v>639042.17902729101</v>
      </c>
      <c r="AF16" s="198">
        <v>646727.15139538515</v>
      </c>
      <c r="AG16" s="198">
        <v>653895.00569589087</v>
      </c>
      <c r="AH16" s="198">
        <v>659094.89376851683</v>
      </c>
      <c r="AI16" s="198">
        <v>664172.18952476652</v>
      </c>
      <c r="AJ16" s="198">
        <v>667892.78091539047</v>
      </c>
      <c r="AK16" s="198">
        <v>671794.62407760043</v>
      </c>
      <c r="AL16" s="198">
        <v>676103.39658682852</v>
      </c>
      <c r="AM16" s="198">
        <v>679738.40267074213</v>
      </c>
      <c r="AN16" s="198">
        <v>688407.37895237491</v>
      </c>
      <c r="AO16" s="198">
        <v>691389.90561813721</v>
      </c>
      <c r="AP16" s="198">
        <v>694710.61923626694</v>
      </c>
      <c r="AQ16" s="198">
        <v>698906.55058946053</v>
      </c>
      <c r="AR16" s="198">
        <v>703234.64674595976</v>
      </c>
      <c r="AS16" s="198">
        <v>706612.60404545825</v>
      </c>
      <c r="AT16" s="198">
        <v>708786.66411481763</v>
      </c>
      <c r="AU16" s="198">
        <v>712664.7418772591</v>
      </c>
      <c r="AV16" s="198">
        <v>715959.80309813062</v>
      </c>
      <c r="AW16" s="198">
        <v>718318.71831428516</v>
      </c>
      <c r="AX16" s="198">
        <v>722913.59696051665</v>
      </c>
      <c r="AY16" s="198">
        <v>725880.68548820179</v>
      </c>
      <c r="AZ16" s="198">
        <v>729520.49215506425</v>
      </c>
    </row>
    <row r="17" spans="1:52">
      <c r="A17" s="194" t="s">
        <v>23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</row>
    <row r="18" spans="1:52">
      <c r="A18" s="203" t="s">
        <v>194</v>
      </c>
      <c r="B18" s="204">
        <v>2926913.789295245</v>
      </c>
      <c r="C18" s="204">
        <v>3020117.0170421358</v>
      </c>
      <c r="D18" s="204">
        <v>3113409.6595001468</v>
      </c>
      <c r="E18" s="204">
        <v>3238888.2076319093</v>
      </c>
      <c r="F18" s="204">
        <v>3432821.8997216802</v>
      </c>
      <c r="G18" s="204">
        <v>3561727.2250153529</v>
      </c>
      <c r="H18" s="204">
        <v>3650352.0420584874</v>
      </c>
      <c r="I18" s="204">
        <v>3787895.6845089486</v>
      </c>
      <c r="J18" s="204">
        <v>3815331.8596047182</v>
      </c>
      <c r="K18" s="204">
        <v>3790282.9033607501</v>
      </c>
      <c r="L18" s="204">
        <v>3803450.2892176588</v>
      </c>
      <c r="M18" s="204">
        <v>3842343.6275671264</v>
      </c>
      <c r="N18" s="204">
        <v>3872125.7031336483</v>
      </c>
      <c r="O18" s="204">
        <v>3951014.4310979452</v>
      </c>
      <c r="P18" s="204">
        <v>4077632.7679170868</v>
      </c>
      <c r="Q18" s="204">
        <v>4256318.5595879471</v>
      </c>
      <c r="R18" s="204">
        <v>4398511</v>
      </c>
      <c r="S18" s="204">
        <v>4503966</v>
      </c>
      <c r="T18" s="204">
        <v>4600391</v>
      </c>
      <c r="U18" s="204">
        <v>4688497</v>
      </c>
      <c r="V18" s="204">
        <v>4781123</v>
      </c>
      <c r="W18" s="204">
        <v>4848520</v>
      </c>
      <c r="X18" s="204">
        <v>4912407</v>
      </c>
      <c r="Y18" s="204">
        <v>4991232</v>
      </c>
      <c r="Z18" s="204">
        <v>5078439</v>
      </c>
      <c r="AA18" s="204">
        <v>5167746</v>
      </c>
      <c r="AB18" s="204">
        <v>5254574</v>
      </c>
      <c r="AC18" s="204">
        <v>5336475</v>
      </c>
      <c r="AD18" s="204">
        <v>5417390</v>
      </c>
      <c r="AE18" s="204">
        <v>5498727</v>
      </c>
      <c r="AF18" s="204">
        <v>5582797</v>
      </c>
      <c r="AG18" s="204">
        <v>5670951</v>
      </c>
      <c r="AH18" s="204">
        <v>5767267</v>
      </c>
      <c r="AI18" s="204">
        <v>5867476</v>
      </c>
      <c r="AJ18" s="204">
        <v>5969816</v>
      </c>
      <c r="AK18" s="204">
        <v>6073980</v>
      </c>
      <c r="AL18" s="204">
        <v>6179298</v>
      </c>
      <c r="AM18" s="204">
        <v>6286218</v>
      </c>
      <c r="AN18" s="204">
        <v>6393807</v>
      </c>
      <c r="AO18" s="204">
        <v>6502913</v>
      </c>
      <c r="AP18" s="204">
        <v>6613554</v>
      </c>
      <c r="AQ18" s="204">
        <v>6725714</v>
      </c>
      <c r="AR18" s="204">
        <v>6840826</v>
      </c>
      <c r="AS18" s="204">
        <v>6957389</v>
      </c>
      <c r="AT18" s="204">
        <v>7075658</v>
      </c>
      <c r="AU18" s="204">
        <v>7201839</v>
      </c>
      <c r="AV18" s="204">
        <v>7335385</v>
      </c>
      <c r="AW18" s="204">
        <v>7465200</v>
      </c>
      <c r="AX18" s="204">
        <v>7594179</v>
      </c>
      <c r="AY18" s="204">
        <v>7737842</v>
      </c>
      <c r="AZ18" s="204">
        <v>7885121</v>
      </c>
    </row>
    <row r="19" spans="1:52">
      <c r="A19" s="189" t="s">
        <v>197</v>
      </c>
      <c r="B19" s="198">
        <v>2370864</v>
      </c>
      <c r="C19" s="198">
        <v>2465863</v>
      </c>
      <c r="D19" s="198">
        <v>2557492</v>
      </c>
      <c r="E19" s="198">
        <v>2682056</v>
      </c>
      <c r="F19" s="198">
        <v>2879435</v>
      </c>
      <c r="G19" s="198">
        <v>3021687</v>
      </c>
      <c r="H19" s="198">
        <v>3113050</v>
      </c>
      <c r="I19" s="198">
        <v>3249832</v>
      </c>
      <c r="J19" s="198">
        <v>3290409</v>
      </c>
      <c r="K19" s="198">
        <v>3270628</v>
      </c>
      <c r="L19" s="198">
        <v>3288475</v>
      </c>
      <c r="M19" s="198">
        <v>3318931</v>
      </c>
      <c r="N19" s="198">
        <v>3345766</v>
      </c>
      <c r="O19" s="198">
        <v>3410858</v>
      </c>
      <c r="P19" s="198">
        <v>3518265</v>
      </c>
      <c r="Q19" s="198">
        <v>3603480</v>
      </c>
      <c r="R19" s="198">
        <v>3671017</v>
      </c>
      <c r="S19" s="198">
        <v>3753303</v>
      </c>
      <c r="T19" s="198">
        <v>3833412</v>
      </c>
      <c r="U19" s="198">
        <v>3909552</v>
      </c>
      <c r="V19" s="198">
        <v>3994025</v>
      </c>
      <c r="W19" s="198">
        <v>4052701</v>
      </c>
      <c r="X19" s="198">
        <v>4106349</v>
      </c>
      <c r="Y19" s="198">
        <v>4179198</v>
      </c>
      <c r="Z19" s="198">
        <v>4258921</v>
      </c>
      <c r="AA19" s="198">
        <v>4340193</v>
      </c>
      <c r="AB19" s="198">
        <v>4419327</v>
      </c>
      <c r="AC19" s="198">
        <v>4494679</v>
      </c>
      <c r="AD19" s="198">
        <v>4570489</v>
      </c>
      <c r="AE19" s="198">
        <v>4647962</v>
      </c>
      <c r="AF19" s="198">
        <v>4728850</v>
      </c>
      <c r="AG19" s="198">
        <v>4813736</v>
      </c>
      <c r="AH19" s="198">
        <v>4902762</v>
      </c>
      <c r="AI19" s="198">
        <v>4994826</v>
      </c>
      <c r="AJ19" s="198">
        <v>5088353</v>
      </c>
      <c r="AK19" s="198">
        <v>5183427</v>
      </c>
      <c r="AL19" s="198">
        <v>5279620</v>
      </c>
      <c r="AM19" s="198">
        <v>5377403</v>
      </c>
      <c r="AN19" s="198">
        <v>5475948</v>
      </c>
      <c r="AO19" s="198">
        <v>5575959</v>
      </c>
      <c r="AP19" s="198">
        <v>5677457</v>
      </c>
      <c r="AQ19" s="198">
        <v>5780286</v>
      </c>
      <c r="AR19" s="198">
        <v>5885836</v>
      </c>
      <c r="AS19" s="198">
        <v>5992637</v>
      </c>
      <c r="AT19" s="198">
        <v>6101046</v>
      </c>
      <c r="AU19" s="198">
        <v>6216281</v>
      </c>
      <c r="AV19" s="198">
        <v>6338123</v>
      </c>
      <c r="AW19" s="198">
        <v>6456696</v>
      </c>
      <c r="AX19" s="198">
        <v>6574673</v>
      </c>
      <c r="AY19" s="198">
        <v>6707553</v>
      </c>
      <c r="AZ19" s="198">
        <v>6844216</v>
      </c>
    </row>
    <row r="20" spans="1:52">
      <c r="A20" s="208" t="s">
        <v>198</v>
      </c>
      <c r="B20" s="199">
        <v>556049.78929524519</v>
      </c>
      <c r="C20" s="199">
        <v>554254.0170421357</v>
      </c>
      <c r="D20" s="199">
        <v>555917.65950014675</v>
      </c>
      <c r="E20" s="199">
        <v>556832.20763190929</v>
      </c>
      <c r="F20" s="199">
        <v>553386.89972168021</v>
      </c>
      <c r="G20" s="199">
        <v>540040.22501535295</v>
      </c>
      <c r="H20" s="199">
        <v>537302.04205848731</v>
      </c>
      <c r="I20" s="199">
        <v>538063.68450894835</v>
      </c>
      <c r="J20" s="199">
        <v>524922.85960471816</v>
      </c>
      <c r="K20" s="199">
        <v>519654.90336075018</v>
      </c>
      <c r="L20" s="199">
        <v>514975.28921765886</v>
      </c>
      <c r="M20" s="199">
        <v>523412.62756712647</v>
      </c>
      <c r="N20" s="199">
        <v>526359.70313364849</v>
      </c>
      <c r="O20" s="199">
        <v>540156.43109794543</v>
      </c>
      <c r="P20" s="199">
        <v>559367.76791708695</v>
      </c>
      <c r="Q20" s="199">
        <v>652838.55958794698</v>
      </c>
      <c r="R20" s="199">
        <v>727494</v>
      </c>
      <c r="S20" s="199">
        <v>750663</v>
      </c>
      <c r="T20" s="199">
        <v>766979</v>
      </c>
      <c r="U20" s="199">
        <v>778945</v>
      </c>
      <c r="V20" s="199">
        <v>787098</v>
      </c>
      <c r="W20" s="199">
        <v>795819</v>
      </c>
      <c r="X20" s="199">
        <v>806058</v>
      </c>
      <c r="Y20" s="199">
        <v>812034</v>
      </c>
      <c r="Z20" s="199">
        <v>819518</v>
      </c>
      <c r="AA20" s="199">
        <v>827553</v>
      </c>
      <c r="AB20" s="199">
        <v>835247</v>
      </c>
      <c r="AC20" s="199">
        <v>841796</v>
      </c>
      <c r="AD20" s="199">
        <v>846901</v>
      </c>
      <c r="AE20" s="199">
        <v>850765</v>
      </c>
      <c r="AF20" s="199">
        <v>853947</v>
      </c>
      <c r="AG20" s="199">
        <v>857215</v>
      </c>
      <c r="AH20" s="199">
        <v>864505</v>
      </c>
      <c r="AI20" s="199">
        <v>872650</v>
      </c>
      <c r="AJ20" s="199">
        <v>881463</v>
      </c>
      <c r="AK20" s="199">
        <v>890553</v>
      </c>
      <c r="AL20" s="199">
        <v>899678</v>
      </c>
      <c r="AM20" s="199">
        <v>908815</v>
      </c>
      <c r="AN20" s="199">
        <v>917859</v>
      </c>
      <c r="AO20" s="199">
        <v>926954</v>
      </c>
      <c r="AP20" s="199">
        <v>936097</v>
      </c>
      <c r="AQ20" s="199">
        <v>945428</v>
      </c>
      <c r="AR20" s="199">
        <v>954990</v>
      </c>
      <c r="AS20" s="199">
        <v>964752</v>
      </c>
      <c r="AT20" s="199">
        <v>974612</v>
      </c>
      <c r="AU20" s="199">
        <v>985558</v>
      </c>
      <c r="AV20" s="199">
        <v>997262</v>
      </c>
      <c r="AW20" s="199">
        <v>1008504</v>
      </c>
      <c r="AX20" s="199">
        <v>1019506</v>
      </c>
      <c r="AY20" s="199">
        <v>1030289</v>
      </c>
      <c r="AZ20" s="199">
        <v>1040905</v>
      </c>
    </row>
    <row r="21" spans="1:52">
      <c r="A21" s="203" t="s">
        <v>199</v>
      </c>
      <c r="B21" s="199">
        <v>234</v>
      </c>
      <c r="C21" s="199">
        <v>261</v>
      </c>
      <c r="D21" s="199">
        <v>261</v>
      </c>
      <c r="E21" s="199">
        <v>276</v>
      </c>
      <c r="F21" s="199">
        <v>342.5</v>
      </c>
      <c r="G21" s="199">
        <v>375</v>
      </c>
      <c r="H21" s="199">
        <v>390.5</v>
      </c>
      <c r="I21" s="199">
        <v>385.5</v>
      </c>
      <c r="J21" s="199">
        <v>385.5</v>
      </c>
      <c r="K21" s="199">
        <v>385.5</v>
      </c>
      <c r="L21" s="199">
        <v>385.5</v>
      </c>
      <c r="M21" s="199">
        <v>385.5</v>
      </c>
      <c r="N21" s="199">
        <v>373</v>
      </c>
      <c r="O21" s="199">
        <v>373</v>
      </c>
      <c r="P21" s="199">
        <v>368</v>
      </c>
      <c r="Q21" s="199">
        <v>362</v>
      </c>
      <c r="R21" s="199">
        <v>340</v>
      </c>
      <c r="S21" s="199">
        <v>327.48327437018821</v>
      </c>
      <c r="T21" s="199">
        <v>329.85898097364458</v>
      </c>
      <c r="U21" s="199">
        <v>332.53821607003118</v>
      </c>
      <c r="V21" s="199">
        <v>335.39996487478203</v>
      </c>
      <c r="W21" s="199">
        <v>338.31361391944222</v>
      </c>
      <c r="X21" s="199">
        <v>341.26657449141914</v>
      </c>
      <c r="Y21" s="199">
        <v>344.50383347582874</v>
      </c>
      <c r="Z21" s="199">
        <v>348.24636652903575</v>
      </c>
      <c r="AA21" s="199">
        <v>352.34727694568988</v>
      </c>
      <c r="AB21" s="199">
        <v>357.28891007340195</v>
      </c>
      <c r="AC21" s="199">
        <v>362.49253226133453</v>
      </c>
      <c r="AD21" s="199">
        <v>367.83221170417289</v>
      </c>
      <c r="AE21" s="199">
        <v>373.19388962555763</v>
      </c>
      <c r="AF21" s="199">
        <v>378.60003885863182</v>
      </c>
      <c r="AG21" s="199">
        <v>383.99471777615497</v>
      </c>
      <c r="AH21" s="199">
        <v>389.49052350637351</v>
      </c>
      <c r="AI21" s="199">
        <v>395.02255465562985</v>
      </c>
      <c r="AJ21" s="199">
        <v>400.69258644956051</v>
      </c>
      <c r="AK21" s="199">
        <v>406.35840287284327</v>
      </c>
      <c r="AL21" s="199">
        <v>412.0208112522356</v>
      </c>
      <c r="AM21" s="199">
        <v>417.82490105132456</v>
      </c>
      <c r="AN21" s="199">
        <v>423.7123673753523</v>
      </c>
      <c r="AO21" s="199">
        <v>429.58909234588668</v>
      </c>
      <c r="AP21" s="199">
        <v>435.60247798009379</v>
      </c>
      <c r="AQ21" s="199">
        <v>441.74982961238584</v>
      </c>
      <c r="AR21" s="199">
        <v>447.90268882759983</v>
      </c>
      <c r="AS21" s="199">
        <v>454.17251413967409</v>
      </c>
      <c r="AT21" s="199">
        <v>460.4490834231172</v>
      </c>
      <c r="AU21" s="199">
        <v>467.30382946898231</v>
      </c>
      <c r="AV21" s="199">
        <v>474.39320863492094</v>
      </c>
      <c r="AW21" s="199">
        <v>481.32963529556105</v>
      </c>
      <c r="AX21" s="199">
        <v>488.22574174517763</v>
      </c>
      <c r="AY21" s="199">
        <v>494.99776801477856</v>
      </c>
      <c r="AZ21" s="199">
        <v>501.55351011052028</v>
      </c>
    </row>
    <row r="22" spans="1:52">
      <c r="A22" s="203" t="s">
        <v>196</v>
      </c>
      <c r="B22" s="204">
        <v>59591</v>
      </c>
      <c r="C22" s="204">
        <v>54987.000000000007</v>
      </c>
      <c r="D22" s="204">
        <v>53933</v>
      </c>
      <c r="E22" s="204">
        <v>57089</v>
      </c>
      <c r="F22" s="204">
        <v>60251</v>
      </c>
      <c r="G22" s="204">
        <v>61215.999999999993</v>
      </c>
      <c r="H22" s="204">
        <v>61309</v>
      </c>
      <c r="I22" s="204">
        <v>62667</v>
      </c>
      <c r="J22" s="204">
        <v>62517.000000000015</v>
      </c>
      <c r="K22" s="204">
        <v>55965.000000000007</v>
      </c>
      <c r="L22" s="204">
        <v>54795</v>
      </c>
      <c r="M22" s="204">
        <v>53901</v>
      </c>
      <c r="N22" s="204">
        <v>55013</v>
      </c>
      <c r="O22" s="204">
        <v>54872</v>
      </c>
      <c r="P22" s="204">
        <v>52467</v>
      </c>
      <c r="Q22" s="204">
        <v>54263.999999999993</v>
      </c>
      <c r="R22" s="204">
        <v>56695.988174318554</v>
      </c>
      <c r="S22" s="204">
        <v>59126.236775750673</v>
      </c>
      <c r="T22" s="204">
        <v>61183.391926193362</v>
      </c>
      <c r="U22" s="204">
        <v>62781.047215122417</v>
      </c>
      <c r="V22" s="204">
        <v>64211.014571254673</v>
      </c>
      <c r="W22" s="204">
        <v>65808.223576577919</v>
      </c>
      <c r="X22" s="204">
        <v>67438.497345822223</v>
      </c>
      <c r="Y22" s="204">
        <v>69380.733352455223</v>
      </c>
      <c r="Z22" s="204">
        <v>71476.727714998167</v>
      </c>
      <c r="AA22" s="204">
        <v>74196.043420553906</v>
      </c>
      <c r="AB22" s="204">
        <v>77831.154621842288</v>
      </c>
      <c r="AC22" s="204">
        <v>82304.064326446052</v>
      </c>
      <c r="AD22" s="204">
        <v>86932.277081535838</v>
      </c>
      <c r="AE22" s="204">
        <v>91742.232581886827</v>
      </c>
      <c r="AF22" s="204">
        <v>96651.782208473334</v>
      </c>
      <c r="AG22" s="204">
        <v>102171.36798777126</v>
      </c>
      <c r="AH22" s="204">
        <v>107417.18732859482</v>
      </c>
      <c r="AI22" s="204">
        <v>112912.00440615862</v>
      </c>
      <c r="AJ22" s="204">
        <v>118299.05972298476</v>
      </c>
      <c r="AK22" s="204">
        <v>123926.17569058925</v>
      </c>
      <c r="AL22" s="204">
        <v>130004.17004002398</v>
      </c>
      <c r="AM22" s="204">
        <v>135809.23885400273</v>
      </c>
      <c r="AN22" s="204">
        <v>143274.95383518172</v>
      </c>
      <c r="AO22" s="204">
        <v>149983.8954201751</v>
      </c>
      <c r="AP22" s="204">
        <v>156677.86803513608</v>
      </c>
      <c r="AQ22" s="204">
        <v>163801.94719379145</v>
      </c>
      <c r="AR22" s="204">
        <v>171264.16548186782</v>
      </c>
      <c r="AS22" s="204">
        <v>178639.62093763752</v>
      </c>
      <c r="AT22" s="204">
        <v>185795.81220150329</v>
      </c>
      <c r="AU22" s="204">
        <v>194109.37105156592</v>
      </c>
      <c r="AV22" s="204">
        <v>202423.67709088349</v>
      </c>
      <c r="AW22" s="204">
        <v>209411.97445479486</v>
      </c>
      <c r="AX22" s="204">
        <v>216686.30831996613</v>
      </c>
      <c r="AY22" s="204">
        <v>223042.18058939732</v>
      </c>
      <c r="AZ22" s="204">
        <v>229178.23704434212</v>
      </c>
    </row>
    <row r="23" spans="1:52">
      <c r="A23" s="207" t="s">
        <v>89</v>
      </c>
      <c r="B23" s="206">
        <v>28512</v>
      </c>
      <c r="C23" s="206">
        <v>23791.000000000004</v>
      </c>
      <c r="D23" s="206">
        <v>23070</v>
      </c>
      <c r="E23" s="206">
        <v>25751.000000000004</v>
      </c>
      <c r="F23" s="206">
        <v>26906</v>
      </c>
      <c r="G23" s="206">
        <v>28539.999999999996</v>
      </c>
      <c r="H23" s="206">
        <v>28403.999999999996</v>
      </c>
      <c r="I23" s="206">
        <v>29001.999999999996</v>
      </c>
      <c r="J23" s="206">
        <v>28860.000000000004</v>
      </c>
      <c r="K23" s="206">
        <v>25801.999999999993</v>
      </c>
      <c r="L23" s="206">
        <v>20919.000000000004</v>
      </c>
      <c r="M23" s="206">
        <v>19618.999999999996</v>
      </c>
      <c r="N23" s="206">
        <v>19696</v>
      </c>
      <c r="O23" s="206">
        <v>18473.999999999996</v>
      </c>
      <c r="P23" s="206">
        <v>17199.999999999996</v>
      </c>
      <c r="Q23" s="206">
        <v>17901</v>
      </c>
      <c r="R23" s="206">
        <v>18965.79581823598</v>
      </c>
      <c r="S23" s="206">
        <v>20092.037663962583</v>
      </c>
      <c r="T23" s="206">
        <v>21017.915567358687</v>
      </c>
      <c r="U23" s="206">
        <v>21700.667175224153</v>
      </c>
      <c r="V23" s="206">
        <v>22333.975501835885</v>
      </c>
      <c r="W23" s="206">
        <v>23103.082390649248</v>
      </c>
      <c r="X23" s="206">
        <v>23809.577847089098</v>
      </c>
      <c r="Y23" s="206">
        <v>24715.418617250536</v>
      </c>
      <c r="Z23" s="206">
        <v>26140.125672918472</v>
      </c>
      <c r="AA23" s="206">
        <v>27792.014685392354</v>
      </c>
      <c r="AB23" s="206">
        <v>30025.820365249223</v>
      </c>
      <c r="AC23" s="206">
        <v>32863.356338916099</v>
      </c>
      <c r="AD23" s="206">
        <v>35722.878886338774</v>
      </c>
      <c r="AE23" s="206">
        <v>38725.698783995285</v>
      </c>
      <c r="AF23" s="206">
        <v>41855.26898432539</v>
      </c>
      <c r="AG23" s="206">
        <v>45493.017375055373</v>
      </c>
      <c r="AH23" s="206">
        <v>48914.54208914745</v>
      </c>
      <c r="AI23" s="206">
        <v>52561.267255334453</v>
      </c>
      <c r="AJ23" s="206">
        <v>56281.991674904879</v>
      </c>
      <c r="AK23" s="206">
        <v>60123.406592444509</v>
      </c>
      <c r="AL23" s="206">
        <v>64168.180979250283</v>
      </c>
      <c r="AM23" s="206">
        <v>68310.942346374766</v>
      </c>
      <c r="AN23" s="206">
        <v>73268.35063111523</v>
      </c>
      <c r="AO23" s="206">
        <v>77456.25017051473</v>
      </c>
      <c r="AP23" s="206">
        <v>81630.678217297769</v>
      </c>
      <c r="AQ23" s="206">
        <v>85852.981507576929</v>
      </c>
      <c r="AR23" s="206">
        <v>90260.201535717919</v>
      </c>
      <c r="AS23" s="206">
        <v>94607.902843101227</v>
      </c>
      <c r="AT23" s="206">
        <v>98713.713878864364</v>
      </c>
      <c r="AU23" s="206">
        <v>103506.3867396055</v>
      </c>
      <c r="AV23" s="206">
        <v>108372.38654260301</v>
      </c>
      <c r="AW23" s="206">
        <v>112371.56346495867</v>
      </c>
      <c r="AX23" s="206">
        <v>116308.49317134882</v>
      </c>
      <c r="AY23" s="206">
        <v>119678.63461531127</v>
      </c>
      <c r="AZ23" s="206">
        <v>122924.52807003699</v>
      </c>
    </row>
    <row r="24" spans="1:52">
      <c r="A24" s="208" t="s">
        <v>88</v>
      </c>
      <c r="B24" s="199">
        <v>31079</v>
      </c>
      <c r="C24" s="199">
        <v>31196.000000000004</v>
      </c>
      <c r="D24" s="199">
        <v>30863</v>
      </c>
      <c r="E24" s="199">
        <v>31338</v>
      </c>
      <c r="F24" s="199">
        <v>33345</v>
      </c>
      <c r="G24" s="199">
        <v>32675.999999999996</v>
      </c>
      <c r="H24" s="199">
        <v>32905</v>
      </c>
      <c r="I24" s="199">
        <v>33665</v>
      </c>
      <c r="J24" s="199">
        <v>33657.000000000015</v>
      </c>
      <c r="K24" s="199">
        <v>30163.000000000015</v>
      </c>
      <c r="L24" s="199">
        <v>33876</v>
      </c>
      <c r="M24" s="199">
        <v>34282</v>
      </c>
      <c r="N24" s="199">
        <v>35317</v>
      </c>
      <c r="O24" s="199">
        <v>36398.000000000007</v>
      </c>
      <c r="P24" s="199">
        <v>35267</v>
      </c>
      <c r="Q24" s="199">
        <v>36362.999999999993</v>
      </c>
      <c r="R24" s="199">
        <v>37730.192356082574</v>
      </c>
      <c r="S24" s="199">
        <v>39034.19911178809</v>
      </c>
      <c r="T24" s="199">
        <v>40165.476358834676</v>
      </c>
      <c r="U24" s="199">
        <v>41080.380039898264</v>
      </c>
      <c r="V24" s="199">
        <v>41877.039069418788</v>
      </c>
      <c r="W24" s="199">
        <v>42705.141185928675</v>
      </c>
      <c r="X24" s="199">
        <v>43628.919498733121</v>
      </c>
      <c r="Y24" s="199">
        <v>44665.31473520468</v>
      </c>
      <c r="Z24" s="199">
        <v>45336.602042079692</v>
      </c>
      <c r="AA24" s="199">
        <v>46404.028735161548</v>
      </c>
      <c r="AB24" s="199">
        <v>47805.334256593065</v>
      </c>
      <c r="AC24" s="199">
        <v>49440.707987529953</v>
      </c>
      <c r="AD24" s="199">
        <v>51209.398195197064</v>
      </c>
      <c r="AE24" s="199">
        <v>53016.533797891541</v>
      </c>
      <c r="AF24" s="199">
        <v>54796.513224147951</v>
      </c>
      <c r="AG24" s="199">
        <v>56678.350612715876</v>
      </c>
      <c r="AH24" s="199">
        <v>58502.645239447374</v>
      </c>
      <c r="AI24" s="199">
        <v>60350.73715082417</v>
      </c>
      <c r="AJ24" s="199">
        <v>62017.068048079884</v>
      </c>
      <c r="AK24" s="199">
        <v>63802.769098144745</v>
      </c>
      <c r="AL24" s="199">
        <v>65835.989060773703</v>
      </c>
      <c r="AM24" s="199">
        <v>67498.296507627965</v>
      </c>
      <c r="AN24" s="199">
        <v>70006.603204066472</v>
      </c>
      <c r="AO24" s="199">
        <v>72527.645249660389</v>
      </c>
      <c r="AP24" s="199">
        <v>75047.189817838313</v>
      </c>
      <c r="AQ24" s="199">
        <v>77948.965686214535</v>
      </c>
      <c r="AR24" s="199">
        <v>81003.963946149903</v>
      </c>
      <c r="AS24" s="199">
        <v>84031.718094536292</v>
      </c>
      <c r="AT24" s="199">
        <v>87082.098322638922</v>
      </c>
      <c r="AU24" s="199">
        <v>90602.984311960405</v>
      </c>
      <c r="AV24" s="199">
        <v>94051.290548280464</v>
      </c>
      <c r="AW24" s="199">
        <v>97040.410989836193</v>
      </c>
      <c r="AX24" s="199">
        <v>100377.8151486173</v>
      </c>
      <c r="AY24" s="199">
        <v>103363.54597408604</v>
      </c>
      <c r="AZ24" s="199">
        <v>106253.70897430513</v>
      </c>
    </row>
    <row r="25" spans="1:52">
      <c r="A25" s="203" t="s">
        <v>200</v>
      </c>
      <c r="B25" s="205">
        <v>311.55376193186862</v>
      </c>
      <c r="C25" s="205">
        <v>311.55376193186862</v>
      </c>
      <c r="D25" s="205">
        <v>311.55376193186862</v>
      </c>
      <c r="E25" s="205">
        <v>331.44671622503819</v>
      </c>
      <c r="F25" s="205">
        <v>331.44671622503819</v>
      </c>
      <c r="G25" s="205">
        <v>373.67781778918561</v>
      </c>
      <c r="H25" s="205">
        <v>499.01261272159701</v>
      </c>
      <c r="I25" s="205">
        <v>448.65296086192893</v>
      </c>
      <c r="J25" s="205">
        <v>286.26145782130163</v>
      </c>
      <c r="K25" s="205">
        <v>271.46856182199099</v>
      </c>
      <c r="L25" s="205">
        <v>271.46856182199099</v>
      </c>
      <c r="M25" s="205">
        <v>260.10637307220242</v>
      </c>
      <c r="N25" s="205">
        <v>246.5409816672896</v>
      </c>
      <c r="O25" s="205">
        <v>219.7221573489563</v>
      </c>
      <c r="P25" s="205">
        <v>205.10572027993814</v>
      </c>
      <c r="Q25" s="205">
        <v>202.94013131098203</v>
      </c>
      <c r="R25" s="205">
        <v>205.44776810959451</v>
      </c>
      <c r="S25" s="205">
        <v>207.94104263540777</v>
      </c>
      <c r="T25" s="205">
        <v>210.03119805447253</v>
      </c>
      <c r="U25" s="205">
        <v>211.61128384734801</v>
      </c>
      <c r="V25" s="205">
        <v>212.88977495128867</v>
      </c>
      <c r="W25" s="205">
        <v>214.11415674780841</v>
      </c>
      <c r="X25" s="205">
        <v>215.38622542234219</v>
      </c>
      <c r="Y25" s="205">
        <v>216.8217014414831</v>
      </c>
      <c r="Z25" s="205">
        <v>218.57185289592553</v>
      </c>
      <c r="AA25" s="205">
        <v>220.61248836962025</v>
      </c>
      <c r="AB25" s="205">
        <v>223.092235776797</v>
      </c>
      <c r="AC25" s="205">
        <v>225.80434338467603</v>
      </c>
      <c r="AD25" s="205">
        <v>228.59905064579496</v>
      </c>
      <c r="AE25" s="205">
        <v>231.42381677407491</v>
      </c>
      <c r="AF25" s="205">
        <v>234.23531129978679</v>
      </c>
      <c r="AG25" s="205">
        <v>237.05304703486098</v>
      </c>
      <c r="AH25" s="205">
        <v>239.90019961863837</v>
      </c>
      <c r="AI25" s="205">
        <v>242.79337595371297</v>
      </c>
      <c r="AJ25" s="205">
        <v>245.72060941712684</v>
      </c>
      <c r="AK25" s="205">
        <v>248.65747475222673</v>
      </c>
      <c r="AL25" s="205">
        <v>251.61046699006948</v>
      </c>
      <c r="AM25" s="205">
        <v>254.61257449621326</v>
      </c>
      <c r="AN25" s="205">
        <v>257.64578510293649</v>
      </c>
      <c r="AO25" s="205">
        <v>260.73173431243504</v>
      </c>
      <c r="AP25" s="205">
        <v>263.86789396184918</v>
      </c>
      <c r="AQ25" s="205">
        <v>267.06214377658347</v>
      </c>
      <c r="AR25" s="205">
        <v>270.30008687618522</v>
      </c>
      <c r="AS25" s="205">
        <v>273.58134712139901</v>
      </c>
      <c r="AT25" s="205">
        <v>276.90734876368225</v>
      </c>
      <c r="AU25" s="205">
        <v>280.58950643929222</v>
      </c>
      <c r="AV25" s="205">
        <v>284.56856568380312</v>
      </c>
      <c r="AW25" s="205">
        <v>288.47195635222999</v>
      </c>
      <c r="AX25" s="205">
        <v>292.34903124751878</v>
      </c>
      <c r="AY25" s="205">
        <v>296.19582440238082</v>
      </c>
      <c r="AZ25" s="205">
        <v>300.00118893627069</v>
      </c>
    </row>
    <row r="26" spans="1:52">
      <c r="A26" s="189" t="s">
        <v>181</v>
      </c>
      <c r="B26" s="195">
        <v>310.60792039247912</v>
      </c>
      <c r="C26" s="195">
        <v>310.60792039247912</v>
      </c>
      <c r="D26" s="195">
        <v>310.60792039247912</v>
      </c>
      <c r="E26" s="195">
        <v>330.39843223927409</v>
      </c>
      <c r="F26" s="195">
        <v>330.39843223927409</v>
      </c>
      <c r="G26" s="195">
        <v>372.62953380342151</v>
      </c>
      <c r="H26" s="195">
        <v>497.96432873583291</v>
      </c>
      <c r="I26" s="195">
        <v>447.60467687616483</v>
      </c>
      <c r="J26" s="195">
        <v>285.21317383553753</v>
      </c>
      <c r="K26" s="195">
        <v>270.42027783622689</v>
      </c>
      <c r="L26" s="195">
        <v>270.42027783622689</v>
      </c>
      <c r="M26" s="195">
        <v>259.05808908643832</v>
      </c>
      <c r="N26" s="195">
        <v>245.49269768152547</v>
      </c>
      <c r="O26" s="195">
        <v>218.67387336319217</v>
      </c>
      <c r="P26" s="195">
        <v>204.30076022925942</v>
      </c>
      <c r="Q26" s="195">
        <v>202.14726169537659</v>
      </c>
      <c r="R26" s="195">
        <v>204.64099742890346</v>
      </c>
      <c r="S26" s="195">
        <v>207.12032642300102</v>
      </c>
      <c r="T26" s="195">
        <v>209.19785643174686</v>
      </c>
      <c r="U26" s="195">
        <v>210.76694891550468</v>
      </c>
      <c r="V26" s="195">
        <v>212.03501280064208</v>
      </c>
      <c r="W26" s="195">
        <v>213.24865008255486</v>
      </c>
      <c r="X26" s="195">
        <v>214.50964969412735</v>
      </c>
      <c r="Y26" s="195">
        <v>215.93265172305803</v>
      </c>
      <c r="Z26" s="195">
        <v>217.66764461506673</v>
      </c>
      <c r="AA26" s="195">
        <v>219.68996555213846</v>
      </c>
      <c r="AB26" s="195">
        <v>222.14707868886939</v>
      </c>
      <c r="AC26" s="195">
        <v>224.83354330388272</v>
      </c>
      <c r="AD26" s="195">
        <v>227.60042922631354</v>
      </c>
      <c r="AE26" s="195">
        <v>230.39571535031749</v>
      </c>
      <c r="AF26" s="195">
        <v>233.17658954952208</v>
      </c>
      <c r="AG26" s="195">
        <v>235.96237980234727</v>
      </c>
      <c r="AH26" s="195">
        <v>238.77584761882235</v>
      </c>
      <c r="AI26" s="195">
        <v>241.63355501524222</v>
      </c>
      <c r="AJ26" s="195">
        <v>244.52363134260582</v>
      </c>
      <c r="AK26" s="195">
        <v>247.42182083278317</v>
      </c>
      <c r="AL26" s="195">
        <v>250.33453587010851</v>
      </c>
      <c r="AM26" s="195">
        <v>253.29447612125489</v>
      </c>
      <c r="AN26" s="195">
        <v>256.28345525855576</v>
      </c>
      <c r="AO26" s="195">
        <v>259.32360711389515</v>
      </c>
      <c r="AP26" s="195">
        <v>262.41170348233754</v>
      </c>
      <c r="AQ26" s="195">
        <v>265.55563843702242</v>
      </c>
      <c r="AR26" s="195">
        <v>268.74101381489072</v>
      </c>
      <c r="AS26" s="195">
        <v>271.96753845267608</v>
      </c>
      <c r="AT26" s="195">
        <v>275.23673213987956</v>
      </c>
      <c r="AU26" s="195">
        <v>278.8581912622052</v>
      </c>
      <c r="AV26" s="195">
        <v>282.77258988495362</v>
      </c>
      <c r="AW26" s="195">
        <v>286.60970590686702</v>
      </c>
      <c r="AX26" s="195">
        <v>290.41891852524543</v>
      </c>
      <c r="AY26" s="195">
        <v>294.19647302843811</v>
      </c>
      <c r="AZ26" s="195">
        <v>297.93160655865717</v>
      </c>
    </row>
    <row r="27" spans="1:52">
      <c r="A27" s="208" t="s">
        <v>182</v>
      </c>
      <c r="B27" s="193">
        <v>0.94584153938950066</v>
      </c>
      <c r="C27" s="193">
        <v>0.94584153938950066</v>
      </c>
      <c r="D27" s="193">
        <v>0.94584153938950066</v>
      </c>
      <c r="E27" s="193">
        <v>1.048283985764116</v>
      </c>
      <c r="F27" s="193">
        <v>1.048283985764116</v>
      </c>
      <c r="G27" s="193">
        <v>1.048283985764116</v>
      </c>
      <c r="H27" s="193">
        <v>1.048283985764116</v>
      </c>
      <c r="I27" s="193">
        <v>1.048283985764116</v>
      </c>
      <c r="J27" s="193">
        <v>1.048283985764116</v>
      </c>
      <c r="K27" s="193">
        <v>1.048283985764116</v>
      </c>
      <c r="L27" s="193">
        <v>1.048283985764116</v>
      </c>
      <c r="M27" s="193">
        <v>1.048283985764116</v>
      </c>
      <c r="N27" s="193">
        <v>1.048283985764116</v>
      </c>
      <c r="O27" s="193">
        <v>1.048283985764116</v>
      </c>
      <c r="P27" s="193">
        <v>0.80496005067872078</v>
      </c>
      <c r="Q27" s="193">
        <v>0.79286961560544011</v>
      </c>
      <c r="R27" s="193">
        <v>0.80677068069105751</v>
      </c>
      <c r="S27" s="193">
        <v>0.82071621240674009</v>
      </c>
      <c r="T27" s="193">
        <v>0.83334162272567747</v>
      </c>
      <c r="U27" s="193">
        <v>0.8443349318433222</v>
      </c>
      <c r="V27" s="193">
        <v>0.85476215064659</v>
      </c>
      <c r="W27" s="193">
        <v>0.86550666525354247</v>
      </c>
      <c r="X27" s="193">
        <v>0.87657572821484286</v>
      </c>
      <c r="Y27" s="193">
        <v>0.88904971842506575</v>
      </c>
      <c r="Z27" s="193">
        <v>0.90420828085878746</v>
      </c>
      <c r="AA27" s="193">
        <v>0.92252281748179976</v>
      </c>
      <c r="AB27" s="193">
        <v>0.94515708792760678</v>
      </c>
      <c r="AC27" s="193">
        <v>0.97080008079331426</v>
      </c>
      <c r="AD27" s="193">
        <v>0.99862141948142713</v>
      </c>
      <c r="AE27" s="193">
        <v>1.0281014237574211</v>
      </c>
      <c r="AF27" s="193">
        <v>1.0587217502646979</v>
      </c>
      <c r="AG27" s="193">
        <v>1.0906672325137237</v>
      </c>
      <c r="AH27" s="193">
        <v>1.1243519998160008</v>
      </c>
      <c r="AI27" s="193">
        <v>1.1598209384707563</v>
      </c>
      <c r="AJ27" s="193">
        <v>1.1969780745210028</v>
      </c>
      <c r="AK27" s="193">
        <v>1.2356539194435781</v>
      </c>
      <c r="AL27" s="193">
        <v>1.2759311199609791</v>
      </c>
      <c r="AM27" s="193">
        <v>1.3180983749583655</v>
      </c>
      <c r="AN27" s="193">
        <v>1.3623298443807244</v>
      </c>
      <c r="AO27" s="193">
        <v>1.4081271985398602</v>
      </c>
      <c r="AP27" s="193">
        <v>1.4561904795116478</v>
      </c>
      <c r="AQ27" s="193">
        <v>1.5065053395610615</v>
      </c>
      <c r="AR27" s="193">
        <v>1.5590730612944901</v>
      </c>
      <c r="AS27" s="193">
        <v>1.6138086687229278</v>
      </c>
      <c r="AT27" s="193">
        <v>1.6706166238026809</v>
      </c>
      <c r="AU27" s="193">
        <v>1.7313151770870097</v>
      </c>
      <c r="AV27" s="193">
        <v>1.7959757988495182</v>
      </c>
      <c r="AW27" s="193">
        <v>1.8622504453629853</v>
      </c>
      <c r="AX27" s="193">
        <v>1.9301127222733505</v>
      </c>
      <c r="AY27" s="193">
        <v>1.9993513739427367</v>
      </c>
      <c r="AZ27" s="193">
        <v>2.0695823776135409</v>
      </c>
    </row>
    <row r="28" spans="1:52">
      <c r="A28" s="201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</row>
    <row r="29" spans="1:52">
      <c r="A29" s="220"/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1"/>
      <c r="AB29" s="221"/>
      <c r="AC29" s="221"/>
      <c r="AD29" s="221"/>
      <c r="AE29" s="221"/>
      <c r="AF29" s="221"/>
      <c r="AG29" s="221"/>
      <c r="AH29" s="221"/>
      <c r="AI29" s="221"/>
      <c r="AJ29" s="221"/>
      <c r="AK29" s="221"/>
      <c r="AL29" s="221"/>
      <c r="AM29" s="221"/>
      <c r="AN29" s="221"/>
      <c r="AO29" s="221"/>
      <c r="AP29" s="221"/>
      <c r="AQ29" s="221"/>
      <c r="AR29" s="221"/>
      <c r="AS29" s="221"/>
      <c r="AT29" s="221"/>
      <c r="AU29" s="221"/>
      <c r="AV29" s="221"/>
      <c r="AW29" s="221"/>
      <c r="AX29" s="221"/>
      <c r="AY29" s="221"/>
      <c r="AZ29" s="221"/>
    </row>
    <row r="30" spans="1:52">
      <c r="A30" s="188" t="s">
        <v>194</v>
      </c>
      <c r="B30" s="222">
        <v>28347414.789295245</v>
      </c>
      <c r="C30" s="222">
        <v>29875410.017042138</v>
      </c>
      <c r="D30" s="222">
        <v>30707959.659500148</v>
      </c>
      <c r="E30" s="222">
        <v>31398870.207631908</v>
      </c>
      <c r="F30" s="222">
        <v>32461648.899721682</v>
      </c>
      <c r="G30" s="222">
        <v>33126402.225015353</v>
      </c>
      <c r="H30" s="222">
        <v>33381261.042058486</v>
      </c>
      <c r="I30" s="222">
        <v>33986299.68450895</v>
      </c>
      <c r="J30" s="222">
        <v>33555977.859604716</v>
      </c>
      <c r="K30" s="222">
        <v>33387523.903360751</v>
      </c>
      <c r="L30" s="222">
        <v>33531711.289217658</v>
      </c>
      <c r="M30" s="222">
        <v>33618260.627567127</v>
      </c>
      <c r="N30" s="222">
        <v>33887572.70313365</v>
      </c>
      <c r="O30" s="222">
        <v>35311650.431097947</v>
      </c>
      <c r="P30" s="222">
        <v>35916239.767917089</v>
      </c>
      <c r="Q30" s="222">
        <v>35800612.559587948</v>
      </c>
      <c r="R30" s="222">
        <v>36905774</v>
      </c>
      <c r="S30" s="222">
        <v>37625567</v>
      </c>
      <c r="T30" s="222">
        <v>38265679</v>
      </c>
      <c r="U30" s="222">
        <v>38926456</v>
      </c>
      <c r="V30" s="222">
        <v>39589094</v>
      </c>
      <c r="W30" s="222">
        <v>40257610</v>
      </c>
      <c r="X30" s="222">
        <v>40932507</v>
      </c>
      <c r="Y30" s="222">
        <v>41651173</v>
      </c>
      <c r="Z30" s="222">
        <v>42411035</v>
      </c>
      <c r="AA30" s="222">
        <v>43205349</v>
      </c>
      <c r="AB30" s="222">
        <v>44000319</v>
      </c>
      <c r="AC30" s="222">
        <v>44767272</v>
      </c>
      <c r="AD30" s="222">
        <v>45494954</v>
      </c>
      <c r="AE30" s="222">
        <v>46203658</v>
      </c>
      <c r="AF30" s="222">
        <v>46920498</v>
      </c>
      <c r="AG30" s="222">
        <v>47626055</v>
      </c>
      <c r="AH30" s="222">
        <v>48335698</v>
      </c>
      <c r="AI30" s="222">
        <v>49039517</v>
      </c>
      <c r="AJ30" s="222">
        <v>49734471</v>
      </c>
      <c r="AK30" s="222">
        <v>50418632</v>
      </c>
      <c r="AL30" s="222">
        <v>51095828</v>
      </c>
      <c r="AM30" s="222">
        <v>51772577</v>
      </c>
      <c r="AN30" s="222">
        <v>52440260</v>
      </c>
      <c r="AO30" s="222">
        <v>53103200</v>
      </c>
      <c r="AP30" s="222">
        <v>53762081</v>
      </c>
      <c r="AQ30" s="222">
        <v>54422695</v>
      </c>
      <c r="AR30" s="222">
        <v>55084689</v>
      </c>
      <c r="AS30" s="222">
        <v>55745149</v>
      </c>
      <c r="AT30" s="222">
        <v>56404708</v>
      </c>
      <c r="AU30" s="222">
        <v>57126475</v>
      </c>
      <c r="AV30" s="222">
        <v>57887148</v>
      </c>
      <c r="AW30" s="222">
        <v>58615876</v>
      </c>
      <c r="AX30" s="222">
        <v>59331977</v>
      </c>
      <c r="AY30" s="222">
        <v>60049331</v>
      </c>
      <c r="AZ30" s="222">
        <v>60763689</v>
      </c>
    </row>
    <row r="31" spans="1:52">
      <c r="A31" s="215" t="s">
        <v>19</v>
      </c>
      <c r="B31" s="217">
        <v>25420501</v>
      </c>
      <c r="C31" s="217">
        <v>26855293</v>
      </c>
      <c r="D31" s="217">
        <v>27594550</v>
      </c>
      <c r="E31" s="217">
        <v>28159982</v>
      </c>
      <c r="F31" s="217">
        <v>29028827</v>
      </c>
      <c r="G31" s="217">
        <v>29564675</v>
      </c>
      <c r="H31" s="217">
        <v>29730909</v>
      </c>
      <c r="I31" s="217">
        <v>30198404</v>
      </c>
      <c r="J31" s="217">
        <v>29740646</v>
      </c>
      <c r="K31" s="217">
        <v>29597241</v>
      </c>
      <c r="L31" s="217">
        <v>29728261</v>
      </c>
      <c r="M31" s="217">
        <v>29775917</v>
      </c>
      <c r="N31" s="217">
        <v>30015447</v>
      </c>
      <c r="O31" s="217">
        <v>31360636</v>
      </c>
      <c r="P31" s="217">
        <v>31838607</v>
      </c>
      <c r="Q31" s="217">
        <v>31544294</v>
      </c>
      <c r="R31" s="217">
        <v>32507263</v>
      </c>
      <c r="S31" s="217">
        <v>33121601</v>
      </c>
      <c r="T31" s="217">
        <v>33665288</v>
      </c>
      <c r="U31" s="217">
        <v>34237959</v>
      </c>
      <c r="V31" s="217">
        <v>34807971</v>
      </c>
      <c r="W31" s="217">
        <v>35409090</v>
      </c>
      <c r="X31" s="217">
        <v>36020100</v>
      </c>
      <c r="Y31" s="217">
        <v>36659941</v>
      </c>
      <c r="Z31" s="217">
        <v>37332596</v>
      </c>
      <c r="AA31" s="217">
        <v>38037603</v>
      </c>
      <c r="AB31" s="217">
        <v>38745745</v>
      </c>
      <c r="AC31" s="217">
        <v>39430797</v>
      </c>
      <c r="AD31" s="217">
        <v>40077564</v>
      </c>
      <c r="AE31" s="217">
        <v>40704931</v>
      </c>
      <c r="AF31" s="217">
        <v>41337701</v>
      </c>
      <c r="AG31" s="217">
        <v>41955104</v>
      </c>
      <c r="AH31" s="217">
        <v>42568431</v>
      </c>
      <c r="AI31" s="217">
        <v>43172041</v>
      </c>
      <c r="AJ31" s="217">
        <v>43764655</v>
      </c>
      <c r="AK31" s="217">
        <v>44344652</v>
      </c>
      <c r="AL31" s="217">
        <v>44916530</v>
      </c>
      <c r="AM31" s="217">
        <v>45486359</v>
      </c>
      <c r="AN31" s="217">
        <v>46046453</v>
      </c>
      <c r="AO31" s="217">
        <v>46600287</v>
      </c>
      <c r="AP31" s="217">
        <v>47148527</v>
      </c>
      <c r="AQ31" s="217">
        <v>47696981</v>
      </c>
      <c r="AR31" s="217">
        <v>48243863</v>
      </c>
      <c r="AS31" s="217">
        <v>48787760</v>
      </c>
      <c r="AT31" s="217">
        <v>49329050</v>
      </c>
      <c r="AU31" s="217">
        <v>49924636</v>
      </c>
      <c r="AV31" s="217">
        <v>50551763</v>
      </c>
      <c r="AW31" s="217">
        <v>51150676</v>
      </c>
      <c r="AX31" s="217">
        <v>51737798</v>
      </c>
      <c r="AY31" s="217">
        <v>52311489</v>
      </c>
      <c r="AZ31" s="217">
        <v>52878568</v>
      </c>
    </row>
    <row r="32" spans="1:52">
      <c r="A32" s="213" t="s">
        <v>20</v>
      </c>
      <c r="B32" s="214">
        <v>971000</v>
      </c>
      <c r="C32" s="214">
        <v>1028000</v>
      </c>
      <c r="D32" s="214">
        <v>1090000</v>
      </c>
      <c r="E32" s="214">
        <v>1162000</v>
      </c>
      <c r="F32" s="214">
        <v>1218000</v>
      </c>
      <c r="G32" s="214">
        <v>1235000</v>
      </c>
      <c r="H32" s="214">
        <v>1239600</v>
      </c>
      <c r="I32" s="214">
        <v>1280300</v>
      </c>
      <c r="J32" s="214">
        <v>1305600</v>
      </c>
      <c r="K32" s="214">
        <v>1306756</v>
      </c>
      <c r="L32" s="214">
        <v>1264401</v>
      </c>
      <c r="M32" s="214">
        <v>1266836</v>
      </c>
      <c r="N32" s="214">
        <v>1251798</v>
      </c>
      <c r="O32" s="214">
        <v>1243745</v>
      </c>
      <c r="P32" s="214">
        <v>1240200</v>
      </c>
      <c r="Q32" s="214">
        <v>1253100</v>
      </c>
      <c r="R32" s="214">
        <v>1355739</v>
      </c>
      <c r="S32" s="214">
        <v>1425193</v>
      </c>
      <c r="T32" s="214">
        <v>1478009</v>
      </c>
      <c r="U32" s="214">
        <v>1532474</v>
      </c>
      <c r="V32" s="214">
        <v>1587393</v>
      </c>
      <c r="W32" s="214">
        <v>1642947</v>
      </c>
      <c r="X32" s="214">
        <v>1703119</v>
      </c>
      <c r="Y32" s="214">
        <v>1769387</v>
      </c>
      <c r="Z32" s="214">
        <v>1843768</v>
      </c>
      <c r="AA32" s="214">
        <v>1925711</v>
      </c>
      <c r="AB32" s="214">
        <v>2010592</v>
      </c>
      <c r="AC32" s="214">
        <v>2095584</v>
      </c>
      <c r="AD32" s="214">
        <v>2182105</v>
      </c>
      <c r="AE32" s="214">
        <v>2276487</v>
      </c>
      <c r="AF32" s="214">
        <v>2394241</v>
      </c>
      <c r="AG32" s="214">
        <v>2517863</v>
      </c>
      <c r="AH32" s="214">
        <v>2648290</v>
      </c>
      <c r="AI32" s="214">
        <v>2786356</v>
      </c>
      <c r="AJ32" s="214">
        <v>2932205</v>
      </c>
      <c r="AK32" s="214">
        <v>3085666</v>
      </c>
      <c r="AL32" s="214">
        <v>3247406</v>
      </c>
      <c r="AM32" s="214">
        <v>3418851</v>
      </c>
      <c r="AN32" s="214">
        <v>3600090</v>
      </c>
      <c r="AO32" s="214">
        <v>3792346</v>
      </c>
      <c r="AP32" s="214">
        <v>3996221</v>
      </c>
      <c r="AQ32" s="214">
        <v>4212985</v>
      </c>
      <c r="AR32" s="214">
        <v>4443145</v>
      </c>
      <c r="AS32" s="214">
        <v>4687197</v>
      </c>
      <c r="AT32" s="214">
        <v>4945690</v>
      </c>
      <c r="AU32" s="214">
        <v>5228834</v>
      </c>
      <c r="AV32" s="214">
        <v>5535684</v>
      </c>
      <c r="AW32" s="214">
        <v>5856175</v>
      </c>
      <c r="AX32" s="214">
        <v>6193657</v>
      </c>
      <c r="AY32" s="214">
        <v>6549539</v>
      </c>
      <c r="AZ32" s="214">
        <v>6925411</v>
      </c>
    </row>
    <row r="33" spans="1:52">
      <c r="A33" s="212" t="s">
        <v>201</v>
      </c>
      <c r="B33" s="210">
        <v>971000</v>
      </c>
      <c r="C33" s="210">
        <v>1028000</v>
      </c>
      <c r="D33" s="210">
        <v>1090000</v>
      </c>
      <c r="E33" s="210">
        <v>1162000</v>
      </c>
      <c r="F33" s="210">
        <v>1218000</v>
      </c>
      <c r="G33" s="210">
        <v>1235000</v>
      </c>
      <c r="H33" s="210">
        <v>1239600</v>
      </c>
      <c r="I33" s="210">
        <v>1280300</v>
      </c>
      <c r="J33" s="210">
        <v>1305600</v>
      </c>
      <c r="K33" s="210">
        <v>1306756</v>
      </c>
      <c r="L33" s="210">
        <v>1264401</v>
      </c>
      <c r="M33" s="210">
        <v>1266836</v>
      </c>
      <c r="N33" s="210">
        <v>1251798</v>
      </c>
      <c r="O33" s="210">
        <v>1243745</v>
      </c>
      <c r="P33" s="210">
        <v>1240200</v>
      </c>
      <c r="Q33" s="210">
        <v>1253100</v>
      </c>
      <c r="R33" s="210">
        <v>1322981</v>
      </c>
      <c r="S33" s="210">
        <v>1364081</v>
      </c>
      <c r="T33" s="210">
        <v>1389968</v>
      </c>
      <c r="U33" s="210">
        <v>1415441</v>
      </c>
      <c r="V33" s="210">
        <v>1440001</v>
      </c>
      <c r="W33" s="210">
        <v>1464421</v>
      </c>
      <c r="X33" s="210">
        <v>1491229</v>
      </c>
      <c r="Y33" s="210">
        <v>1521101</v>
      </c>
      <c r="Z33" s="210">
        <v>1555267</v>
      </c>
      <c r="AA33" s="210">
        <v>1593735</v>
      </c>
      <c r="AB33" s="210">
        <v>1634137</v>
      </c>
      <c r="AC33" s="210">
        <v>1675047</v>
      </c>
      <c r="AD33" s="210">
        <v>1717896</v>
      </c>
      <c r="AE33" s="210">
        <v>1767072</v>
      </c>
      <c r="AF33" s="210">
        <v>1833027</v>
      </c>
      <c r="AG33" s="210">
        <v>1902394</v>
      </c>
      <c r="AH33" s="210">
        <v>1975212</v>
      </c>
      <c r="AI33" s="210">
        <v>2051435</v>
      </c>
      <c r="AJ33" s="210">
        <v>2130760</v>
      </c>
      <c r="AK33" s="210">
        <v>2212504</v>
      </c>
      <c r="AL33" s="210">
        <v>2296884</v>
      </c>
      <c r="AM33" s="210">
        <v>2384040</v>
      </c>
      <c r="AN33" s="210">
        <v>2474266</v>
      </c>
      <c r="AO33" s="210">
        <v>2568139</v>
      </c>
      <c r="AP33" s="210">
        <v>2666380</v>
      </c>
      <c r="AQ33" s="210">
        <v>2769630</v>
      </c>
      <c r="AR33" s="210">
        <v>2878529</v>
      </c>
      <c r="AS33" s="210">
        <v>2993124</v>
      </c>
      <c r="AT33" s="210">
        <v>3113965</v>
      </c>
      <c r="AU33" s="210">
        <v>3246352</v>
      </c>
      <c r="AV33" s="210">
        <v>3390322</v>
      </c>
      <c r="AW33" s="210">
        <v>3539547</v>
      </c>
      <c r="AX33" s="210">
        <v>3696060</v>
      </c>
      <c r="AY33" s="210">
        <v>3860265</v>
      </c>
      <c r="AZ33" s="210">
        <v>4033229</v>
      </c>
    </row>
    <row r="34" spans="1:52">
      <c r="A34" s="211" t="s">
        <v>202</v>
      </c>
      <c r="B34" s="197">
        <v>971000</v>
      </c>
      <c r="C34" s="197">
        <v>1028000</v>
      </c>
      <c r="D34" s="197">
        <v>1090000</v>
      </c>
      <c r="E34" s="197">
        <v>1162000</v>
      </c>
      <c r="F34" s="197">
        <v>1218000</v>
      </c>
      <c r="G34" s="197">
        <v>1235000</v>
      </c>
      <c r="H34" s="197">
        <v>1239600</v>
      </c>
      <c r="I34" s="197">
        <v>1280300</v>
      </c>
      <c r="J34" s="197">
        <v>1305600</v>
      </c>
      <c r="K34" s="197">
        <v>1306756</v>
      </c>
      <c r="L34" s="197">
        <v>1264401</v>
      </c>
      <c r="M34" s="197">
        <v>1266836</v>
      </c>
      <c r="N34" s="197">
        <v>1251798</v>
      </c>
      <c r="O34" s="197">
        <v>1243745</v>
      </c>
      <c r="P34" s="197">
        <v>1240200</v>
      </c>
      <c r="Q34" s="197">
        <v>1253100</v>
      </c>
      <c r="R34" s="197">
        <v>1322981</v>
      </c>
      <c r="S34" s="197">
        <v>1364081</v>
      </c>
      <c r="T34" s="197">
        <v>1389968</v>
      </c>
      <c r="U34" s="197">
        <v>1415441</v>
      </c>
      <c r="V34" s="197">
        <v>1440001</v>
      </c>
      <c r="W34" s="197">
        <v>1464421</v>
      </c>
      <c r="X34" s="197">
        <v>1491229</v>
      </c>
      <c r="Y34" s="197">
        <v>1521101</v>
      </c>
      <c r="Z34" s="197">
        <v>1555267</v>
      </c>
      <c r="AA34" s="197">
        <v>1593735</v>
      </c>
      <c r="AB34" s="197">
        <v>1634137</v>
      </c>
      <c r="AC34" s="197">
        <v>1675047</v>
      </c>
      <c r="AD34" s="197">
        <v>1717896</v>
      </c>
      <c r="AE34" s="197">
        <v>1767072</v>
      </c>
      <c r="AF34" s="197">
        <v>1833027</v>
      </c>
      <c r="AG34" s="197">
        <v>1902394</v>
      </c>
      <c r="AH34" s="197">
        <v>1975212</v>
      </c>
      <c r="AI34" s="197">
        <v>2051435</v>
      </c>
      <c r="AJ34" s="197">
        <v>2130760</v>
      </c>
      <c r="AK34" s="197">
        <v>2212504</v>
      </c>
      <c r="AL34" s="197">
        <v>2296884</v>
      </c>
      <c r="AM34" s="197">
        <v>2384040</v>
      </c>
      <c r="AN34" s="197">
        <v>2474266</v>
      </c>
      <c r="AO34" s="197">
        <v>2568139</v>
      </c>
      <c r="AP34" s="197">
        <v>2666380</v>
      </c>
      <c r="AQ34" s="197">
        <v>2769630</v>
      </c>
      <c r="AR34" s="197">
        <v>2878529</v>
      </c>
      <c r="AS34" s="197">
        <v>2993124</v>
      </c>
      <c r="AT34" s="197">
        <v>3113965</v>
      </c>
      <c r="AU34" s="197">
        <v>3246352</v>
      </c>
      <c r="AV34" s="197">
        <v>3390322</v>
      </c>
      <c r="AW34" s="197">
        <v>3539547</v>
      </c>
      <c r="AX34" s="197">
        <v>3696060</v>
      </c>
      <c r="AY34" s="197">
        <v>3860265</v>
      </c>
      <c r="AZ34" s="197">
        <v>4033229</v>
      </c>
    </row>
    <row r="35" spans="1:52">
      <c r="A35" s="211" t="s">
        <v>203</v>
      </c>
      <c r="B35" s="197">
        <v>0</v>
      </c>
      <c r="C35" s="197">
        <v>0</v>
      </c>
      <c r="D35" s="197">
        <v>0</v>
      </c>
      <c r="E35" s="197">
        <v>0</v>
      </c>
      <c r="F35" s="197">
        <v>0</v>
      </c>
      <c r="G35" s="197">
        <v>0</v>
      </c>
      <c r="H35" s="197">
        <v>0</v>
      </c>
      <c r="I35" s="197">
        <v>0</v>
      </c>
      <c r="J35" s="197">
        <v>0</v>
      </c>
      <c r="K35" s="197">
        <v>0</v>
      </c>
      <c r="L35" s="197">
        <v>0</v>
      </c>
      <c r="M35" s="197">
        <v>0</v>
      </c>
      <c r="N35" s="197">
        <v>0</v>
      </c>
      <c r="O35" s="197">
        <v>0</v>
      </c>
      <c r="P35" s="197">
        <v>0</v>
      </c>
      <c r="Q35" s="197">
        <v>0</v>
      </c>
      <c r="R35" s="197">
        <v>0</v>
      </c>
      <c r="S35" s="197">
        <v>0</v>
      </c>
      <c r="T35" s="197">
        <v>0</v>
      </c>
      <c r="U35" s="197">
        <v>0</v>
      </c>
      <c r="V35" s="197">
        <v>0</v>
      </c>
      <c r="W35" s="197">
        <v>0</v>
      </c>
      <c r="X35" s="197">
        <v>0</v>
      </c>
      <c r="Y35" s="197">
        <v>0</v>
      </c>
      <c r="Z35" s="197">
        <v>0</v>
      </c>
      <c r="AA35" s="197">
        <v>0</v>
      </c>
      <c r="AB35" s="197">
        <v>0</v>
      </c>
      <c r="AC35" s="197">
        <v>0</v>
      </c>
      <c r="AD35" s="197">
        <v>0</v>
      </c>
      <c r="AE35" s="197">
        <v>0</v>
      </c>
      <c r="AF35" s="197">
        <v>0</v>
      </c>
      <c r="AG35" s="197">
        <v>0</v>
      </c>
      <c r="AH35" s="197">
        <v>0</v>
      </c>
      <c r="AI35" s="197">
        <v>0</v>
      </c>
      <c r="AJ35" s="197">
        <v>0</v>
      </c>
      <c r="AK35" s="197">
        <v>0</v>
      </c>
      <c r="AL35" s="197">
        <v>0</v>
      </c>
      <c r="AM35" s="197">
        <v>0</v>
      </c>
      <c r="AN35" s="197">
        <v>0</v>
      </c>
      <c r="AO35" s="197">
        <v>0</v>
      </c>
      <c r="AP35" s="197">
        <v>0</v>
      </c>
      <c r="AQ35" s="197">
        <v>0</v>
      </c>
      <c r="AR35" s="197">
        <v>0</v>
      </c>
      <c r="AS35" s="197">
        <v>0</v>
      </c>
      <c r="AT35" s="197">
        <v>0</v>
      </c>
      <c r="AU35" s="197">
        <v>0</v>
      </c>
      <c r="AV35" s="197">
        <v>0</v>
      </c>
      <c r="AW35" s="197">
        <v>0</v>
      </c>
      <c r="AX35" s="197">
        <v>0</v>
      </c>
      <c r="AY35" s="197">
        <v>0</v>
      </c>
      <c r="AZ35" s="197">
        <v>0</v>
      </c>
    </row>
    <row r="36" spans="1:52">
      <c r="A36" s="211" t="s">
        <v>204</v>
      </c>
      <c r="B36" s="197">
        <v>0</v>
      </c>
      <c r="C36" s="197">
        <v>0</v>
      </c>
      <c r="D36" s="197">
        <v>0</v>
      </c>
      <c r="E36" s="197">
        <v>0</v>
      </c>
      <c r="F36" s="197">
        <v>0</v>
      </c>
      <c r="G36" s="197">
        <v>0</v>
      </c>
      <c r="H36" s="197">
        <v>0</v>
      </c>
      <c r="I36" s="197">
        <v>0</v>
      </c>
      <c r="J36" s="197">
        <v>0</v>
      </c>
      <c r="K36" s="197">
        <v>0</v>
      </c>
      <c r="L36" s="197">
        <v>0</v>
      </c>
      <c r="M36" s="197">
        <v>0</v>
      </c>
      <c r="N36" s="197">
        <v>0</v>
      </c>
      <c r="O36" s="197">
        <v>0</v>
      </c>
      <c r="P36" s="197">
        <v>0</v>
      </c>
      <c r="Q36" s="197">
        <v>0</v>
      </c>
      <c r="R36" s="197">
        <v>0</v>
      </c>
      <c r="S36" s="197">
        <v>0</v>
      </c>
      <c r="T36" s="197">
        <v>0</v>
      </c>
      <c r="U36" s="197">
        <v>0</v>
      </c>
      <c r="V36" s="197">
        <v>0</v>
      </c>
      <c r="W36" s="197">
        <v>0</v>
      </c>
      <c r="X36" s="197">
        <v>0</v>
      </c>
      <c r="Y36" s="197">
        <v>0</v>
      </c>
      <c r="Z36" s="197">
        <v>0</v>
      </c>
      <c r="AA36" s="197">
        <v>0</v>
      </c>
      <c r="AB36" s="197">
        <v>0</v>
      </c>
      <c r="AC36" s="197">
        <v>0</v>
      </c>
      <c r="AD36" s="197">
        <v>0</v>
      </c>
      <c r="AE36" s="197">
        <v>0</v>
      </c>
      <c r="AF36" s="197">
        <v>0</v>
      </c>
      <c r="AG36" s="197">
        <v>0</v>
      </c>
      <c r="AH36" s="197">
        <v>0</v>
      </c>
      <c r="AI36" s="197">
        <v>0</v>
      </c>
      <c r="AJ36" s="197">
        <v>0</v>
      </c>
      <c r="AK36" s="197">
        <v>0</v>
      </c>
      <c r="AL36" s="197">
        <v>0</v>
      </c>
      <c r="AM36" s="197">
        <v>0</v>
      </c>
      <c r="AN36" s="197">
        <v>0</v>
      </c>
      <c r="AO36" s="197">
        <v>0</v>
      </c>
      <c r="AP36" s="197">
        <v>0</v>
      </c>
      <c r="AQ36" s="197">
        <v>0</v>
      </c>
      <c r="AR36" s="197">
        <v>0</v>
      </c>
      <c r="AS36" s="197">
        <v>0</v>
      </c>
      <c r="AT36" s="197">
        <v>0</v>
      </c>
      <c r="AU36" s="197">
        <v>0</v>
      </c>
      <c r="AV36" s="197">
        <v>0</v>
      </c>
      <c r="AW36" s="197">
        <v>0</v>
      </c>
      <c r="AX36" s="197">
        <v>0</v>
      </c>
      <c r="AY36" s="197">
        <v>0</v>
      </c>
      <c r="AZ36" s="197">
        <v>0</v>
      </c>
    </row>
    <row r="37" spans="1:52">
      <c r="A37" s="212" t="s">
        <v>205</v>
      </c>
      <c r="B37" s="210">
        <v>0</v>
      </c>
      <c r="C37" s="210">
        <v>0</v>
      </c>
      <c r="D37" s="210">
        <v>0</v>
      </c>
      <c r="E37" s="210">
        <v>0</v>
      </c>
      <c r="F37" s="210">
        <v>0</v>
      </c>
      <c r="G37" s="210">
        <v>0</v>
      </c>
      <c r="H37" s="210">
        <v>0</v>
      </c>
      <c r="I37" s="210">
        <v>0</v>
      </c>
      <c r="J37" s="210">
        <v>0</v>
      </c>
      <c r="K37" s="210">
        <v>0</v>
      </c>
      <c r="L37" s="210">
        <v>0</v>
      </c>
      <c r="M37" s="210">
        <v>0</v>
      </c>
      <c r="N37" s="210">
        <v>0</v>
      </c>
      <c r="O37" s="210">
        <v>0</v>
      </c>
      <c r="P37" s="210">
        <v>0</v>
      </c>
      <c r="Q37" s="210">
        <v>0</v>
      </c>
      <c r="R37" s="210">
        <v>0</v>
      </c>
      <c r="S37" s="210">
        <v>0</v>
      </c>
      <c r="T37" s="210">
        <v>0</v>
      </c>
      <c r="U37" s="210">
        <v>0</v>
      </c>
      <c r="V37" s="210">
        <v>0</v>
      </c>
      <c r="W37" s="210">
        <v>0</v>
      </c>
      <c r="X37" s="210">
        <v>0</v>
      </c>
      <c r="Y37" s="210">
        <v>0</v>
      </c>
      <c r="Z37" s="210">
        <v>0</v>
      </c>
      <c r="AA37" s="210">
        <v>0</v>
      </c>
      <c r="AB37" s="210">
        <v>0</v>
      </c>
      <c r="AC37" s="210">
        <v>0</v>
      </c>
      <c r="AD37" s="210">
        <v>0</v>
      </c>
      <c r="AE37" s="210">
        <v>0</v>
      </c>
      <c r="AF37" s="210">
        <v>0</v>
      </c>
      <c r="AG37" s="210">
        <v>0</v>
      </c>
      <c r="AH37" s="210">
        <v>0</v>
      </c>
      <c r="AI37" s="210">
        <v>0</v>
      </c>
      <c r="AJ37" s="210">
        <v>0</v>
      </c>
      <c r="AK37" s="210">
        <v>0</v>
      </c>
      <c r="AL37" s="210">
        <v>0</v>
      </c>
      <c r="AM37" s="210">
        <v>0</v>
      </c>
      <c r="AN37" s="210">
        <v>0</v>
      </c>
      <c r="AO37" s="210">
        <v>0</v>
      </c>
      <c r="AP37" s="210">
        <v>0</v>
      </c>
      <c r="AQ37" s="210">
        <v>0</v>
      </c>
      <c r="AR37" s="210">
        <v>0</v>
      </c>
      <c r="AS37" s="210">
        <v>0</v>
      </c>
      <c r="AT37" s="210">
        <v>0</v>
      </c>
      <c r="AU37" s="210">
        <v>0</v>
      </c>
      <c r="AV37" s="210">
        <v>0</v>
      </c>
      <c r="AW37" s="210">
        <v>0</v>
      </c>
      <c r="AX37" s="210">
        <v>0</v>
      </c>
      <c r="AY37" s="210">
        <v>0</v>
      </c>
      <c r="AZ37" s="210">
        <v>0</v>
      </c>
    </row>
    <row r="38" spans="1:52">
      <c r="A38" s="211" t="s">
        <v>202</v>
      </c>
      <c r="B38" s="197">
        <v>0</v>
      </c>
      <c r="C38" s="197">
        <v>0</v>
      </c>
      <c r="D38" s="197">
        <v>0</v>
      </c>
      <c r="E38" s="197">
        <v>0</v>
      </c>
      <c r="F38" s="197">
        <v>0</v>
      </c>
      <c r="G38" s="197">
        <v>0</v>
      </c>
      <c r="H38" s="197">
        <v>0</v>
      </c>
      <c r="I38" s="197">
        <v>0</v>
      </c>
      <c r="J38" s="197">
        <v>0</v>
      </c>
      <c r="K38" s="197">
        <v>0</v>
      </c>
      <c r="L38" s="197">
        <v>0</v>
      </c>
      <c r="M38" s="197">
        <v>0</v>
      </c>
      <c r="N38" s="197">
        <v>0</v>
      </c>
      <c r="O38" s="197">
        <v>0</v>
      </c>
      <c r="P38" s="197">
        <v>0</v>
      </c>
      <c r="Q38" s="197">
        <v>0</v>
      </c>
      <c r="R38" s="197">
        <v>0</v>
      </c>
      <c r="S38" s="197">
        <v>0</v>
      </c>
      <c r="T38" s="197">
        <v>0</v>
      </c>
      <c r="U38" s="197">
        <v>0</v>
      </c>
      <c r="V38" s="197">
        <v>0</v>
      </c>
      <c r="W38" s="197">
        <v>0</v>
      </c>
      <c r="X38" s="197">
        <v>0</v>
      </c>
      <c r="Y38" s="197">
        <v>0</v>
      </c>
      <c r="Z38" s="197">
        <v>0</v>
      </c>
      <c r="AA38" s="197">
        <v>0</v>
      </c>
      <c r="AB38" s="197">
        <v>0</v>
      </c>
      <c r="AC38" s="197">
        <v>0</v>
      </c>
      <c r="AD38" s="197">
        <v>0</v>
      </c>
      <c r="AE38" s="197">
        <v>0</v>
      </c>
      <c r="AF38" s="197">
        <v>0</v>
      </c>
      <c r="AG38" s="197">
        <v>0</v>
      </c>
      <c r="AH38" s="197">
        <v>0</v>
      </c>
      <c r="AI38" s="197">
        <v>0</v>
      </c>
      <c r="AJ38" s="197">
        <v>0</v>
      </c>
      <c r="AK38" s="197">
        <v>0</v>
      </c>
      <c r="AL38" s="197">
        <v>0</v>
      </c>
      <c r="AM38" s="197">
        <v>0</v>
      </c>
      <c r="AN38" s="197">
        <v>0</v>
      </c>
      <c r="AO38" s="197">
        <v>0</v>
      </c>
      <c r="AP38" s="197">
        <v>0</v>
      </c>
      <c r="AQ38" s="197">
        <v>0</v>
      </c>
      <c r="AR38" s="197">
        <v>0</v>
      </c>
      <c r="AS38" s="197">
        <v>0</v>
      </c>
      <c r="AT38" s="197">
        <v>0</v>
      </c>
      <c r="AU38" s="197">
        <v>0</v>
      </c>
      <c r="AV38" s="197">
        <v>0</v>
      </c>
      <c r="AW38" s="197">
        <v>0</v>
      </c>
      <c r="AX38" s="197">
        <v>0</v>
      </c>
      <c r="AY38" s="197">
        <v>0</v>
      </c>
      <c r="AZ38" s="197">
        <v>0</v>
      </c>
    </row>
    <row r="39" spans="1:52">
      <c r="A39" s="212" t="s">
        <v>206</v>
      </c>
      <c r="B39" s="210">
        <v>0</v>
      </c>
      <c r="C39" s="210">
        <v>0</v>
      </c>
      <c r="D39" s="210">
        <v>0</v>
      </c>
      <c r="E39" s="210">
        <v>0</v>
      </c>
      <c r="F39" s="210">
        <v>0</v>
      </c>
      <c r="G39" s="210">
        <v>0</v>
      </c>
      <c r="H39" s="210">
        <v>0</v>
      </c>
      <c r="I39" s="210">
        <v>0</v>
      </c>
      <c r="J39" s="210">
        <v>0</v>
      </c>
      <c r="K39" s="210">
        <v>0</v>
      </c>
      <c r="L39" s="210">
        <v>0</v>
      </c>
      <c r="M39" s="210">
        <v>0</v>
      </c>
      <c r="N39" s="210">
        <v>0</v>
      </c>
      <c r="O39" s="210">
        <v>0</v>
      </c>
      <c r="P39" s="210">
        <v>0</v>
      </c>
      <c r="Q39" s="210">
        <v>0</v>
      </c>
      <c r="R39" s="210">
        <v>32758</v>
      </c>
      <c r="S39" s="210">
        <v>61112</v>
      </c>
      <c r="T39" s="210">
        <v>88041</v>
      </c>
      <c r="U39" s="210">
        <v>117033</v>
      </c>
      <c r="V39" s="210">
        <v>147392</v>
      </c>
      <c r="W39" s="210">
        <v>178526</v>
      </c>
      <c r="X39" s="210">
        <v>211890</v>
      </c>
      <c r="Y39" s="210">
        <v>248286</v>
      </c>
      <c r="Z39" s="210">
        <v>288501</v>
      </c>
      <c r="AA39" s="210">
        <v>331976</v>
      </c>
      <c r="AB39" s="210">
        <v>376455</v>
      </c>
      <c r="AC39" s="210">
        <v>420537</v>
      </c>
      <c r="AD39" s="210">
        <v>464209</v>
      </c>
      <c r="AE39" s="210">
        <v>509415</v>
      </c>
      <c r="AF39" s="210">
        <v>561214</v>
      </c>
      <c r="AG39" s="210">
        <v>615469</v>
      </c>
      <c r="AH39" s="210">
        <v>673078</v>
      </c>
      <c r="AI39" s="210">
        <v>734921</v>
      </c>
      <c r="AJ39" s="210">
        <v>801445</v>
      </c>
      <c r="AK39" s="210">
        <v>873162</v>
      </c>
      <c r="AL39" s="210">
        <v>950522</v>
      </c>
      <c r="AM39" s="210">
        <v>1034811</v>
      </c>
      <c r="AN39" s="210">
        <v>1125824</v>
      </c>
      <c r="AO39" s="210">
        <v>1224207</v>
      </c>
      <c r="AP39" s="210">
        <v>1329841</v>
      </c>
      <c r="AQ39" s="210">
        <v>1443355</v>
      </c>
      <c r="AR39" s="210">
        <v>1564616</v>
      </c>
      <c r="AS39" s="210">
        <v>1694073</v>
      </c>
      <c r="AT39" s="210">
        <v>1831725</v>
      </c>
      <c r="AU39" s="210">
        <v>1982482</v>
      </c>
      <c r="AV39" s="210">
        <v>2145362</v>
      </c>
      <c r="AW39" s="210">
        <v>2316628</v>
      </c>
      <c r="AX39" s="210">
        <v>2497597</v>
      </c>
      <c r="AY39" s="210">
        <v>2689274</v>
      </c>
      <c r="AZ39" s="210">
        <v>2892182</v>
      </c>
    </row>
    <row r="40" spans="1:52">
      <c r="A40" s="211" t="s">
        <v>207</v>
      </c>
      <c r="B40" s="197">
        <v>0</v>
      </c>
      <c r="C40" s="197">
        <v>0</v>
      </c>
      <c r="D40" s="197">
        <v>0</v>
      </c>
      <c r="E40" s="197">
        <v>0</v>
      </c>
      <c r="F40" s="197">
        <v>0</v>
      </c>
      <c r="G40" s="197">
        <v>0</v>
      </c>
      <c r="H40" s="197">
        <v>0</v>
      </c>
      <c r="I40" s="197">
        <v>0</v>
      </c>
      <c r="J40" s="197">
        <v>0</v>
      </c>
      <c r="K40" s="197">
        <v>0</v>
      </c>
      <c r="L40" s="197">
        <v>0</v>
      </c>
      <c r="M40" s="197">
        <v>0</v>
      </c>
      <c r="N40" s="197">
        <v>0</v>
      </c>
      <c r="O40" s="197">
        <v>0</v>
      </c>
      <c r="P40" s="197">
        <v>0</v>
      </c>
      <c r="Q40" s="197">
        <v>0</v>
      </c>
      <c r="R40" s="197">
        <v>32758</v>
      </c>
      <c r="S40" s="197">
        <v>61112</v>
      </c>
      <c r="T40" s="197">
        <v>88041</v>
      </c>
      <c r="U40" s="197">
        <v>117033</v>
      </c>
      <c r="V40" s="197">
        <v>147392</v>
      </c>
      <c r="W40" s="197">
        <v>178526</v>
      </c>
      <c r="X40" s="197">
        <v>211890</v>
      </c>
      <c r="Y40" s="197">
        <v>248286</v>
      </c>
      <c r="Z40" s="197">
        <v>288501</v>
      </c>
      <c r="AA40" s="197">
        <v>331976</v>
      </c>
      <c r="AB40" s="197">
        <v>376455</v>
      </c>
      <c r="AC40" s="197">
        <v>420537</v>
      </c>
      <c r="AD40" s="197">
        <v>464209</v>
      </c>
      <c r="AE40" s="197">
        <v>509415</v>
      </c>
      <c r="AF40" s="197">
        <v>561214</v>
      </c>
      <c r="AG40" s="197">
        <v>615469</v>
      </c>
      <c r="AH40" s="197">
        <v>673078</v>
      </c>
      <c r="AI40" s="197">
        <v>734921</v>
      </c>
      <c r="AJ40" s="197">
        <v>801445</v>
      </c>
      <c r="AK40" s="197">
        <v>873162</v>
      </c>
      <c r="AL40" s="197">
        <v>950522</v>
      </c>
      <c r="AM40" s="197">
        <v>1034811</v>
      </c>
      <c r="AN40" s="197">
        <v>1125824</v>
      </c>
      <c r="AO40" s="197">
        <v>1224207</v>
      </c>
      <c r="AP40" s="197">
        <v>1329841</v>
      </c>
      <c r="AQ40" s="197">
        <v>1443355</v>
      </c>
      <c r="AR40" s="197">
        <v>1564616</v>
      </c>
      <c r="AS40" s="197">
        <v>1694073</v>
      </c>
      <c r="AT40" s="197">
        <v>1831725</v>
      </c>
      <c r="AU40" s="197">
        <v>1982482</v>
      </c>
      <c r="AV40" s="197">
        <v>2145362</v>
      </c>
      <c r="AW40" s="197">
        <v>2316628</v>
      </c>
      <c r="AX40" s="197">
        <v>2497597</v>
      </c>
      <c r="AY40" s="197">
        <v>2689274</v>
      </c>
      <c r="AZ40" s="197">
        <v>2892182</v>
      </c>
    </row>
    <row r="41" spans="1:52">
      <c r="A41" s="211" t="s">
        <v>208</v>
      </c>
      <c r="B41" s="197">
        <v>0</v>
      </c>
      <c r="C41" s="197">
        <v>0</v>
      </c>
      <c r="D41" s="197">
        <v>0</v>
      </c>
      <c r="E41" s="197">
        <v>0</v>
      </c>
      <c r="F41" s="197">
        <v>0</v>
      </c>
      <c r="G41" s="197">
        <v>0</v>
      </c>
      <c r="H41" s="197">
        <v>0</v>
      </c>
      <c r="I41" s="197">
        <v>0</v>
      </c>
      <c r="J41" s="197">
        <v>0</v>
      </c>
      <c r="K41" s="197">
        <v>0</v>
      </c>
      <c r="L41" s="197">
        <v>0</v>
      </c>
      <c r="M41" s="197">
        <v>0</v>
      </c>
      <c r="N41" s="197">
        <v>0</v>
      </c>
      <c r="O41" s="197">
        <v>0</v>
      </c>
      <c r="P41" s="197">
        <v>0</v>
      </c>
      <c r="Q41" s="197">
        <v>0</v>
      </c>
      <c r="R41" s="197">
        <v>0</v>
      </c>
      <c r="S41" s="197">
        <v>0</v>
      </c>
      <c r="T41" s="197">
        <v>0</v>
      </c>
      <c r="U41" s="197">
        <v>0</v>
      </c>
      <c r="V41" s="197">
        <v>0</v>
      </c>
      <c r="W41" s="197">
        <v>0</v>
      </c>
      <c r="X41" s="197">
        <v>0</v>
      </c>
      <c r="Y41" s="197">
        <v>0</v>
      </c>
      <c r="Z41" s="197">
        <v>0</v>
      </c>
      <c r="AA41" s="197">
        <v>0</v>
      </c>
      <c r="AB41" s="197">
        <v>0</v>
      </c>
      <c r="AC41" s="197">
        <v>0</v>
      </c>
      <c r="AD41" s="197">
        <v>0</v>
      </c>
      <c r="AE41" s="197">
        <v>0</v>
      </c>
      <c r="AF41" s="197">
        <v>0</v>
      </c>
      <c r="AG41" s="197">
        <v>0</v>
      </c>
      <c r="AH41" s="197">
        <v>0</v>
      </c>
      <c r="AI41" s="197">
        <v>0</v>
      </c>
      <c r="AJ41" s="197">
        <v>0</v>
      </c>
      <c r="AK41" s="197">
        <v>0</v>
      </c>
      <c r="AL41" s="197">
        <v>0</v>
      </c>
      <c r="AM41" s="197">
        <v>0</v>
      </c>
      <c r="AN41" s="197">
        <v>0</v>
      </c>
      <c r="AO41" s="197">
        <v>0</v>
      </c>
      <c r="AP41" s="197">
        <v>0</v>
      </c>
      <c r="AQ41" s="197">
        <v>0</v>
      </c>
      <c r="AR41" s="197">
        <v>0</v>
      </c>
      <c r="AS41" s="197">
        <v>0</v>
      </c>
      <c r="AT41" s="197">
        <v>0</v>
      </c>
      <c r="AU41" s="197">
        <v>0</v>
      </c>
      <c r="AV41" s="197">
        <v>0</v>
      </c>
      <c r="AW41" s="197">
        <v>0</v>
      </c>
      <c r="AX41" s="197">
        <v>0</v>
      </c>
      <c r="AY41" s="197">
        <v>0</v>
      </c>
      <c r="AZ41" s="197">
        <v>0</v>
      </c>
    </row>
    <row r="42" spans="1:52">
      <c r="A42" s="211" t="s">
        <v>209</v>
      </c>
      <c r="B42" s="197">
        <v>0</v>
      </c>
      <c r="C42" s="197">
        <v>0</v>
      </c>
      <c r="D42" s="197">
        <v>0</v>
      </c>
      <c r="E42" s="197">
        <v>0</v>
      </c>
      <c r="F42" s="197">
        <v>0</v>
      </c>
      <c r="G42" s="197">
        <v>0</v>
      </c>
      <c r="H42" s="197">
        <v>0</v>
      </c>
      <c r="I42" s="197">
        <v>0</v>
      </c>
      <c r="J42" s="197">
        <v>0</v>
      </c>
      <c r="K42" s="197">
        <v>0</v>
      </c>
      <c r="L42" s="197">
        <v>0</v>
      </c>
      <c r="M42" s="197">
        <v>0</v>
      </c>
      <c r="N42" s="197">
        <v>0</v>
      </c>
      <c r="O42" s="197">
        <v>0</v>
      </c>
      <c r="P42" s="197">
        <v>0</v>
      </c>
      <c r="Q42" s="197">
        <v>0</v>
      </c>
      <c r="R42" s="197">
        <v>0</v>
      </c>
      <c r="S42" s="197">
        <v>0</v>
      </c>
      <c r="T42" s="197">
        <v>0</v>
      </c>
      <c r="U42" s="197">
        <v>0</v>
      </c>
      <c r="V42" s="197">
        <v>0</v>
      </c>
      <c r="W42" s="197">
        <v>0</v>
      </c>
      <c r="X42" s="197">
        <v>0</v>
      </c>
      <c r="Y42" s="197">
        <v>0</v>
      </c>
      <c r="Z42" s="197">
        <v>0</v>
      </c>
      <c r="AA42" s="197">
        <v>0</v>
      </c>
      <c r="AB42" s="197">
        <v>0</v>
      </c>
      <c r="AC42" s="197">
        <v>0</v>
      </c>
      <c r="AD42" s="197">
        <v>0</v>
      </c>
      <c r="AE42" s="197">
        <v>0</v>
      </c>
      <c r="AF42" s="197">
        <v>0</v>
      </c>
      <c r="AG42" s="197">
        <v>0</v>
      </c>
      <c r="AH42" s="197">
        <v>0</v>
      </c>
      <c r="AI42" s="197">
        <v>0</v>
      </c>
      <c r="AJ42" s="197">
        <v>0</v>
      </c>
      <c r="AK42" s="197">
        <v>0</v>
      </c>
      <c r="AL42" s="197">
        <v>0</v>
      </c>
      <c r="AM42" s="197">
        <v>0</v>
      </c>
      <c r="AN42" s="197">
        <v>0</v>
      </c>
      <c r="AO42" s="197">
        <v>0</v>
      </c>
      <c r="AP42" s="197">
        <v>0</v>
      </c>
      <c r="AQ42" s="197">
        <v>0</v>
      </c>
      <c r="AR42" s="197">
        <v>0</v>
      </c>
      <c r="AS42" s="197">
        <v>0</v>
      </c>
      <c r="AT42" s="197">
        <v>0</v>
      </c>
      <c r="AU42" s="197">
        <v>0</v>
      </c>
      <c r="AV42" s="197">
        <v>0</v>
      </c>
      <c r="AW42" s="197">
        <v>0</v>
      </c>
      <c r="AX42" s="197">
        <v>0</v>
      </c>
      <c r="AY42" s="197">
        <v>0</v>
      </c>
      <c r="AZ42" s="197">
        <v>0</v>
      </c>
    </row>
    <row r="43" spans="1:52">
      <c r="A43" s="212" t="s">
        <v>210</v>
      </c>
      <c r="B43" s="210">
        <v>0</v>
      </c>
      <c r="C43" s="210">
        <v>0</v>
      </c>
      <c r="D43" s="210">
        <v>0</v>
      </c>
      <c r="E43" s="210">
        <v>0</v>
      </c>
      <c r="F43" s="210">
        <v>0</v>
      </c>
      <c r="G43" s="210">
        <v>0</v>
      </c>
      <c r="H43" s="210">
        <v>0</v>
      </c>
      <c r="I43" s="210">
        <v>0</v>
      </c>
      <c r="J43" s="210">
        <v>0</v>
      </c>
      <c r="K43" s="210">
        <v>0</v>
      </c>
      <c r="L43" s="210">
        <v>0</v>
      </c>
      <c r="M43" s="210">
        <v>0</v>
      </c>
      <c r="N43" s="210">
        <v>0</v>
      </c>
      <c r="O43" s="210">
        <v>0</v>
      </c>
      <c r="P43" s="210">
        <v>0</v>
      </c>
      <c r="Q43" s="210">
        <v>0</v>
      </c>
      <c r="R43" s="210">
        <v>0</v>
      </c>
      <c r="S43" s="210">
        <v>0</v>
      </c>
      <c r="T43" s="210">
        <v>0</v>
      </c>
      <c r="U43" s="210">
        <v>0</v>
      </c>
      <c r="V43" s="210">
        <v>0</v>
      </c>
      <c r="W43" s="210">
        <v>0</v>
      </c>
      <c r="X43" s="210">
        <v>0</v>
      </c>
      <c r="Y43" s="210">
        <v>0</v>
      </c>
      <c r="Z43" s="210">
        <v>0</v>
      </c>
      <c r="AA43" s="210">
        <v>0</v>
      </c>
      <c r="AB43" s="210">
        <v>0</v>
      </c>
      <c r="AC43" s="210">
        <v>0</v>
      </c>
      <c r="AD43" s="210">
        <v>0</v>
      </c>
      <c r="AE43" s="210">
        <v>0</v>
      </c>
      <c r="AF43" s="210">
        <v>0</v>
      </c>
      <c r="AG43" s="210">
        <v>0</v>
      </c>
      <c r="AH43" s="210">
        <v>0</v>
      </c>
      <c r="AI43" s="210">
        <v>0</v>
      </c>
      <c r="AJ43" s="210">
        <v>0</v>
      </c>
      <c r="AK43" s="210">
        <v>0</v>
      </c>
      <c r="AL43" s="210">
        <v>0</v>
      </c>
      <c r="AM43" s="210">
        <v>0</v>
      </c>
      <c r="AN43" s="210">
        <v>0</v>
      </c>
      <c r="AO43" s="210">
        <v>0</v>
      </c>
      <c r="AP43" s="210">
        <v>0</v>
      </c>
      <c r="AQ43" s="210">
        <v>0</v>
      </c>
      <c r="AR43" s="210">
        <v>0</v>
      </c>
      <c r="AS43" s="210">
        <v>0</v>
      </c>
      <c r="AT43" s="210">
        <v>0</v>
      </c>
      <c r="AU43" s="210">
        <v>0</v>
      </c>
      <c r="AV43" s="210">
        <v>0</v>
      </c>
      <c r="AW43" s="210">
        <v>0</v>
      </c>
      <c r="AX43" s="210">
        <v>0</v>
      </c>
      <c r="AY43" s="210">
        <v>0</v>
      </c>
      <c r="AZ43" s="210">
        <v>0</v>
      </c>
    </row>
    <row r="44" spans="1:52">
      <c r="A44" s="211" t="s">
        <v>211</v>
      </c>
      <c r="B44" s="197">
        <v>0</v>
      </c>
      <c r="C44" s="197">
        <v>0</v>
      </c>
      <c r="D44" s="197">
        <v>0</v>
      </c>
      <c r="E44" s="197">
        <v>0</v>
      </c>
      <c r="F44" s="197">
        <v>0</v>
      </c>
      <c r="G44" s="197">
        <v>0</v>
      </c>
      <c r="H44" s="197">
        <v>0</v>
      </c>
      <c r="I44" s="197">
        <v>0</v>
      </c>
      <c r="J44" s="197">
        <v>0</v>
      </c>
      <c r="K44" s="197">
        <v>0</v>
      </c>
      <c r="L44" s="197">
        <v>0</v>
      </c>
      <c r="M44" s="197">
        <v>0</v>
      </c>
      <c r="N44" s="197">
        <v>0</v>
      </c>
      <c r="O44" s="197">
        <v>0</v>
      </c>
      <c r="P44" s="197">
        <v>0</v>
      </c>
      <c r="Q44" s="197">
        <v>0</v>
      </c>
      <c r="R44" s="197">
        <v>0</v>
      </c>
      <c r="S44" s="197">
        <v>0</v>
      </c>
      <c r="T44" s="197">
        <v>0</v>
      </c>
      <c r="U44" s="197">
        <v>0</v>
      </c>
      <c r="V44" s="197">
        <v>0</v>
      </c>
      <c r="W44" s="197">
        <v>0</v>
      </c>
      <c r="X44" s="197">
        <v>0</v>
      </c>
      <c r="Y44" s="197">
        <v>0</v>
      </c>
      <c r="Z44" s="197">
        <v>0</v>
      </c>
      <c r="AA44" s="197">
        <v>0</v>
      </c>
      <c r="AB44" s="197">
        <v>0</v>
      </c>
      <c r="AC44" s="197">
        <v>0</v>
      </c>
      <c r="AD44" s="197">
        <v>0</v>
      </c>
      <c r="AE44" s="197">
        <v>0</v>
      </c>
      <c r="AF44" s="197">
        <v>0</v>
      </c>
      <c r="AG44" s="197">
        <v>0</v>
      </c>
      <c r="AH44" s="197">
        <v>0</v>
      </c>
      <c r="AI44" s="197">
        <v>0</v>
      </c>
      <c r="AJ44" s="197">
        <v>0</v>
      </c>
      <c r="AK44" s="197">
        <v>0</v>
      </c>
      <c r="AL44" s="197">
        <v>0</v>
      </c>
      <c r="AM44" s="197">
        <v>0</v>
      </c>
      <c r="AN44" s="197">
        <v>0</v>
      </c>
      <c r="AO44" s="197">
        <v>0</v>
      </c>
      <c r="AP44" s="197">
        <v>0</v>
      </c>
      <c r="AQ44" s="197">
        <v>0</v>
      </c>
      <c r="AR44" s="197">
        <v>0</v>
      </c>
      <c r="AS44" s="197">
        <v>0</v>
      </c>
      <c r="AT44" s="197">
        <v>0</v>
      </c>
      <c r="AU44" s="197">
        <v>0</v>
      </c>
      <c r="AV44" s="197">
        <v>0</v>
      </c>
      <c r="AW44" s="197">
        <v>0</v>
      </c>
      <c r="AX44" s="197">
        <v>0</v>
      </c>
      <c r="AY44" s="197">
        <v>0</v>
      </c>
      <c r="AZ44" s="197">
        <v>0</v>
      </c>
    </row>
    <row r="45" spans="1:52">
      <c r="A45" s="213" t="s">
        <v>21</v>
      </c>
      <c r="B45" s="214">
        <v>24405000</v>
      </c>
      <c r="C45" s="214">
        <v>25783000</v>
      </c>
      <c r="D45" s="214">
        <v>26460000</v>
      </c>
      <c r="E45" s="214">
        <v>26953000</v>
      </c>
      <c r="F45" s="214">
        <v>27765100</v>
      </c>
      <c r="G45" s="214">
        <v>28285000</v>
      </c>
      <c r="H45" s="214">
        <v>28446661</v>
      </c>
      <c r="I45" s="214">
        <v>28873319</v>
      </c>
      <c r="J45" s="214">
        <v>28390000</v>
      </c>
      <c r="K45" s="214">
        <v>28247000</v>
      </c>
      <c r="L45" s="214">
        <v>28421000</v>
      </c>
      <c r="M45" s="214">
        <v>28467000</v>
      </c>
      <c r="N45" s="214">
        <v>28722000</v>
      </c>
      <c r="O45" s="214">
        <v>30075436</v>
      </c>
      <c r="P45" s="214">
        <v>30557157</v>
      </c>
      <c r="Q45" s="214">
        <v>30250374</v>
      </c>
      <c r="R45" s="214">
        <v>31113825</v>
      </c>
      <c r="S45" s="214">
        <v>31659243</v>
      </c>
      <c r="T45" s="214">
        <v>32149517</v>
      </c>
      <c r="U45" s="214">
        <v>32667150</v>
      </c>
      <c r="V45" s="214">
        <v>33181682</v>
      </c>
      <c r="W45" s="214">
        <v>33726729</v>
      </c>
      <c r="X45" s="214">
        <v>34277102</v>
      </c>
      <c r="Y45" s="214">
        <v>34850254</v>
      </c>
      <c r="Z45" s="214">
        <v>35448109</v>
      </c>
      <c r="AA45" s="214">
        <v>36070741</v>
      </c>
      <c r="AB45" s="214">
        <v>36693569</v>
      </c>
      <c r="AC45" s="214">
        <v>37293203</v>
      </c>
      <c r="AD45" s="214">
        <v>37853028</v>
      </c>
      <c r="AE45" s="214">
        <v>38385596</v>
      </c>
      <c r="AF45" s="214">
        <v>38900219</v>
      </c>
      <c r="AG45" s="214">
        <v>39393630</v>
      </c>
      <c r="AH45" s="214">
        <v>39876197</v>
      </c>
      <c r="AI45" s="214">
        <v>40341459</v>
      </c>
      <c r="AJ45" s="214">
        <v>40787968</v>
      </c>
      <c r="AK45" s="214">
        <v>41214284</v>
      </c>
      <c r="AL45" s="214">
        <v>41624213</v>
      </c>
      <c r="AM45" s="214">
        <v>42022389</v>
      </c>
      <c r="AN45" s="214">
        <v>42401037</v>
      </c>
      <c r="AO45" s="214">
        <v>42762406</v>
      </c>
      <c r="AP45" s="214">
        <v>43106556</v>
      </c>
      <c r="AQ45" s="214">
        <v>43438035</v>
      </c>
      <c r="AR45" s="214">
        <v>43754559</v>
      </c>
      <c r="AS45" s="214">
        <v>44054211</v>
      </c>
      <c r="AT45" s="214">
        <v>44336820</v>
      </c>
      <c r="AU45" s="214">
        <v>44649060</v>
      </c>
      <c r="AV45" s="214">
        <v>44969133</v>
      </c>
      <c r="AW45" s="214">
        <v>45247345</v>
      </c>
      <c r="AX45" s="214">
        <v>45496792</v>
      </c>
      <c r="AY45" s="214">
        <v>45714402</v>
      </c>
      <c r="AZ45" s="214">
        <v>45905418</v>
      </c>
    </row>
    <row r="46" spans="1:52">
      <c r="A46" s="212" t="s">
        <v>201</v>
      </c>
      <c r="B46" s="210">
        <v>24405000</v>
      </c>
      <c r="C46" s="210">
        <v>25783000</v>
      </c>
      <c r="D46" s="210">
        <v>26460000</v>
      </c>
      <c r="E46" s="210">
        <v>26953000</v>
      </c>
      <c r="F46" s="210">
        <v>27765100</v>
      </c>
      <c r="G46" s="210">
        <v>28285000</v>
      </c>
      <c r="H46" s="210">
        <v>28446661</v>
      </c>
      <c r="I46" s="210">
        <v>28873319</v>
      </c>
      <c r="J46" s="210">
        <v>28390000</v>
      </c>
      <c r="K46" s="210">
        <v>28247000</v>
      </c>
      <c r="L46" s="210">
        <v>28420884</v>
      </c>
      <c r="M46" s="210">
        <v>28465796</v>
      </c>
      <c r="N46" s="210">
        <v>28719441</v>
      </c>
      <c r="O46" s="210">
        <v>30070316</v>
      </c>
      <c r="P46" s="210">
        <v>30537746</v>
      </c>
      <c r="Q46" s="210">
        <v>30202286</v>
      </c>
      <c r="R46" s="210">
        <v>31031424</v>
      </c>
      <c r="S46" s="210">
        <v>31541081</v>
      </c>
      <c r="T46" s="210">
        <v>31986155</v>
      </c>
      <c r="U46" s="210">
        <v>32435156</v>
      </c>
      <c r="V46" s="210">
        <v>32856561</v>
      </c>
      <c r="W46" s="210">
        <v>32989561</v>
      </c>
      <c r="X46" s="210">
        <v>33033114</v>
      </c>
      <c r="Y46" s="210">
        <v>32982286</v>
      </c>
      <c r="Z46" s="210">
        <v>32957716</v>
      </c>
      <c r="AA46" s="210">
        <v>32956786</v>
      </c>
      <c r="AB46" s="210">
        <v>33000021</v>
      </c>
      <c r="AC46" s="210">
        <v>33045473</v>
      </c>
      <c r="AD46" s="210">
        <v>33115293</v>
      </c>
      <c r="AE46" s="210">
        <v>33186958</v>
      </c>
      <c r="AF46" s="210">
        <v>33209800</v>
      </c>
      <c r="AG46" s="210">
        <v>33178845</v>
      </c>
      <c r="AH46" s="210">
        <v>33093492</v>
      </c>
      <c r="AI46" s="210">
        <v>32945945</v>
      </c>
      <c r="AJ46" s="210">
        <v>32730967</v>
      </c>
      <c r="AK46" s="210">
        <v>32454909</v>
      </c>
      <c r="AL46" s="210">
        <v>32123010</v>
      </c>
      <c r="AM46" s="210">
        <v>31741908</v>
      </c>
      <c r="AN46" s="210">
        <v>31313401</v>
      </c>
      <c r="AO46" s="210">
        <v>30851030</v>
      </c>
      <c r="AP46" s="210">
        <v>30363312</v>
      </c>
      <c r="AQ46" s="210">
        <v>29868163</v>
      </c>
      <c r="AR46" s="210">
        <v>29371126</v>
      </c>
      <c r="AS46" s="210">
        <v>28882481</v>
      </c>
      <c r="AT46" s="210">
        <v>28402532</v>
      </c>
      <c r="AU46" s="210">
        <v>27965087</v>
      </c>
      <c r="AV46" s="210">
        <v>27561615</v>
      </c>
      <c r="AW46" s="210">
        <v>27170209</v>
      </c>
      <c r="AX46" s="210">
        <v>26791894</v>
      </c>
      <c r="AY46" s="210">
        <v>26431044</v>
      </c>
      <c r="AZ46" s="210">
        <v>26081583</v>
      </c>
    </row>
    <row r="47" spans="1:52">
      <c r="A47" s="211" t="s">
        <v>212</v>
      </c>
      <c r="B47" s="197">
        <v>19000</v>
      </c>
      <c r="C47" s="197">
        <v>21000</v>
      </c>
      <c r="D47" s="197">
        <v>23000</v>
      </c>
      <c r="E47" s="197">
        <v>24000</v>
      </c>
      <c r="F47" s="197">
        <v>24946</v>
      </c>
      <c r="G47" s="197">
        <v>25537</v>
      </c>
      <c r="H47" s="197">
        <v>27000</v>
      </c>
      <c r="I47" s="197">
        <v>16910</v>
      </c>
      <c r="J47" s="197">
        <v>27000</v>
      </c>
      <c r="K47" s="197">
        <v>26000</v>
      </c>
      <c r="L47" s="197">
        <v>26000</v>
      </c>
      <c r="M47" s="197">
        <v>22000</v>
      </c>
      <c r="N47" s="197">
        <v>18707</v>
      </c>
      <c r="O47" s="197">
        <v>17046</v>
      </c>
      <c r="P47" s="197">
        <v>15404</v>
      </c>
      <c r="Q47" s="197">
        <v>13793</v>
      </c>
      <c r="R47" s="197">
        <v>13676</v>
      </c>
      <c r="S47" s="197">
        <v>13417</v>
      </c>
      <c r="T47" s="197">
        <v>13152</v>
      </c>
      <c r="U47" s="197">
        <v>12931</v>
      </c>
      <c r="V47" s="197">
        <v>12762</v>
      </c>
      <c r="W47" s="197">
        <v>12365</v>
      </c>
      <c r="X47" s="197">
        <v>12034</v>
      </c>
      <c r="Y47" s="197">
        <v>11760</v>
      </c>
      <c r="Z47" s="197">
        <v>11618</v>
      </c>
      <c r="AA47" s="197">
        <v>11597</v>
      </c>
      <c r="AB47" s="197">
        <v>11703</v>
      </c>
      <c r="AC47" s="197">
        <v>11894</v>
      </c>
      <c r="AD47" s="197">
        <v>12180</v>
      </c>
      <c r="AE47" s="197">
        <v>12497</v>
      </c>
      <c r="AF47" s="197">
        <v>12801</v>
      </c>
      <c r="AG47" s="197">
        <v>13074</v>
      </c>
      <c r="AH47" s="197">
        <v>13314</v>
      </c>
      <c r="AI47" s="197">
        <v>13492</v>
      </c>
      <c r="AJ47" s="197">
        <v>13616</v>
      </c>
      <c r="AK47" s="197">
        <v>13677</v>
      </c>
      <c r="AL47" s="197">
        <v>13692</v>
      </c>
      <c r="AM47" s="197">
        <v>13658</v>
      </c>
      <c r="AN47" s="197">
        <v>13591</v>
      </c>
      <c r="AO47" s="197">
        <v>13492</v>
      </c>
      <c r="AP47" s="197">
        <v>13372</v>
      </c>
      <c r="AQ47" s="197">
        <v>13240</v>
      </c>
      <c r="AR47" s="197">
        <v>13099</v>
      </c>
      <c r="AS47" s="197">
        <v>12950</v>
      </c>
      <c r="AT47" s="197">
        <v>12797</v>
      </c>
      <c r="AU47" s="197">
        <v>12658</v>
      </c>
      <c r="AV47" s="197">
        <v>12529</v>
      </c>
      <c r="AW47" s="197">
        <v>12399</v>
      </c>
      <c r="AX47" s="197">
        <v>12270</v>
      </c>
      <c r="AY47" s="197">
        <v>12142</v>
      </c>
      <c r="AZ47" s="197">
        <v>12016</v>
      </c>
    </row>
    <row r="48" spans="1:52">
      <c r="A48" s="211" t="s">
        <v>202</v>
      </c>
      <c r="B48" s="197">
        <v>21233000</v>
      </c>
      <c r="C48" s="197">
        <v>22210886</v>
      </c>
      <c r="D48" s="197">
        <v>22419044</v>
      </c>
      <c r="E48" s="197">
        <v>22407435</v>
      </c>
      <c r="F48" s="197">
        <v>22589772</v>
      </c>
      <c r="G48" s="197">
        <v>22502975</v>
      </c>
      <c r="H48" s="197">
        <v>21895168</v>
      </c>
      <c r="I48" s="197">
        <v>22231648</v>
      </c>
      <c r="J48" s="197">
        <v>21117607</v>
      </c>
      <c r="K48" s="197">
        <v>20555826</v>
      </c>
      <c r="L48" s="197">
        <v>20160307</v>
      </c>
      <c r="M48" s="197">
        <v>19639698</v>
      </c>
      <c r="N48" s="197">
        <v>19264208</v>
      </c>
      <c r="O48" s="197">
        <v>19376718</v>
      </c>
      <c r="P48" s="197">
        <v>19379045</v>
      </c>
      <c r="Q48" s="197">
        <v>18748833</v>
      </c>
      <c r="R48" s="197">
        <v>19113016</v>
      </c>
      <c r="S48" s="197">
        <v>19288177</v>
      </c>
      <c r="T48" s="197">
        <v>19441660</v>
      </c>
      <c r="U48" s="197">
        <v>19620989</v>
      </c>
      <c r="V48" s="197">
        <v>19810826</v>
      </c>
      <c r="W48" s="197">
        <v>19864704</v>
      </c>
      <c r="X48" s="197">
        <v>19895196</v>
      </c>
      <c r="Y48" s="197">
        <v>19898989</v>
      </c>
      <c r="Z48" s="197">
        <v>19947650</v>
      </c>
      <c r="AA48" s="197">
        <v>20034679</v>
      </c>
      <c r="AB48" s="197">
        <v>20166649</v>
      </c>
      <c r="AC48" s="197">
        <v>20311865</v>
      </c>
      <c r="AD48" s="197">
        <v>20476290</v>
      </c>
      <c r="AE48" s="197">
        <v>20640568</v>
      </c>
      <c r="AF48" s="197">
        <v>20767356</v>
      </c>
      <c r="AG48" s="197">
        <v>20849868</v>
      </c>
      <c r="AH48" s="197">
        <v>20883932</v>
      </c>
      <c r="AI48" s="197">
        <v>20865160</v>
      </c>
      <c r="AJ48" s="197">
        <v>20788664</v>
      </c>
      <c r="AK48" s="197">
        <v>20659836</v>
      </c>
      <c r="AL48" s="197">
        <v>20484574</v>
      </c>
      <c r="AM48" s="197">
        <v>20270704</v>
      </c>
      <c r="AN48" s="197">
        <v>20021688</v>
      </c>
      <c r="AO48" s="197">
        <v>19748171</v>
      </c>
      <c r="AP48" s="197">
        <v>19456134</v>
      </c>
      <c r="AQ48" s="197">
        <v>19157759</v>
      </c>
      <c r="AR48" s="197">
        <v>18856241</v>
      </c>
      <c r="AS48" s="197">
        <v>18558262</v>
      </c>
      <c r="AT48" s="197">
        <v>18263348</v>
      </c>
      <c r="AU48" s="197">
        <v>17993249</v>
      </c>
      <c r="AV48" s="197">
        <v>17741740</v>
      </c>
      <c r="AW48" s="197">
        <v>17494568</v>
      </c>
      <c r="AX48" s="197">
        <v>17251652</v>
      </c>
      <c r="AY48" s="197">
        <v>17015696</v>
      </c>
      <c r="AZ48" s="197">
        <v>16782088</v>
      </c>
    </row>
    <row r="49" spans="1:52">
      <c r="A49" s="211" t="s">
        <v>213</v>
      </c>
      <c r="B49" s="197">
        <v>0</v>
      </c>
      <c r="C49" s="197">
        <v>0</v>
      </c>
      <c r="D49" s="197">
        <v>0</v>
      </c>
      <c r="E49" s="197">
        <v>0</v>
      </c>
      <c r="F49" s="197">
        <v>0</v>
      </c>
      <c r="G49" s="197">
        <v>0</v>
      </c>
      <c r="H49" s="197">
        <v>0</v>
      </c>
      <c r="I49" s="197">
        <v>0</v>
      </c>
      <c r="J49" s="197">
        <v>0</v>
      </c>
      <c r="K49" s="197">
        <v>0</v>
      </c>
      <c r="L49" s="197">
        <v>0</v>
      </c>
      <c r="M49" s="197">
        <v>0</v>
      </c>
      <c r="N49" s="197">
        <v>0</v>
      </c>
      <c r="O49" s="197">
        <v>0</v>
      </c>
      <c r="P49" s="197">
        <v>0</v>
      </c>
      <c r="Q49" s="197">
        <v>0</v>
      </c>
      <c r="R49" s="197">
        <v>5818</v>
      </c>
      <c r="S49" s="197">
        <v>11744</v>
      </c>
      <c r="T49" s="197">
        <v>18378</v>
      </c>
      <c r="U49" s="197">
        <v>25875</v>
      </c>
      <c r="V49" s="197">
        <v>34171</v>
      </c>
      <c r="W49" s="197">
        <v>41334</v>
      </c>
      <c r="X49" s="197">
        <v>48927</v>
      </c>
      <c r="Y49" s="197">
        <v>56667</v>
      </c>
      <c r="Z49" s="197">
        <v>65094</v>
      </c>
      <c r="AA49" s="197">
        <v>74103</v>
      </c>
      <c r="AB49" s="197">
        <v>83881</v>
      </c>
      <c r="AC49" s="197">
        <v>94157</v>
      </c>
      <c r="AD49" s="197">
        <v>105234</v>
      </c>
      <c r="AE49" s="197">
        <v>116915</v>
      </c>
      <c r="AF49" s="197">
        <v>128613</v>
      </c>
      <c r="AG49" s="197">
        <v>140295</v>
      </c>
      <c r="AH49" s="197">
        <v>151957</v>
      </c>
      <c r="AI49" s="197">
        <v>163651</v>
      </c>
      <c r="AJ49" s="197">
        <v>175325</v>
      </c>
      <c r="AK49" s="197">
        <v>186920</v>
      </c>
      <c r="AL49" s="197">
        <v>198426</v>
      </c>
      <c r="AM49" s="197">
        <v>209887</v>
      </c>
      <c r="AN49" s="197">
        <v>221300</v>
      </c>
      <c r="AO49" s="197">
        <v>232804</v>
      </c>
      <c r="AP49" s="197">
        <v>244439</v>
      </c>
      <c r="AQ49" s="197">
        <v>256326</v>
      </c>
      <c r="AR49" s="197">
        <v>268489</v>
      </c>
      <c r="AS49" s="197">
        <v>281018</v>
      </c>
      <c r="AT49" s="197">
        <v>293886</v>
      </c>
      <c r="AU49" s="197">
        <v>307539</v>
      </c>
      <c r="AV49" s="197">
        <v>321836</v>
      </c>
      <c r="AW49" s="197">
        <v>336413</v>
      </c>
      <c r="AX49" s="197">
        <v>351249</v>
      </c>
      <c r="AY49" s="197">
        <v>366407</v>
      </c>
      <c r="AZ49" s="197">
        <v>381759</v>
      </c>
    </row>
    <row r="50" spans="1:52">
      <c r="A50" s="211" t="s">
        <v>214</v>
      </c>
      <c r="B50" s="197">
        <v>0</v>
      </c>
      <c r="C50" s="197">
        <v>0</v>
      </c>
      <c r="D50" s="197">
        <v>0</v>
      </c>
      <c r="E50" s="197">
        <v>0</v>
      </c>
      <c r="F50" s="197">
        <v>0</v>
      </c>
      <c r="G50" s="197">
        <v>0</v>
      </c>
      <c r="H50" s="197">
        <v>0</v>
      </c>
      <c r="I50" s="197">
        <v>0</v>
      </c>
      <c r="J50" s="197">
        <v>0</v>
      </c>
      <c r="K50" s="197">
        <v>0</v>
      </c>
      <c r="L50" s="197">
        <v>0</v>
      </c>
      <c r="M50" s="197">
        <v>0</v>
      </c>
      <c r="N50" s="197">
        <v>0</v>
      </c>
      <c r="O50" s="197">
        <v>0</v>
      </c>
      <c r="P50" s="197">
        <v>0</v>
      </c>
      <c r="Q50" s="197">
        <v>0</v>
      </c>
      <c r="R50" s="197">
        <v>378</v>
      </c>
      <c r="S50" s="197">
        <v>813</v>
      </c>
      <c r="T50" s="197">
        <v>1364</v>
      </c>
      <c r="U50" s="197">
        <v>2065</v>
      </c>
      <c r="V50" s="197">
        <v>2942</v>
      </c>
      <c r="W50" s="197">
        <v>4545</v>
      </c>
      <c r="X50" s="197">
        <v>6365</v>
      </c>
      <c r="Y50" s="197">
        <v>8451</v>
      </c>
      <c r="Z50" s="197">
        <v>10759</v>
      </c>
      <c r="AA50" s="197">
        <v>13313</v>
      </c>
      <c r="AB50" s="197">
        <v>16073</v>
      </c>
      <c r="AC50" s="197">
        <v>19061</v>
      </c>
      <c r="AD50" s="197">
        <v>22206</v>
      </c>
      <c r="AE50" s="197">
        <v>25598</v>
      </c>
      <c r="AF50" s="197">
        <v>29386</v>
      </c>
      <c r="AG50" s="197">
        <v>33602</v>
      </c>
      <c r="AH50" s="197">
        <v>38287</v>
      </c>
      <c r="AI50" s="197">
        <v>43494</v>
      </c>
      <c r="AJ50" s="197">
        <v>49252</v>
      </c>
      <c r="AK50" s="197">
        <v>55579</v>
      </c>
      <c r="AL50" s="197">
        <v>62502</v>
      </c>
      <c r="AM50" s="197">
        <v>70076</v>
      </c>
      <c r="AN50" s="197">
        <v>78334</v>
      </c>
      <c r="AO50" s="197">
        <v>87366</v>
      </c>
      <c r="AP50" s="197">
        <v>97235</v>
      </c>
      <c r="AQ50" s="197">
        <v>108033</v>
      </c>
      <c r="AR50" s="197">
        <v>119800</v>
      </c>
      <c r="AS50" s="197">
        <v>132603</v>
      </c>
      <c r="AT50" s="197">
        <v>146433</v>
      </c>
      <c r="AU50" s="197">
        <v>161585</v>
      </c>
      <c r="AV50" s="197">
        <v>177989</v>
      </c>
      <c r="AW50" s="197">
        <v>195386</v>
      </c>
      <c r="AX50" s="197">
        <v>213743</v>
      </c>
      <c r="AY50" s="197">
        <v>233085</v>
      </c>
      <c r="AZ50" s="197">
        <v>253291</v>
      </c>
    </row>
    <row r="51" spans="1:52">
      <c r="A51" s="211" t="s">
        <v>203</v>
      </c>
      <c r="B51" s="197">
        <v>3153000</v>
      </c>
      <c r="C51" s="197">
        <v>3551114</v>
      </c>
      <c r="D51" s="197">
        <v>4017956</v>
      </c>
      <c r="E51" s="197">
        <v>4521565</v>
      </c>
      <c r="F51" s="197">
        <v>5150382</v>
      </c>
      <c r="G51" s="197">
        <v>5756488</v>
      </c>
      <c r="H51" s="197">
        <v>6524493</v>
      </c>
      <c r="I51" s="197">
        <v>6624761</v>
      </c>
      <c r="J51" s="197">
        <v>7245393</v>
      </c>
      <c r="K51" s="197">
        <v>7665174</v>
      </c>
      <c r="L51" s="197">
        <v>8234577</v>
      </c>
      <c r="M51" s="197">
        <v>8804098</v>
      </c>
      <c r="N51" s="197">
        <v>9436526</v>
      </c>
      <c r="O51" s="197">
        <v>10676552</v>
      </c>
      <c r="P51" s="197">
        <v>11143297</v>
      </c>
      <c r="Q51" s="197">
        <v>11439660</v>
      </c>
      <c r="R51" s="197">
        <v>11898532</v>
      </c>
      <c r="S51" s="197">
        <v>12226921</v>
      </c>
      <c r="T51" s="197">
        <v>12511585</v>
      </c>
      <c r="U51" s="197">
        <v>12773270</v>
      </c>
      <c r="V51" s="197">
        <v>12995820</v>
      </c>
      <c r="W51" s="197">
        <v>13066555</v>
      </c>
      <c r="X51" s="197">
        <v>13070510</v>
      </c>
      <c r="Y51" s="197">
        <v>13006306</v>
      </c>
      <c r="Z51" s="197">
        <v>12922439</v>
      </c>
      <c r="AA51" s="197">
        <v>12822882</v>
      </c>
      <c r="AB51" s="197">
        <v>12721430</v>
      </c>
      <c r="AC51" s="197">
        <v>12608116</v>
      </c>
      <c r="AD51" s="197">
        <v>12498873</v>
      </c>
      <c r="AE51" s="197">
        <v>12390699</v>
      </c>
      <c r="AF51" s="197">
        <v>12270738</v>
      </c>
      <c r="AG51" s="197">
        <v>12140805</v>
      </c>
      <c r="AH51" s="197">
        <v>12004415</v>
      </c>
      <c r="AI51" s="197">
        <v>11858056</v>
      </c>
      <c r="AJ51" s="197">
        <v>11701355</v>
      </c>
      <c r="AK51" s="197">
        <v>11535284</v>
      </c>
      <c r="AL51" s="197">
        <v>11359083</v>
      </c>
      <c r="AM51" s="197">
        <v>11171403</v>
      </c>
      <c r="AN51" s="197">
        <v>10970429</v>
      </c>
      <c r="AO51" s="197">
        <v>10758710</v>
      </c>
      <c r="AP51" s="197">
        <v>10538487</v>
      </c>
      <c r="AQ51" s="197">
        <v>10315074</v>
      </c>
      <c r="AR51" s="197">
        <v>10090474</v>
      </c>
      <c r="AS51" s="197">
        <v>9867835</v>
      </c>
      <c r="AT51" s="197">
        <v>9647559</v>
      </c>
      <c r="AU51" s="197">
        <v>9440409</v>
      </c>
      <c r="AV51" s="197">
        <v>9243725</v>
      </c>
      <c r="AW51" s="197">
        <v>9050133</v>
      </c>
      <c r="AX51" s="197">
        <v>8860113</v>
      </c>
      <c r="AY51" s="197">
        <v>8674726</v>
      </c>
      <c r="AZ51" s="197">
        <v>8492112</v>
      </c>
    </row>
    <row r="52" spans="1:52">
      <c r="A52" s="211" t="s">
        <v>204</v>
      </c>
      <c r="B52" s="197">
        <v>0</v>
      </c>
      <c r="C52" s="197">
        <v>0</v>
      </c>
      <c r="D52" s="197">
        <v>0</v>
      </c>
      <c r="E52" s="197">
        <v>0</v>
      </c>
      <c r="F52" s="197">
        <v>0</v>
      </c>
      <c r="G52" s="197">
        <v>0</v>
      </c>
      <c r="H52" s="197">
        <v>0</v>
      </c>
      <c r="I52" s="197">
        <v>0</v>
      </c>
      <c r="J52" s="197">
        <v>0</v>
      </c>
      <c r="K52" s="197">
        <v>0</v>
      </c>
      <c r="L52" s="197">
        <v>0</v>
      </c>
      <c r="M52" s="197">
        <v>0</v>
      </c>
      <c r="N52" s="197">
        <v>0</v>
      </c>
      <c r="O52" s="197">
        <v>0</v>
      </c>
      <c r="P52" s="197">
        <v>0</v>
      </c>
      <c r="Q52" s="197">
        <v>0</v>
      </c>
      <c r="R52" s="197">
        <v>4</v>
      </c>
      <c r="S52" s="197">
        <v>9</v>
      </c>
      <c r="T52" s="197">
        <v>16</v>
      </c>
      <c r="U52" s="197">
        <v>26</v>
      </c>
      <c r="V52" s="197">
        <v>40</v>
      </c>
      <c r="W52" s="197">
        <v>58</v>
      </c>
      <c r="X52" s="197">
        <v>82</v>
      </c>
      <c r="Y52" s="197">
        <v>113</v>
      </c>
      <c r="Z52" s="197">
        <v>156</v>
      </c>
      <c r="AA52" s="197">
        <v>212</v>
      </c>
      <c r="AB52" s="197">
        <v>285</v>
      </c>
      <c r="AC52" s="197">
        <v>380</v>
      </c>
      <c r="AD52" s="197">
        <v>510</v>
      </c>
      <c r="AE52" s="197">
        <v>681</v>
      </c>
      <c r="AF52" s="197">
        <v>906</v>
      </c>
      <c r="AG52" s="197">
        <v>1201</v>
      </c>
      <c r="AH52" s="197">
        <v>1587</v>
      </c>
      <c r="AI52" s="197">
        <v>2092</v>
      </c>
      <c r="AJ52" s="197">
        <v>2755</v>
      </c>
      <c r="AK52" s="197">
        <v>3613</v>
      </c>
      <c r="AL52" s="197">
        <v>4733</v>
      </c>
      <c r="AM52" s="197">
        <v>6180</v>
      </c>
      <c r="AN52" s="197">
        <v>8059</v>
      </c>
      <c r="AO52" s="197">
        <v>10487</v>
      </c>
      <c r="AP52" s="197">
        <v>13645</v>
      </c>
      <c r="AQ52" s="197">
        <v>17731</v>
      </c>
      <c r="AR52" s="197">
        <v>23023</v>
      </c>
      <c r="AS52" s="197">
        <v>29813</v>
      </c>
      <c r="AT52" s="197">
        <v>38509</v>
      </c>
      <c r="AU52" s="197">
        <v>49647</v>
      </c>
      <c r="AV52" s="197">
        <v>63796</v>
      </c>
      <c r="AW52" s="197">
        <v>81310</v>
      </c>
      <c r="AX52" s="197">
        <v>102867</v>
      </c>
      <c r="AY52" s="197">
        <v>128988</v>
      </c>
      <c r="AZ52" s="197">
        <v>160317</v>
      </c>
    </row>
    <row r="53" spans="1:52">
      <c r="A53" s="211" t="s">
        <v>215</v>
      </c>
      <c r="B53" s="197">
        <v>0</v>
      </c>
      <c r="C53" s="197">
        <v>0</v>
      </c>
      <c r="D53" s="197">
        <v>0</v>
      </c>
      <c r="E53" s="197">
        <v>0</v>
      </c>
      <c r="F53" s="197">
        <v>0</v>
      </c>
      <c r="G53" s="197">
        <v>0</v>
      </c>
      <c r="H53" s="197">
        <v>0</v>
      </c>
      <c r="I53" s="197">
        <v>0</v>
      </c>
      <c r="J53" s="197">
        <v>0</v>
      </c>
      <c r="K53" s="197">
        <v>0</v>
      </c>
      <c r="L53" s="197">
        <v>0</v>
      </c>
      <c r="M53" s="197">
        <v>0</v>
      </c>
      <c r="N53" s="197">
        <v>0</v>
      </c>
      <c r="O53" s="197">
        <v>0</v>
      </c>
      <c r="P53" s="197">
        <v>0</v>
      </c>
      <c r="Q53" s="197">
        <v>0</v>
      </c>
      <c r="R53" s="197">
        <v>0</v>
      </c>
      <c r="S53" s="197">
        <v>0</v>
      </c>
      <c r="T53" s="197">
        <v>0</v>
      </c>
      <c r="U53" s="197">
        <v>0</v>
      </c>
      <c r="V53" s="197">
        <v>0</v>
      </c>
      <c r="W53" s="197">
        <v>0</v>
      </c>
      <c r="X53" s="197">
        <v>0</v>
      </c>
      <c r="Y53" s="197">
        <v>0</v>
      </c>
      <c r="Z53" s="197">
        <v>0</v>
      </c>
      <c r="AA53" s="197">
        <v>0</v>
      </c>
      <c r="AB53" s="197">
        <v>0</v>
      </c>
      <c r="AC53" s="197">
        <v>0</v>
      </c>
      <c r="AD53" s="197">
        <v>0</v>
      </c>
      <c r="AE53" s="197">
        <v>0</v>
      </c>
      <c r="AF53" s="197">
        <v>0</v>
      </c>
      <c r="AG53" s="197">
        <v>0</v>
      </c>
      <c r="AH53" s="197">
        <v>0</v>
      </c>
      <c r="AI53" s="197">
        <v>0</v>
      </c>
      <c r="AJ53" s="197">
        <v>0</v>
      </c>
      <c r="AK53" s="197">
        <v>0</v>
      </c>
      <c r="AL53" s="197">
        <v>0</v>
      </c>
      <c r="AM53" s="197">
        <v>0</v>
      </c>
      <c r="AN53" s="197">
        <v>0</v>
      </c>
      <c r="AO53" s="197">
        <v>0</v>
      </c>
      <c r="AP53" s="197">
        <v>0</v>
      </c>
      <c r="AQ53" s="197">
        <v>0</v>
      </c>
      <c r="AR53" s="197">
        <v>0</v>
      </c>
      <c r="AS53" s="197">
        <v>0</v>
      </c>
      <c r="AT53" s="197">
        <v>0</v>
      </c>
      <c r="AU53" s="197">
        <v>0</v>
      </c>
      <c r="AV53" s="197">
        <v>0</v>
      </c>
      <c r="AW53" s="197">
        <v>0</v>
      </c>
      <c r="AX53" s="197">
        <v>0</v>
      </c>
      <c r="AY53" s="197">
        <v>0</v>
      </c>
      <c r="AZ53" s="197">
        <v>0</v>
      </c>
    </row>
    <row r="54" spans="1:52">
      <c r="A54" s="212"/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  <c r="AN54" s="210"/>
      <c r="AO54" s="210"/>
      <c r="AP54" s="210"/>
      <c r="AQ54" s="210"/>
      <c r="AR54" s="210"/>
      <c r="AS54" s="210"/>
      <c r="AT54" s="210"/>
      <c r="AU54" s="210"/>
      <c r="AV54" s="210"/>
      <c r="AW54" s="210"/>
      <c r="AX54" s="210"/>
      <c r="AY54" s="210"/>
      <c r="AZ54" s="210"/>
    </row>
    <row r="55" spans="1:52">
      <c r="A55" s="211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7"/>
      <c r="AJ55" s="197"/>
      <c r="AK55" s="197"/>
      <c r="AL55" s="197"/>
      <c r="AM55" s="197"/>
      <c r="AN55" s="197"/>
      <c r="AO55" s="197"/>
      <c r="AP55" s="197"/>
      <c r="AQ55" s="197"/>
      <c r="AR55" s="197"/>
      <c r="AS55" s="197"/>
      <c r="AT55" s="197"/>
      <c r="AU55" s="197"/>
      <c r="AV55" s="197"/>
      <c r="AW55" s="197"/>
      <c r="AX55" s="197"/>
      <c r="AY55" s="197"/>
      <c r="AZ55" s="197"/>
    </row>
    <row r="56" spans="1:52">
      <c r="A56" s="211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7"/>
      <c r="AJ56" s="197"/>
      <c r="AK56" s="197"/>
      <c r="AL56" s="197"/>
      <c r="AM56" s="197"/>
      <c r="AN56" s="197"/>
      <c r="AO56" s="197"/>
      <c r="AP56" s="197"/>
      <c r="AQ56" s="197"/>
      <c r="AR56" s="197"/>
      <c r="AS56" s="197"/>
      <c r="AT56" s="197"/>
      <c r="AU56" s="197"/>
      <c r="AV56" s="197"/>
      <c r="AW56" s="197"/>
      <c r="AX56" s="197"/>
      <c r="AY56" s="197"/>
      <c r="AZ56" s="197"/>
    </row>
    <row r="57" spans="1:52">
      <c r="A57" s="211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  <c r="AA57" s="197"/>
      <c r="AB57" s="197"/>
      <c r="AC57" s="197"/>
      <c r="AD57" s="197"/>
      <c r="AE57" s="197"/>
      <c r="AF57" s="197"/>
      <c r="AG57" s="197"/>
      <c r="AH57" s="197"/>
      <c r="AI57" s="197"/>
      <c r="AJ57" s="197"/>
      <c r="AK57" s="197"/>
      <c r="AL57" s="197"/>
      <c r="AM57" s="197"/>
      <c r="AN57" s="197"/>
      <c r="AO57" s="197"/>
      <c r="AP57" s="197"/>
      <c r="AQ57" s="197"/>
      <c r="AR57" s="197"/>
      <c r="AS57" s="197"/>
      <c r="AT57" s="197"/>
      <c r="AU57" s="197"/>
      <c r="AV57" s="197"/>
      <c r="AW57" s="197"/>
      <c r="AX57" s="197"/>
      <c r="AY57" s="197"/>
      <c r="AZ57" s="197"/>
    </row>
    <row r="58" spans="1:52">
      <c r="A58" s="211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  <c r="AA58" s="197"/>
      <c r="AB58" s="197"/>
      <c r="AC58" s="197"/>
      <c r="AD58" s="197"/>
      <c r="AE58" s="197"/>
      <c r="AF58" s="197"/>
      <c r="AG58" s="197"/>
      <c r="AH58" s="197"/>
      <c r="AI58" s="197"/>
      <c r="AJ58" s="197"/>
      <c r="AK58" s="197"/>
      <c r="AL58" s="197"/>
      <c r="AM58" s="197"/>
      <c r="AN58" s="197"/>
      <c r="AO58" s="197"/>
      <c r="AP58" s="197"/>
      <c r="AQ58" s="197"/>
      <c r="AR58" s="197"/>
      <c r="AS58" s="197"/>
      <c r="AT58" s="197"/>
      <c r="AU58" s="197"/>
      <c r="AV58" s="197"/>
      <c r="AW58" s="197"/>
      <c r="AX58" s="197"/>
      <c r="AY58" s="197"/>
      <c r="AZ58" s="197"/>
    </row>
    <row r="59" spans="1:52">
      <c r="A59" s="211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7"/>
      <c r="AJ59" s="197"/>
      <c r="AK59" s="197"/>
      <c r="AL59" s="197"/>
      <c r="AM59" s="197"/>
      <c r="AN59" s="197"/>
      <c r="AO59" s="197"/>
      <c r="AP59" s="197"/>
      <c r="AQ59" s="197"/>
      <c r="AR59" s="197"/>
      <c r="AS59" s="197"/>
      <c r="AT59" s="197"/>
      <c r="AU59" s="197"/>
      <c r="AV59" s="197"/>
      <c r="AW59" s="197"/>
      <c r="AX59" s="197"/>
      <c r="AY59" s="197"/>
      <c r="AZ59" s="197"/>
    </row>
    <row r="60" spans="1:52">
      <c r="A60" s="211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  <c r="AA60" s="197"/>
      <c r="AB60" s="197"/>
      <c r="AC60" s="197"/>
      <c r="AD60" s="197"/>
      <c r="AE60" s="197"/>
      <c r="AF60" s="197"/>
      <c r="AG60" s="197"/>
      <c r="AH60" s="197"/>
      <c r="AI60" s="197"/>
      <c r="AJ60" s="197"/>
      <c r="AK60" s="197"/>
      <c r="AL60" s="197"/>
      <c r="AM60" s="197"/>
      <c r="AN60" s="197"/>
      <c r="AO60" s="197"/>
      <c r="AP60" s="197"/>
      <c r="AQ60" s="197"/>
      <c r="AR60" s="197"/>
      <c r="AS60" s="197"/>
      <c r="AT60" s="197"/>
      <c r="AU60" s="197"/>
      <c r="AV60" s="197"/>
      <c r="AW60" s="197"/>
      <c r="AX60" s="197"/>
      <c r="AY60" s="197"/>
      <c r="AZ60" s="197"/>
    </row>
    <row r="61" spans="1:52">
      <c r="A61" s="211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  <c r="AD61" s="197"/>
      <c r="AE61" s="197"/>
      <c r="AF61" s="197"/>
      <c r="AG61" s="197"/>
      <c r="AH61" s="197"/>
      <c r="AI61" s="197"/>
      <c r="AJ61" s="197"/>
      <c r="AK61" s="197"/>
      <c r="AL61" s="197"/>
      <c r="AM61" s="197"/>
      <c r="AN61" s="197"/>
      <c r="AO61" s="197"/>
      <c r="AP61" s="197"/>
      <c r="AQ61" s="197"/>
      <c r="AR61" s="197"/>
      <c r="AS61" s="197"/>
      <c r="AT61" s="197"/>
      <c r="AU61" s="197"/>
      <c r="AV61" s="197"/>
      <c r="AW61" s="197"/>
      <c r="AX61" s="197"/>
      <c r="AY61" s="197"/>
      <c r="AZ61" s="197"/>
    </row>
    <row r="62" spans="1:52">
      <c r="A62" s="212" t="s">
        <v>205</v>
      </c>
      <c r="B62" s="210">
        <v>0</v>
      </c>
      <c r="C62" s="210">
        <v>0</v>
      </c>
      <c r="D62" s="210">
        <v>0</v>
      </c>
      <c r="E62" s="210">
        <v>0</v>
      </c>
      <c r="F62" s="210">
        <v>0</v>
      </c>
      <c r="G62" s="210">
        <v>0</v>
      </c>
      <c r="H62" s="210">
        <v>0</v>
      </c>
      <c r="I62" s="210">
        <v>0</v>
      </c>
      <c r="J62" s="210">
        <v>0</v>
      </c>
      <c r="K62" s="210">
        <v>0</v>
      </c>
      <c r="L62" s="210">
        <v>0</v>
      </c>
      <c r="M62" s="210">
        <v>0</v>
      </c>
      <c r="N62" s="210">
        <v>0</v>
      </c>
      <c r="O62" s="210">
        <v>84</v>
      </c>
      <c r="P62" s="210">
        <v>7728</v>
      </c>
      <c r="Q62" s="210">
        <v>26590</v>
      </c>
      <c r="R62" s="210">
        <v>47785</v>
      </c>
      <c r="S62" s="210">
        <v>69700</v>
      </c>
      <c r="T62" s="210">
        <v>96769</v>
      </c>
      <c r="U62" s="210">
        <v>141729</v>
      </c>
      <c r="V62" s="210">
        <v>196460</v>
      </c>
      <c r="W62" s="210">
        <v>327142</v>
      </c>
      <c r="X62" s="210">
        <v>486625</v>
      </c>
      <c r="Y62" s="210">
        <v>677840</v>
      </c>
      <c r="Z62" s="210">
        <v>883754</v>
      </c>
      <c r="AA62" s="210">
        <v>1101787</v>
      </c>
      <c r="AB62" s="210">
        <v>1321119</v>
      </c>
      <c r="AC62" s="210">
        <v>1540930</v>
      </c>
      <c r="AD62" s="210">
        <v>1751182</v>
      </c>
      <c r="AE62" s="210">
        <v>1956619</v>
      </c>
      <c r="AF62" s="210">
        <v>2168170</v>
      </c>
      <c r="AG62" s="210">
        <v>2383843</v>
      </c>
      <c r="AH62" s="210">
        <v>2606085</v>
      </c>
      <c r="AI62" s="210">
        <v>2833436</v>
      </c>
      <c r="AJ62" s="210">
        <v>3066098</v>
      </c>
      <c r="AK62" s="210">
        <v>3299823</v>
      </c>
      <c r="AL62" s="210">
        <v>3531956</v>
      </c>
      <c r="AM62" s="210">
        <v>3759733</v>
      </c>
      <c r="AN62" s="210">
        <v>3979056</v>
      </c>
      <c r="AO62" s="210">
        <v>4186210</v>
      </c>
      <c r="AP62" s="210">
        <v>4376664</v>
      </c>
      <c r="AQ62" s="210">
        <v>4545261</v>
      </c>
      <c r="AR62" s="210">
        <v>4687498</v>
      </c>
      <c r="AS62" s="210">
        <v>4800388</v>
      </c>
      <c r="AT62" s="210">
        <v>4882179</v>
      </c>
      <c r="AU62" s="210">
        <v>4937512</v>
      </c>
      <c r="AV62" s="210">
        <v>4963312</v>
      </c>
      <c r="AW62" s="210">
        <v>4955877</v>
      </c>
      <c r="AX62" s="210">
        <v>4917845</v>
      </c>
      <c r="AY62" s="210">
        <v>4852173</v>
      </c>
      <c r="AZ62" s="210">
        <v>4763671</v>
      </c>
    </row>
    <row r="63" spans="1:52">
      <c r="A63" s="211" t="s">
        <v>212</v>
      </c>
      <c r="B63" s="197">
        <v>0</v>
      </c>
      <c r="C63" s="197">
        <v>0</v>
      </c>
      <c r="D63" s="197">
        <v>0</v>
      </c>
      <c r="E63" s="197">
        <v>0</v>
      </c>
      <c r="F63" s="197">
        <v>0</v>
      </c>
      <c r="G63" s="197">
        <v>0</v>
      </c>
      <c r="H63" s="197">
        <v>0</v>
      </c>
      <c r="I63" s="197">
        <v>0</v>
      </c>
      <c r="J63" s="197">
        <v>0</v>
      </c>
      <c r="K63" s="197">
        <v>0</v>
      </c>
      <c r="L63" s="197">
        <v>0</v>
      </c>
      <c r="M63" s="197">
        <v>0</v>
      </c>
      <c r="N63" s="197">
        <v>0</v>
      </c>
      <c r="O63" s="197">
        <v>0</v>
      </c>
      <c r="P63" s="197">
        <v>0</v>
      </c>
      <c r="Q63" s="197">
        <v>0</v>
      </c>
      <c r="R63" s="197">
        <v>0</v>
      </c>
      <c r="S63" s="197">
        <v>0</v>
      </c>
      <c r="T63" s="197">
        <v>0</v>
      </c>
      <c r="U63" s="197">
        <v>0</v>
      </c>
      <c r="V63" s="197">
        <v>0</v>
      </c>
      <c r="W63" s="197">
        <v>0</v>
      </c>
      <c r="X63" s="197">
        <v>0</v>
      </c>
      <c r="Y63" s="197">
        <v>0</v>
      </c>
      <c r="Z63" s="197">
        <v>0</v>
      </c>
      <c r="AA63" s="197">
        <v>0</v>
      </c>
      <c r="AB63" s="197">
        <v>0</v>
      </c>
      <c r="AC63" s="197">
        <v>0</v>
      </c>
      <c r="AD63" s="197">
        <v>0</v>
      </c>
      <c r="AE63" s="197">
        <v>0</v>
      </c>
      <c r="AF63" s="197">
        <v>0</v>
      </c>
      <c r="AG63" s="197">
        <v>0</v>
      </c>
      <c r="AH63" s="197">
        <v>0</v>
      </c>
      <c r="AI63" s="197">
        <v>0</v>
      </c>
      <c r="AJ63" s="197">
        <v>0</v>
      </c>
      <c r="AK63" s="197">
        <v>0</v>
      </c>
      <c r="AL63" s="197">
        <v>0</v>
      </c>
      <c r="AM63" s="197">
        <v>0</v>
      </c>
      <c r="AN63" s="197">
        <v>0</v>
      </c>
      <c r="AO63" s="197">
        <v>0</v>
      </c>
      <c r="AP63" s="197">
        <v>0</v>
      </c>
      <c r="AQ63" s="197">
        <v>0</v>
      </c>
      <c r="AR63" s="197">
        <v>0</v>
      </c>
      <c r="AS63" s="197">
        <v>0</v>
      </c>
      <c r="AT63" s="197">
        <v>0</v>
      </c>
      <c r="AU63" s="197">
        <v>0</v>
      </c>
      <c r="AV63" s="197">
        <v>0</v>
      </c>
      <c r="AW63" s="197">
        <v>0</v>
      </c>
      <c r="AX63" s="197">
        <v>0</v>
      </c>
      <c r="AY63" s="197">
        <v>0</v>
      </c>
      <c r="AZ63" s="197">
        <v>0</v>
      </c>
    </row>
    <row r="64" spans="1:52">
      <c r="A64" s="211" t="s">
        <v>202</v>
      </c>
      <c r="B64" s="197">
        <v>0</v>
      </c>
      <c r="C64" s="197">
        <v>0</v>
      </c>
      <c r="D64" s="197">
        <v>0</v>
      </c>
      <c r="E64" s="197">
        <v>0</v>
      </c>
      <c r="F64" s="197">
        <v>0</v>
      </c>
      <c r="G64" s="197">
        <v>0</v>
      </c>
      <c r="H64" s="197">
        <v>0</v>
      </c>
      <c r="I64" s="197">
        <v>0</v>
      </c>
      <c r="J64" s="197">
        <v>0</v>
      </c>
      <c r="K64" s="197">
        <v>0</v>
      </c>
      <c r="L64" s="197">
        <v>0</v>
      </c>
      <c r="M64" s="197">
        <v>0</v>
      </c>
      <c r="N64" s="197">
        <v>0</v>
      </c>
      <c r="O64" s="197">
        <v>84</v>
      </c>
      <c r="P64" s="197">
        <v>7728</v>
      </c>
      <c r="Q64" s="197">
        <v>26590</v>
      </c>
      <c r="R64" s="197">
        <v>47785</v>
      </c>
      <c r="S64" s="197">
        <v>69700</v>
      </c>
      <c r="T64" s="197">
        <v>96769</v>
      </c>
      <c r="U64" s="197">
        <v>141729</v>
      </c>
      <c r="V64" s="197">
        <v>196460</v>
      </c>
      <c r="W64" s="197">
        <v>327141</v>
      </c>
      <c r="X64" s="197">
        <v>486623</v>
      </c>
      <c r="Y64" s="197">
        <v>677837</v>
      </c>
      <c r="Z64" s="197">
        <v>883750</v>
      </c>
      <c r="AA64" s="197">
        <v>1101782</v>
      </c>
      <c r="AB64" s="197">
        <v>1321113</v>
      </c>
      <c r="AC64" s="197">
        <v>1540923</v>
      </c>
      <c r="AD64" s="197">
        <v>1751174</v>
      </c>
      <c r="AE64" s="197">
        <v>1956610</v>
      </c>
      <c r="AF64" s="197">
        <v>2168160</v>
      </c>
      <c r="AG64" s="197">
        <v>2383832</v>
      </c>
      <c r="AH64" s="197">
        <v>2606073</v>
      </c>
      <c r="AI64" s="197">
        <v>2833422</v>
      </c>
      <c r="AJ64" s="197">
        <v>3066082</v>
      </c>
      <c r="AK64" s="197">
        <v>3299805</v>
      </c>
      <c r="AL64" s="197">
        <v>3531936</v>
      </c>
      <c r="AM64" s="197">
        <v>3759711</v>
      </c>
      <c r="AN64" s="197">
        <v>3979032</v>
      </c>
      <c r="AO64" s="197">
        <v>4186184</v>
      </c>
      <c r="AP64" s="197">
        <v>4376636</v>
      </c>
      <c r="AQ64" s="197">
        <v>4545231</v>
      </c>
      <c r="AR64" s="197">
        <v>4687466</v>
      </c>
      <c r="AS64" s="197">
        <v>4800355</v>
      </c>
      <c r="AT64" s="197">
        <v>4882145</v>
      </c>
      <c r="AU64" s="197">
        <v>4937477</v>
      </c>
      <c r="AV64" s="197">
        <v>4963276</v>
      </c>
      <c r="AW64" s="197">
        <v>4955842</v>
      </c>
      <c r="AX64" s="197">
        <v>4917810</v>
      </c>
      <c r="AY64" s="197">
        <v>4852138</v>
      </c>
      <c r="AZ64" s="197">
        <v>4763637</v>
      </c>
    </row>
    <row r="65" spans="1:52">
      <c r="A65" s="211" t="s">
        <v>213</v>
      </c>
      <c r="B65" s="197">
        <v>0</v>
      </c>
      <c r="C65" s="197">
        <v>0</v>
      </c>
      <c r="D65" s="197">
        <v>0</v>
      </c>
      <c r="E65" s="197">
        <v>0</v>
      </c>
      <c r="F65" s="197">
        <v>0</v>
      </c>
      <c r="G65" s="197">
        <v>0</v>
      </c>
      <c r="H65" s="197">
        <v>0</v>
      </c>
      <c r="I65" s="197">
        <v>0</v>
      </c>
      <c r="J65" s="197">
        <v>0</v>
      </c>
      <c r="K65" s="197">
        <v>0</v>
      </c>
      <c r="L65" s="197">
        <v>0</v>
      </c>
      <c r="M65" s="197">
        <v>0</v>
      </c>
      <c r="N65" s="197">
        <v>0</v>
      </c>
      <c r="O65" s="197">
        <v>0</v>
      </c>
      <c r="P65" s="197">
        <v>0</v>
      </c>
      <c r="Q65" s="197">
        <v>0</v>
      </c>
      <c r="R65" s="197">
        <v>0</v>
      </c>
      <c r="S65" s="197">
        <v>0</v>
      </c>
      <c r="T65" s="197">
        <v>0</v>
      </c>
      <c r="U65" s="197">
        <v>0</v>
      </c>
      <c r="V65" s="197">
        <v>0</v>
      </c>
      <c r="W65" s="197">
        <v>0</v>
      </c>
      <c r="X65" s="197">
        <v>0</v>
      </c>
      <c r="Y65" s="197">
        <v>0</v>
      </c>
      <c r="Z65" s="197">
        <v>0</v>
      </c>
      <c r="AA65" s="197">
        <v>0</v>
      </c>
      <c r="AB65" s="197">
        <v>0</v>
      </c>
      <c r="AC65" s="197">
        <v>0</v>
      </c>
      <c r="AD65" s="197">
        <v>0</v>
      </c>
      <c r="AE65" s="197">
        <v>0</v>
      </c>
      <c r="AF65" s="197">
        <v>0</v>
      </c>
      <c r="AG65" s="197">
        <v>0</v>
      </c>
      <c r="AH65" s="197">
        <v>0</v>
      </c>
      <c r="AI65" s="197">
        <v>0</v>
      </c>
      <c r="AJ65" s="197">
        <v>0</v>
      </c>
      <c r="AK65" s="197">
        <v>0</v>
      </c>
      <c r="AL65" s="197">
        <v>0</v>
      </c>
      <c r="AM65" s="197">
        <v>0</v>
      </c>
      <c r="AN65" s="197">
        <v>0</v>
      </c>
      <c r="AO65" s="197">
        <v>0</v>
      </c>
      <c r="AP65" s="197">
        <v>0</v>
      </c>
      <c r="AQ65" s="197">
        <v>0</v>
      </c>
      <c r="AR65" s="197">
        <v>0</v>
      </c>
      <c r="AS65" s="197">
        <v>0</v>
      </c>
      <c r="AT65" s="197">
        <v>0</v>
      </c>
      <c r="AU65" s="197">
        <v>0</v>
      </c>
      <c r="AV65" s="197">
        <v>0</v>
      </c>
      <c r="AW65" s="197">
        <v>0</v>
      </c>
      <c r="AX65" s="197">
        <v>0</v>
      </c>
      <c r="AY65" s="197">
        <v>0</v>
      </c>
      <c r="AZ65" s="197">
        <v>0</v>
      </c>
    </row>
    <row r="66" spans="1:52">
      <c r="A66" s="211" t="s">
        <v>214</v>
      </c>
      <c r="B66" s="197">
        <v>0</v>
      </c>
      <c r="C66" s="197">
        <v>0</v>
      </c>
      <c r="D66" s="197">
        <v>0</v>
      </c>
      <c r="E66" s="197">
        <v>0</v>
      </c>
      <c r="F66" s="197">
        <v>0</v>
      </c>
      <c r="G66" s="197">
        <v>0</v>
      </c>
      <c r="H66" s="197">
        <v>0</v>
      </c>
      <c r="I66" s="197">
        <v>0</v>
      </c>
      <c r="J66" s="197">
        <v>0</v>
      </c>
      <c r="K66" s="197">
        <v>0</v>
      </c>
      <c r="L66" s="197">
        <v>0</v>
      </c>
      <c r="M66" s="197">
        <v>0</v>
      </c>
      <c r="N66" s="197">
        <v>0</v>
      </c>
      <c r="O66" s="197">
        <v>0</v>
      </c>
      <c r="P66" s="197">
        <v>0</v>
      </c>
      <c r="Q66" s="197">
        <v>0</v>
      </c>
      <c r="R66" s="197">
        <v>0</v>
      </c>
      <c r="S66" s="197">
        <v>0</v>
      </c>
      <c r="T66" s="197">
        <v>0</v>
      </c>
      <c r="U66" s="197">
        <v>0</v>
      </c>
      <c r="V66" s="197">
        <v>0</v>
      </c>
      <c r="W66" s="197">
        <v>0</v>
      </c>
      <c r="X66" s="197">
        <v>0</v>
      </c>
      <c r="Y66" s="197">
        <v>0</v>
      </c>
      <c r="Z66" s="197">
        <v>0</v>
      </c>
      <c r="AA66" s="197">
        <v>0</v>
      </c>
      <c r="AB66" s="197">
        <v>0</v>
      </c>
      <c r="AC66" s="197">
        <v>0</v>
      </c>
      <c r="AD66" s="197">
        <v>0</v>
      </c>
      <c r="AE66" s="197">
        <v>0</v>
      </c>
      <c r="AF66" s="197">
        <v>0</v>
      </c>
      <c r="AG66" s="197">
        <v>0</v>
      </c>
      <c r="AH66" s="197">
        <v>0</v>
      </c>
      <c r="AI66" s="197">
        <v>0</v>
      </c>
      <c r="AJ66" s="197">
        <v>0</v>
      </c>
      <c r="AK66" s="197">
        <v>0</v>
      </c>
      <c r="AL66" s="197">
        <v>0</v>
      </c>
      <c r="AM66" s="197">
        <v>0</v>
      </c>
      <c r="AN66" s="197">
        <v>0</v>
      </c>
      <c r="AO66" s="197">
        <v>0</v>
      </c>
      <c r="AP66" s="197">
        <v>0</v>
      </c>
      <c r="AQ66" s="197">
        <v>0</v>
      </c>
      <c r="AR66" s="197">
        <v>0</v>
      </c>
      <c r="AS66" s="197">
        <v>0</v>
      </c>
      <c r="AT66" s="197">
        <v>0</v>
      </c>
      <c r="AU66" s="197">
        <v>0</v>
      </c>
      <c r="AV66" s="197">
        <v>0</v>
      </c>
      <c r="AW66" s="197">
        <v>0</v>
      </c>
      <c r="AX66" s="197">
        <v>0</v>
      </c>
      <c r="AY66" s="197">
        <v>0</v>
      </c>
      <c r="AZ66" s="197">
        <v>0</v>
      </c>
    </row>
    <row r="67" spans="1:52">
      <c r="A67" s="211" t="s">
        <v>203</v>
      </c>
      <c r="B67" s="197">
        <v>0</v>
      </c>
      <c r="C67" s="197">
        <v>0</v>
      </c>
      <c r="D67" s="197">
        <v>0</v>
      </c>
      <c r="E67" s="197">
        <v>0</v>
      </c>
      <c r="F67" s="197">
        <v>0</v>
      </c>
      <c r="G67" s="197">
        <v>0</v>
      </c>
      <c r="H67" s="197">
        <v>0</v>
      </c>
      <c r="I67" s="197">
        <v>0</v>
      </c>
      <c r="J67" s="197">
        <v>0</v>
      </c>
      <c r="K67" s="197">
        <v>0</v>
      </c>
      <c r="L67" s="197">
        <v>0</v>
      </c>
      <c r="M67" s="197">
        <v>0</v>
      </c>
      <c r="N67" s="197">
        <v>0</v>
      </c>
      <c r="O67" s="197">
        <v>0</v>
      </c>
      <c r="P67" s="197">
        <v>0</v>
      </c>
      <c r="Q67" s="197">
        <v>0</v>
      </c>
      <c r="R67" s="197">
        <v>0</v>
      </c>
      <c r="S67" s="197">
        <v>0</v>
      </c>
      <c r="T67" s="197">
        <v>0</v>
      </c>
      <c r="U67" s="197">
        <v>0</v>
      </c>
      <c r="V67" s="197">
        <v>0</v>
      </c>
      <c r="W67" s="197">
        <v>1</v>
      </c>
      <c r="X67" s="197">
        <v>2</v>
      </c>
      <c r="Y67" s="197">
        <v>3</v>
      </c>
      <c r="Z67" s="197">
        <v>4</v>
      </c>
      <c r="AA67" s="197">
        <v>5</v>
      </c>
      <c r="AB67" s="197">
        <v>6</v>
      </c>
      <c r="AC67" s="197">
        <v>7</v>
      </c>
      <c r="AD67" s="197">
        <v>8</v>
      </c>
      <c r="AE67" s="197">
        <v>9</v>
      </c>
      <c r="AF67" s="197">
        <v>10</v>
      </c>
      <c r="AG67" s="197">
        <v>11</v>
      </c>
      <c r="AH67" s="197">
        <v>12</v>
      </c>
      <c r="AI67" s="197">
        <v>14</v>
      </c>
      <c r="AJ67" s="197">
        <v>16</v>
      </c>
      <c r="AK67" s="197">
        <v>18</v>
      </c>
      <c r="AL67" s="197">
        <v>20</v>
      </c>
      <c r="AM67" s="197">
        <v>22</v>
      </c>
      <c r="AN67" s="197">
        <v>24</v>
      </c>
      <c r="AO67" s="197">
        <v>26</v>
      </c>
      <c r="AP67" s="197">
        <v>28</v>
      </c>
      <c r="AQ67" s="197">
        <v>30</v>
      </c>
      <c r="AR67" s="197">
        <v>32</v>
      </c>
      <c r="AS67" s="197">
        <v>33</v>
      </c>
      <c r="AT67" s="197">
        <v>34</v>
      </c>
      <c r="AU67" s="197">
        <v>35</v>
      </c>
      <c r="AV67" s="197">
        <v>36</v>
      </c>
      <c r="AW67" s="197">
        <v>35</v>
      </c>
      <c r="AX67" s="197">
        <v>35</v>
      </c>
      <c r="AY67" s="197">
        <v>35</v>
      </c>
      <c r="AZ67" s="197">
        <v>34</v>
      </c>
    </row>
    <row r="68" spans="1:52">
      <c r="A68" s="211" t="s">
        <v>204</v>
      </c>
      <c r="B68" s="197">
        <v>0</v>
      </c>
      <c r="C68" s="197">
        <v>0</v>
      </c>
      <c r="D68" s="197">
        <v>0</v>
      </c>
      <c r="E68" s="197">
        <v>0</v>
      </c>
      <c r="F68" s="197">
        <v>0</v>
      </c>
      <c r="G68" s="197">
        <v>0</v>
      </c>
      <c r="H68" s="197">
        <v>0</v>
      </c>
      <c r="I68" s="197">
        <v>0</v>
      </c>
      <c r="J68" s="197">
        <v>0</v>
      </c>
      <c r="K68" s="197">
        <v>0</v>
      </c>
      <c r="L68" s="197">
        <v>0</v>
      </c>
      <c r="M68" s="197">
        <v>0</v>
      </c>
      <c r="N68" s="197">
        <v>0</v>
      </c>
      <c r="O68" s="197">
        <v>0</v>
      </c>
      <c r="P68" s="197">
        <v>0</v>
      </c>
      <c r="Q68" s="197">
        <v>0</v>
      </c>
      <c r="R68" s="197">
        <v>0</v>
      </c>
      <c r="S68" s="197">
        <v>0</v>
      </c>
      <c r="T68" s="197">
        <v>0</v>
      </c>
      <c r="U68" s="197">
        <v>0</v>
      </c>
      <c r="V68" s="197">
        <v>0</v>
      </c>
      <c r="W68" s="197">
        <v>0</v>
      </c>
      <c r="X68" s="197">
        <v>0</v>
      </c>
      <c r="Y68" s="197">
        <v>0</v>
      </c>
      <c r="Z68" s="197">
        <v>0</v>
      </c>
      <c r="AA68" s="197">
        <v>0</v>
      </c>
      <c r="AB68" s="197">
        <v>0</v>
      </c>
      <c r="AC68" s="197">
        <v>0</v>
      </c>
      <c r="AD68" s="197">
        <v>0</v>
      </c>
      <c r="AE68" s="197">
        <v>0</v>
      </c>
      <c r="AF68" s="197">
        <v>0</v>
      </c>
      <c r="AG68" s="197">
        <v>0</v>
      </c>
      <c r="AH68" s="197">
        <v>0</v>
      </c>
      <c r="AI68" s="197">
        <v>0</v>
      </c>
      <c r="AJ68" s="197">
        <v>0</v>
      </c>
      <c r="AK68" s="197">
        <v>0</v>
      </c>
      <c r="AL68" s="197">
        <v>0</v>
      </c>
      <c r="AM68" s="197">
        <v>0</v>
      </c>
      <c r="AN68" s="197">
        <v>0</v>
      </c>
      <c r="AO68" s="197">
        <v>0</v>
      </c>
      <c r="AP68" s="197">
        <v>0</v>
      </c>
      <c r="AQ68" s="197">
        <v>0</v>
      </c>
      <c r="AR68" s="197">
        <v>0</v>
      </c>
      <c r="AS68" s="197">
        <v>0</v>
      </c>
      <c r="AT68" s="197">
        <v>0</v>
      </c>
      <c r="AU68" s="197">
        <v>0</v>
      </c>
      <c r="AV68" s="197">
        <v>0</v>
      </c>
      <c r="AW68" s="197">
        <v>0</v>
      </c>
      <c r="AX68" s="197">
        <v>0</v>
      </c>
      <c r="AY68" s="197">
        <v>0</v>
      </c>
      <c r="AZ68" s="197">
        <v>0</v>
      </c>
    </row>
    <row r="69" spans="1:52">
      <c r="A69" s="211" t="s">
        <v>215</v>
      </c>
      <c r="B69" s="197">
        <v>0</v>
      </c>
      <c r="C69" s="197">
        <v>0</v>
      </c>
      <c r="D69" s="197">
        <v>0</v>
      </c>
      <c r="E69" s="197">
        <v>0</v>
      </c>
      <c r="F69" s="197">
        <v>0</v>
      </c>
      <c r="G69" s="197">
        <v>0</v>
      </c>
      <c r="H69" s="197">
        <v>0</v>
      </c>
      <c r="I69" s="197">
        <v>0</v>
      </c>
      <c r="J69" s="197">
        <v>0</v>
      </c>
      <c r="K69" s="197">
        <v>0</v>
      </c>
      <c r="L69" s="197">
        <v>0</v>
      </c>
      <c r="M69" s="197">
        <v>0</v>
      </c>
      <c r="N69" s="197">
        <v>0</v>
      </c>
      <c r="O69" s="197">
        <v>0</v>
      </c>
      <c r="P69" s="197">
        <v>0</v>
      </c>
      <c r="Q69" s="197">
        <v>0</v>
      </c>
      <c r="R69" s="197">
        <v>0</v>
      </c>
      <c r="S69" s="197">
        <v>0</v>
      </c>
      <c r="T69" s="197">
        <v>0</v>
      </c>
      <c r="U69" s="197">
        <v>0</v>
      </c>
      <c r="V69" s="197">
        <v>0</v>
      </c>
      <c r="W69" s="197">
        <v>0</v>
      </c>
      <c r="X69" s="197">
        <v>0</v>
      </c>
      <c r="Y69" s="197">
        <v>0</v>
      </c>
      <c r="Z69" s="197">
        <v>0</v>
      </c>
      <c r="AA69" s="197">
        <v>0</v>
      </c>
      <c r="AB69" s="197">
        <v>0</v>
      </c>
      <c r="AC69" s="197">
        <v>0</v>
      </c>
      <c r="AD69" s="197">
        <v>0</v>
      </c>
      <c r="AE69" s="197">
        <v>0</v>
      </c>
      <c r="AF69" s="197">
        <v>0</v>
      </c>
      <c r="AG69" s="197">
        <v>0</v>
      </c>
      <c r="AH69" s="197">
        <v>0</v>
      </c>
      <c r="AI69" s="197">
        <v>0</v>
      </c>
      <c r="AJ69" s="197">
        <v>0</v>
      </c>
      <c r="AK69" s="197">
        <v>0</v>
      </c>
      <c r="AL69" s="197">
        <v>0</v>
      </c>
      <c r="AM69" s="197">
        <v>0</v>
      </c>
      <c r="AN69" s="197">
        <v>0</v>
      </c>
      <c r="AO69" s="197">
        <v>0</v>
      </c>
      <c r="AP69" s="197">
        <v>0</v>
      </c>
      <c r="AQ69" s="197">
        <v>0</v>
      </c>
      <c r="AR69" s="197">
        <v>0</v>
      </c>
      <c r="AS69" s="197">
        <v>0</v>
      </c>
      <c r="AT69" s="197">
        <v>0</v>
      </c>
      <c r="AU69" s="197">
        <v>0</v>
      </c>
      <c r="AV69" s="197">
        <v>0</v>
      </c>
      <c r="AW69" s="197">
        <v>0</v>
      </c>
      <c r="AX69" s="197">
        <v>0</v>
      </c>
      <c r="AY69" s="197">
        <v>0</v>
      </c>
      <c r="AZ69" s="197">
        <v>0</v>
      </c>
    </row>
    <row r="70" spans="1:52">
      <c r="A70" s="212" t="s">
        <v>206</v>
      </c>
      <c r="B70" s="210">
        <v>0</v>
      </c>
      <c r="C70" s="210">
        <v>0</v>
      </c>
      <c r="D70" s="210">
        <v>0</v>
      </c>
      <c r="E70" s="210">
        <v>0</v>
      </c>
      <c r="F70" s="210">
        <v>0</v>
      </c>
      <c r="G70" s="210">
        <v>0</v>
      </c>
      <c r="H70" s="210">
        <v>0</v>
      </c>
      <c r="I70" s="210">
        <v>0</v>
      </c>
      <c r="J70" s="210">
        <v>0</v>
      </c>
      <c r="K70" s="210">
        <v>0</v>
      </c>
      <c r="L70" s="210">
        <v>116</v>
      </c>
      <c r="M70" s="210">
        <v>1204</v>
      </c>
      <c r="N70" s="210">
        <v>2559</v>
      </c>
      <c r="O70" s="210">
        <v>5036</v>
      </c>
      <c r="P70" s="210">
        <v>11683</v>
      </c>
      <c r="Q70" s="210">
        <v>21498</v>
      </c>
      <c r="R70" s="210">
        <v>34551</v>
      </c>
      <c r="S70" s="210">
        <v>48331</v>
      </c>
      <c r="T70" s="210">
        <v>66388</v>
      </c>
      <c r="U70" s="210">
        <v>89956</v>
      </c>
      <c r="V70" s="210">
        <v>128160</v>
      </c>
      <c r="W70" s="210">
        <v>409500</v>
      </c>
      <c r="X70" s="210">
        <v>756817</v>
      </c>
      <c r="Y70" s="210">
        <v>1189568</v>
      </c>
      <c r="Z70" s="210">
        <v>1606074</v>
      </c>
      <c r="AA70" s="210">
        <v>2011607</v>
      </c>
      <c r="AB70" s="210">
        <v>2371880</v>
      </c>
      <c r="AC70" s="210">
        <v>2706272</v>
      </c>
      <c r="AD70" s="210">
        <v>2986052</v>
      </c>
      <c r="AE70" s="210">
        <v>3241549</v>
      </c>
      <c r="AF70" s="210">
        <v>3520364</v>
      </c>
      <c r="AG70" s="210">
        <v>3824805</v>
      </c>
      <c r="AH70" s="210">
        <v>4163016</v>
      </c>
      <c r="AI70" s="210">
        <v>4537503</v>
      </c>
      <c r="AJ70" s="210">
        <v>4951645</v>
      </c>
      <c r="AK70" s="210">
        <v>5401872</v>
      </c>
      <c r="AL70" s="210">
        <v>5889382</v>
      </c>
      <c r="AM70" s="210">
        <v>6414919</v>
      </c>
      <c r="AN70" s="210">
        <v>6973138</v>
      </c>
      <c r="AO70" s="210">
        <v>7556563</v>
      </c>
      <c r="AP70" s="210">
        <v>8161360</v>
      </c>
      <c r="AQ70" s="210">
        <v>8779252</v>
      </c>
      <c r="AR70" s="210">
        <v>9406819</v>
      </c>
      <c r="AS70" s="210">
        <v>10035027</v>
      </c>
      <c r="AT70" s="210">
        <v>10665329</v>
      </c>
      <c r="AU70" s="210">
        <v>11305316</v>
      </c>
      <c r="AV70" s="210">
        <v>11945635</v>
      </c>
      <c r="AW70" s="210">
        <v>12563215</v>
      </c>
      <c r="AX70" s="210">
        <v>13167591</v>
      </c>
      <c r="AY70" s="210">
        <v>13748899</v>
      </c>
      <c r="AZ70" s="210">
        <v>14314283</v>
      </c>
    </row>
    <row r="71" spans="1:52">
      <c r="A71" s="211" t="s">
        <v>207</v>
      </c>
      <c r="B71" s="197">
        <v>0</v>
      </c>
      <c r="C71" s="197">
        <v>0</v>
      </c>
      <c r="D71" s="197">
        <v>0</v>
      </c>
      <c r="E71" s="197">
        <v>0</v>
      </c>
      <c r="F71" s="197">
        <v>0</v>
      </c>
      <c r="G71" s="197">
        <v>0</v>
      </c>
      <c r="H71" s="197">
        <v>0</v>
      </c>
      <c r="I71" s="197">
        <v>0</v>
      </c>
      <c r="J71" s="197">
        <v>0</v>
      </c>
      <c r="K71" s="197">
        <v>0</v>
      </c>
      <c r="L71" s="197">
        <v>116</v>
      </c>
      <c r="M71" s="197">
        <v>1204</v>
      </c>
      <c r="N71" s="197">
        <v>2559</v>
      </c>
      <c r="O71" s="197">
        <v>5036</v>
      </c>
      <c r="P71" s="197">
        <v>11683</v>
      </c>
      <c r="Q71" s="197">
        <v>21498</v>
      </c>
      <c r="R71" s="197">
        <v>34549</v>
      </c>
      <c r="S71" s="197">
        <v>48325</v>
      </c>
      <c r="T71" s="197">
        <v>66372</v>
      </c>
      <c r="U71" s="197">
        <v>89916</v>
      </c>
      <c r="V71" s="197">
        <v>128048</v>
      </c>
      <c r="W71" s="197">
        <v>408783</v>
      </c>
      <c r="X71" s="197">
        <v>754728</v>
      </c>
      <c r="Y71" s="197">
        <v>1184477</v>
      </c>
      <c r="Z71" s="197">
        <v>1595739</v>
      </c>
      <c r="AA71" s="197">
        <v>1992420</v>
      </c>
      <c r="AB71" s="197">
        <v>2339284</v>
      </c>
      <c r="AC71" s="197">
        <v>2653850</v>
      </c>
      <c r="AD71" s="197">
        <v>2907201</v>
      </c>
      <c r="AE71" s="197">
        <v>3127323</v>
      </c>
      <c r="AF71" s="197">
        <v>3357241</v>
      </c>
      <c r="AG71" s="197">
        <v>3597484</v>
      </c>
      <c r="AH71" s="197">
        <v>3854496</v>
      </c>
      <c r="AI71" s="197">
        <v>4130347</v>
      </c>
      <c r="AJ71" s="197">
        <v>4428495</v>
      </c>
      <c r="AK71" s="197">
        <v>4747315</v>
      </c>
      <c r="AL71" s="197">
        <v>5089396</v>
      </c>
      <c r="AM71" s="197">
        <v>5457923</v>
      </c>
      <c r="AN71" s="197">
        <v>5850094</v>
      </c>
      <c r="AO71" s="197">
        <v>6261434</v>
      </c>
      <c r="AP71" s="197">
        <v>6690508</v>
      </c>
      <c r="AQ71" s="197">
        <v>7132146</v>
      </c>
      <c r="AR71" s="197">
        <v>7584496</v>
      </c>
      <c r="AS71" s="197">
        <v>8040884</v>
      </c>
      <c r="AT71" s="197">
        <v>8503478</v>
      </c>
      <c r="AU71" s="197">
        <v>8978338</v>
      </c>
      <c r="AV71" s="197">
        <v>9457429</v>
      </c>
      <c r="AW71" s="197">
        <v>9922066</v>
      </c>
      <c r="AX71" s="197">
        <v>10380473</v>
      </c>
      <c r="AY71" s="197">
        <v>10823447</v>
      </c>
      <c r="AZ71" s="197">
        <v>11256880</v>
      </c>
    </row>
    <row r="72" spans="1:52">
      <c r="A72" s="211" t="s">
        <v>208</v>
      </c>
      <c r="B72" s="197">
        <v>0</v>
      </c>
      <c r="C72" s="197">
        <v>0</v>
      </c>
      <c r="D72" s="197">
        <v>0</v>
      </c>
      <c r="E72" s="197">
        <v>0</v>
      </c>
      <c r="F72" s="197">
        <v>0</v>
      </c>
      <c r="G72" s="197">
        <v>0</v>
      </c>
      <c r="H72" s="197">
        <v>0</v>
      </c>
      <c r="I72" s="197">
        <v>0</v>
      </c>
      <c r="J72" s="197">
        <v>0</v>
      </c>
      <c r="K72" s="197">
        <v>0</v>
      </c>
      <c r="L72" s="197">
        <v>0</v>
      </c>
      <c r="M72" s="197">
        <v>0</v>
      </c>
      <c r="N72" s="197">
        <v>0</v>
      </c>
      <c r="O72" s="197">
        <v>0</v>
      </c>
      <c r="P72" s="197">
        <v>0</v>
      </c>
      <c r="Q72" s="197">
        <v>0</v>
      </c>
      <c r="R72" s="197">
        <v>2</v>
      </c>
      <c r="S72" s="197">
        <v>6</v>
      </c>
      <c r="T72" s="197">
        <v>16</v>
      </c>
      <c r="U72" s="197">
        <v>40</v>
      </c>
      <c r="V72" s="197">
        <v>112</v>
      </c>
      <c r="W72" s="197">
        <v>717</v>
      </c>
      <c r="X72" s="197">
        <v>2089</v>
      </c>
      <c r="Y72" s="197">
        <v>5091</v>
      </c>
      <c r="Z72" s="197">
        <v>10335</v>
      </c>
      <c r="AA72" s="197">
        <v>19187</v>
      </c>
      <c r="AB72" s="197">
        <v>32596</v>
      </c>
      <c r="AC72" s="197">
        <v>52422</v>
      </c>
      <c r="AD72" s="197">
        <v>78851</v>
      </c>
      <c r="AE72" s="197">
        <v>114226</v>
      </c>
      <c r="AF72" s="197">
        <v>163123</v>
      </c>
      <c r="AG72" s="197">
        <v>227321</v>
      </c>
      <c r="AH72" s="197">
        <v>308520</v>
      </c>
      <c r="AI72" s="197">
        <v>407156</v>
      </c>
      <c r="AJ72" s="197">
        <v>523150</v>
      </c>
      <c r="AK72" s="197">
        <v>654557</v>
      </c>
      <c r="AL72" s="197">
        <v>799986</v>
      </c>
      <c r="AM72" s="197">
        <v>956996</v>
      </c>
      <c r="AN72" s="197">
        <v>1123044</v>
      </c>
      <c r="AO72" s="197">
        <v>1295129</v>
      </c>
      <c r="AP72" s="197">
        <v>1470852</v>
      </c>
      <c r="AQ72" s="197">
        <v>1647106</v>
      </c>
      <c r="AR72" s="197">
        <v>1822323</v>
      </c>
      <c r="AS72" s="197">
        <v>1994143</v>
      </c>
      <c r="AT72" s="197">
        <v>2161851</v>
      </c>
      <c r="AU72" s="197">
        <v>2326978</v>
      </c>
      <c r="AV72" s="197">
        <v>2488206</v>
      </c>
      <c r="AW72" s="197">
        <v>2641149</v>
      </c>
      <c r="AX72" s="197">
        <v>2787118</v>
      </c>
      <c r="AY72" s="197">
        <v>2925452</v>
      </c>
      <c r="AZ72" s="197">
        <v>3057403</v>
      </c>
    </row>
    <row r="73" spans="1:52">
      <c r="A73" s="211" t="s">
        <v>209</v>
      </c>
      <c r="B73" s="197">
        <v>0</v>
      </c>
      <c r="C73" s="197">
        <v>0</v>
      </c>
      <c r="D73" s="197">
        <v>0</v>
      </c>
      <c r="E73" s="197">
        <v>0</v>
      </c>
      <c r="F73" s="197">
        <v>0</v>
      </c>
      <c r="G73" s="197">
        <v>0</v>
      </c>
      <c r="H73" s="197">
        <v>0</v>
      </c>
      <c r="I73" s="197">
        <v>0</v>
      </c>
      <c r="J73" s="197">
        <v>0</v>
      </c>
      <c r="K73" s="197">
        <v>0</v>
      </c>
      <c r="L73" s="197">
        <v>0</v>
      </c>
      <c r="M73" s="197">
        <v>0</v>
      </c>
      <c r="N73" s="197">
        <v>0</v>
      </c>
      <c r="O73" s="197">
        <v>0</v>
      </c>
      <c r="P73" s="197">
        <v>0</v>
      </c>
      <c r="Q73" s="197">
        <v>0</v>
      </c>
      <c r="R73" s="197">
        <v>0</v>
      </c>
      <c r="S73" s="197">
        <v>0</v>
      </c>
      <c r="T73" s="197">
        <v>0</v>
      </c>
      <c r="U73" s="197">
        <v>0</v>
      </c>
      <c r="V73" s="197">
        <v>0</v>
      </c>
      <c r="W73" s="197">
        <v>0</v>
      </c>
      <c r="X73" s="197">
        <v>0</v>
      </c>
      <c r="Y73" s="197">
        <v>0</v>
      </c>
      <c r="Z73" s="197">
        <v>0</v>
      </c>
      <c r="AA73" s="197">
        <v>0</v>
      </c>
      <c r="AB73" s="197">
        <v>0</v>
      </c>
      <c r="AC73" s="197">
        <v>0</v>
      </c>
      <c r="AD73" s="197">
        <v>0</v>
      </c>
      <c r="AE73" s="197">
        <v>0</v>
      </c>
      <c r="AF73" s="197">
        <v>0</v>
      </c>
      <c r="AG73" s="197">
        <v>0</v>
      </c>
      <c r="AH73" s="197">
        <v>0</v>
      </c>
      <c r="AI73" s="197">
        <v>0</v>
      </c>
      <c r="AJ73" s="197">
        <v>0</v>
      </c>
      <c r="AK73" s="197">
        <v>0</v>
      </c>
      <c r="AL73" s="197">
        <v>0</v>
      </c>
      <c r="AM73" s="197">
        <v>0</v>
      </c>
      <c r="AN73" s="197">
        <v>0</v>
      </c>
      <c r="AO73" s="197">
        <v>0</v>
      </c>
      <c r="AP73" s="197">
        <v>0</v>
      </c>
      <c r="AQ73" s="197">
        <v>0</v>
      </c>
      <c r="AR73" s="197">
        <v>0</v>
      </c>
      <c r="AS73" s="197">
        <v>0</v>
      </c>
      <c r="AT73" s="197">
        <v>0</v>
      </c>
      <c r="AU73" s="197">
        <v>0</v>
      </c>
      <c r="AV73" s="197">
        <v>0</v>
      </c>
      <c r="AW73" s="197">
        <v>0</v>
      </c>
      <c r="AX73" s="197">
        <v>0</v>
      </c>
      <c r="AY73" s="197">
        <v>0</v>
      </c>
      <c r="AZ73" s="197">
        <v>0</v>
      </c>
    </row>
    <row r="74" spans="1:52">
      <c r="A74" s="211" t="s">
        <v>216</v>
      </c>
      <c r="B74" s="197">
        <v>0</v>
      </c>
      <c r="C74" s="197">
        <v>0</v>
      </c>
      <c r="D74" s="197">
        <v>0</v>
      </c>
      <c r="E74" s="197">
        <v>0</v>
      </c>
      <c r="F74" s="197">
        <v>0</v>
      </c>
      <c r="G74" s="197">
        <v>0</v>
      </c>
      <c r="H74" s="197">
        <v>0</v>
      </c>
      <c r="I74" s="197">
        <v>0</v>
      </c>
      <c r="J74" s="197">
        <v>0</v>
      </c>
      <c r="K74" s="197">
        <v>0</v>
      </c>
      <c r="L74" s="197">
        <v>0</v>
      </c>
      <c r="M74" s="197">
        <v>0</v>
      </c>
      <c r="N74" s="197">
        <v>0</v>
      </c>
      <c r="O74" s="197">
        <v>0</v>
      </c>
      <c r="P74" s="197">
        <v>0</v>
      </c>
      <c r="Q74" s="197">
        <v>0</v>
      </c>
      <c r="R74" s="197">
        <v>0</v>
      </c>
      <c r="S74" s="197">
        <v>0</v>
      </c>
      <c r="T74" s="197">
        <v>0</v>
      </c>
      <c r="U74" s="197">
        <v>0</v>
      </c>
      <c r="V74" s="197">
        <v>0</v>
      </c>
      <c r="W74" s="197">
        <v>0</v>
      </c>
      <c r="X74" s="197">
        <v>0</v>
      </c>
      <c r="Y74" s="197">
        <v>0</v>
      </c>
      <c r="Z74" s="197">
        <v>0</v>
      </c>
      <c r="AA74" s="197">
        <v>0</v>
      </c>
      <c r="AB74" s="197">
        <v>0</v>
      </c>
      <c r="AC74" s="197">
        <v>0</v>
      </c>
      <c r="AD74" s="197">
        <v>0</v>
      </c>
      <c r="AE74" s="197">
        <v>0</v>
      </c>
      <c r="AF74" s="197">
        <v>0</v>
      </c>
      <c r="AG74" s="197">
        <v>0</v>
      </c>
      <c r="AH74" s="197">
        <v>0</v>
      </c>
      <c r="AI74" s="197">
        <v>0</v>
      </c>
      <c r="AJ74" s="197">
        <v>0</v>
      </c>
      <c r="AK74" s="197">
        <v>0</v>
      </c>
      <c r="AL74" s="197">
        <v>0</v>
      </c>
      <c r="AM74" s="197">
        <v>0</v>
      </c>
      <c r="AN74" s="197">
        <v>0</v>
      </c>
      <c r="AO74" s="197">
        <v>0</v>
      </c>
      <c r="AP74" s="197">
        <v>0</v>
      </c>
      <c r="AQ74" s="197">
        <v>0</v>
      </c>
      <c r="AR74" s="197">
        <v>0</v>
      </c>
      <c r="AS74" s="197">
        <v>0</v>
      </c>
      <c r="AT74" s="197">
        <v>0</v>
      </c>
      <c r="AU74" s="197">
        <v>0</v>
      </c>
      <c r="AV74" s="197">
        <v>0</v>
      </c>
      <c r="AW74" s="197">
        <v>0</v>
      </c>
      <c r="AX74" s="197">
        <v>0</v>
      </c>
      <c r="AY74" s="197">
        <v>0</v>
      </c>
      <c r="AZ74" s="197">
        <v>0</v>
      </c>
    </row>
    <row r="75" spans="1:52">
      <c r="A75" s="212" t="s">
        <v>210</v>
      </c>
      <c r="B75" s="210">
        <v>0</v>
      </c>
      <c r="C75" s="210">
        <v>0</v>
      </c>
      <c r="D75" s="210">
        <v>0</v>
      </c>
      <c r="E75" s="210">
        <v>0</v>
      </c>
      <c r="F75" s="210">
        <v>0</v>
      </c>
      <c r="G75" s="210">
        <v>0</v>
      </c>
      <c r="H75" s="210">
        <v>0</v>
      </c>
      <c r="I75" s="210">
        <v>0</v>
      </c>
      <c r="J75" s="210">
        <v>0</v>
      </c>
      <c r="K75" s="210">
        <v>0</v>
      </c>
      <c r="L75" s="210">
        <v>0</v>
      </c>
      <c r="M75" s="210">
        <v>0</v>
      </c>
      <c r="N75" s="210">
        <v>0</v>
      </c>
      <c r="O75" s="210">
        <v>0</v>
      </c>
      <c r="P75" s="210">
        <v>0</v>
      </c>
      <c r="Q75" s="210">
        <v>0</v>
      </c>
      <c r="R75" s="210">
        <v>65</v>
      </c>
      <c r="S75" s="210">
        <v>131</v>
      </c>
      <c r="T75" s="210">
        <v>205</v>
      </c>
      <c r="U75" s="210">
        <v>309</v>
      </c>
      <c r="V75" s="210">
        <v>501</v>
      </c>
      <c r="W75" s="210">
        <v>526</v>
      </c>
      <c r="X75" s="210">
        <v>546</v>
      </c>
      <c r="Y75" s="210">
        <v>560</v>
      </c>
      <c r="Z75" s="210">
        <v>565</v>
      </c>
      <c r="AA75" s="210">
        <v>561</v>
      </c>
      <c r="AB75" s="210">
        <v>549</v>
      </c>
      <c r="AC75" s="210">
        <v>528</v>
      </c>
      <c r="AD75" s="210">
        <v>501</v>
      </c>
      <c r="AE75" s="210">
        <v>470</v>
      </c>
      <c r="AF75" s="210">
        <v>1885</v>
      </c>
      <c r="AG75" s="210">
        <v>6137</v>
      </c>
      <c r="AH75" s="210">
        <v>13604</v>
      </c>
      <c r="AI75" s="210">
        <v>24575</v>
      </c>
      <c r="AJ75" s="210">
        <v>39258</v>
      </c>
      <c r="AK75" s="210">
        <v>57680</v>
      </c>
      <c r="AL75" s="210">
        <v>79865</v>
      </c>
      <c r="AM75" s="210">
        <v>105829</v>
      </c>
      <c r="AN75" s="210">
        <v>135442</v>
      </c>
      <c r="AO75" s="210">
        <v>168603</v>
      </c>
      <c r="AP75" s="210">
        <v>205220</v>
      </c>
      <c r="AQ75" s="210">
        <v>245359</v>
      </c>
      <c r="AR75" s="210">
        <v>289116</v>
      </c>
      <c r="AS75" s="210">
        <v>336315</v>
      </c>
      <c r="AT75" s="210">
        <v>386780</v>
      </c>
      <c r="AU75" s="210">
        <v>441145</v>
      </c>
      <c r="AV75" s="210">
        <v>498571</v>
      </c>
      <c r="AW75" s="210">
        <v>558044</v>
      </c>
      <c r="AX75" s="210">
        <v>619462</v>
      </c>
      <c r="AY75" s="210">
        <v>682286</v>
      </c>
      <c r="AZ75" s="210">
        <v>745881</v>
      </c>
    </row>
    <row r="76" spans="1:52">
      <c r="A76" s="211" t="s">
        <v>211</v>
      </c>
      <c r="B76" s="197">
        <v>0</v>
      </c>
      <c r="C76" s="197">
        <v>0</v>
      </c>
      <c r="D76" s="197">
        <v>0</v>
      </c>
      <c r="E76" s="197">
        <v>0</v>
      </c>
      <c r="F76" s="197">
        <v>0</v>
      </c>
      <c r="G76" s="197">
        <v>0</v>
      </c>
      <c r="H76" s="197">
        <v>0</v>
      </c>
      <c r="I76" s="197">
        <v>0</v>
      </c>
      <c r="J76" s="197">
        <v>0</v>
      </c>
      <c r="K76" s="197">
        <v>0</v>
      </c>
      <c r="L76" s="197">
        <v>0</v>
      </c>
      <c r="M76" s="197">
        <v>0</v>
      </c>
      <c r="N76" s="197">
        <v>0</v>
      </c>
      <c r="O76" s="197">
        <v>0</v>
      </c>
      <c r="P76" s="197">
        <v>0</v>
      </c>
      <c r="Q76" s="197">
        <v>0</v>
      </c>
      <c r="R76" s="197">
        <v>5</v>
      </c>
      <c r="S76" s="197">
        <v>11</v>
      </c>
      <c r="T76" s="197">
        <v>19</v>
      </c>
      <c r="U76" s="197">
        <v>32</v>
      </c>
      <c r="V76" s="197">
        <v>60</v>
      </c>
      <c r="W76" s="197">
        <v>68</v>
      </c>
      <c r="X76" s="197">
        <v>77</v>
      </c>
      <c r="Y76" s="197">
        <v>86</v>
      </c>
      <c r="Z76" s="197">
        <v>93</v>
      </c>
      <c r="AA76" s="197">
        <v>99</v>
      </c>
      <c r="AB76" s="197">
        <v>102</v>
      </c>
      <c r="AC76" s="197">
        <v>104</v>
      </c>
      <c r="AD76" s="197">
        <v>104</v>
      </c>
      <c r="AE76" s="197">
        <v>103</v>
      </c>
      <c r="AF76" s="197">
        <v>803</v>
      </c>
      <c r="AG76" s="197">
        <v>3042</v>
      </c>
      <c r="AH76" s="197">
        <v>7250</v>
      </c>
      <c r="AI76" s="197">
        <v>13832</v>
      </c>
      <c r="AJ76" s="197">
        <v>23150</v>
      </c>
      <c r="AK76" s="197">
        <v>35450</v>
      </c>
      <c r="AL76" s="197">
        <v>50949</v>
      </c>
      <c r="AM76" s="197">
        <v>69877</v>
      </c>
      <c r="AN76" s="197">
        <v>92294</v>
      </c>
      <c r="AO76" s="197">
        <v>118263</v>
      </c>
      <c r="AP76" s="197">
        <v>147831</v>
      </c>
      <c r="AQ76" s="197">
        <v>181156</v>
      </c>
      <c r="AR76" s="197">
        <v>218394</v>
      </c>
      <c r="AS76" s="197">
        <v>259463</v>
      </c>
      <c r="AT76" s="197">
        <v>304251</v>
      </c>
      <c r="AU76" s="197">
        <v>353346</v>
      </c>
      <c r="AV76" s="197">
        <v>405974</v>
      </c>
      <c r="AW76" s="197">
        <v>461247</v>
      </c>
      <c r="AX76" s="197">
        <v>519025</v>
      </c>
      <c r="AY76" s="197">
        <v>578740</v>
      </c>
      <c r="AZ76" s="197">
        <v>639741</v>
      </c>
    </row>
    <row r="77" spans="1:52">
      <c r="A77" s="211" t="s">
        <v>217</v>
      </c>
      <c r="B77" s="197">
        <v>0</v>
      </c>
      <c r="C77" s="197">
        <v>0</v>
      </c>
      <c r="D77" s="197">
        <v>0</v>
      </c>
      <c r="E77" s="197">
        <v>0</v>
      </c>
      <c r="F77" s="197">
        <v>0</v>
      </c>
      <c r="G77" s="197">
        <v>0</v>
      </c>
      <c r="H77" s="197">
        <v>0</v>
      </c>
      <c r="I77" s="197">
        <v>0</v>
      </c>
      <c r="J77" s="197">
        <v>0</v>
      </c>
      <c r="K77" s="197">
        <v>0</v>
      </c>
      <c r="L77" s="197">
        <v>0</v>
      </c>
      <c r="M77" s="197">
        <v>0</v>
      </c>
      <c r="N77" s="197">
        <v>0</v>
      </c>
      <c r="O77" s="197">
        <v>0</v>
      </c>
      <c r="P77" s="197">
        <v>0</v>
      </c>
      <c r="Q77" s="197">
        <v>0</v>
      </c>
      <c r="R77" s="197">
        <v>60</v>
      </c>
      <c r="S77" s="197">
        <v>120</v>
      </c>
      <c r="T77" s="197">
        <v>186</v>
      </c>
      <c r="U77" s="197">
        <v>277</v>
      </c>
      <c r="V77" s="197">
        <v>441</v>
      </c>
      <c r="W77" s="197">
        <v>458</v>
      </c>
      <c r="X77" s="197">
        <v>469</v>
      </c>
      <c r="Y77" s="197">
        <v>474</v>
      </c>
      <c r="Z77" s="197">
        <v>472</v>
      </c>
      <c r="AA77" s="197">
        <v>462</v>
      </c>
      <c r="AB77" s="197">
        <v>447</v>
      </c>
      <c r="AC77" s="197">
        <v>424</v>
      </c>
      <c r="AD77" s="197">
        <v>397</v>
      </c>
      <c r="AE77" s="197">
        <v>367</v>
      </c>
      <c r="AF77" s="197">
        <v>1082</v>
      </c>
      <c r="AG77" s="197">
        <v>3095</v>
      </c>
      <c r="AH77" s="197">
        <v>6354</v>
      </c>
      <c r="AI77" s="197">
        <v>10743</v>
      </c>
      <c r="AJ77" s="197">
        <v>16108</v>
      </c>
      <c r="AK77" s="197">
        <v>22230</v>
      </c>
      <c r="AL77" s="197">
        <v>28916</v>
      </c>
      <c r="AM77" s="197">
        <v>35952</v>
      </c>
      <c r="AN77" s="197">
        <v>43148</v>
      </c>
      <c r="AO77" s="197">
        <v>50340</v>
      </c>
      <c r="AP77" s="197">
        <v>57389</v>
      </c>
      <c r="AQ77" s="197">
        <v>64203</v>
      </c>
      <c r="AR77" s="197">
        <v>70722</v>
      </c>
      <c r="AS77" s="197">
        <v>76852</v>
      </c>
      <c r="AT77" s="197">
        <v>82529</v>
      </c>
      <c r="AU77" s="197">
        <v>87799</v>
      </c>
      <c r="AV77" s="197">
        <v>92597</v>
      </c>
      <c r="AW77" s="197">
        <v>96797</v>
      </c>
      <c r="AX77" s="197">
        <v>100437</v>
      </c>
      <c r="AY77" s="197">
        <v>103546</v>
      </c>
      <c r="AZ77" s="197">
        <v>106140</v>
      </c>
    </row>
    <row r="78" spans="1:52">
      <c r="A78" s="213" t="s">
        <v>22</v>
      </c>
      <c r="B78" s="214">
        <v>44501</v>
      </c>
      <c r="C78" s="214">
        <v>44293</v>
      </c>
      <c r="D78" s="214">
        <v>44550</v>
      </c>
      <c r="E78" s="214">
        <v>44982</v>
      </c>
      <c r="F78" s="214">
        <v>45727</v>
      </c>
      <c r="G78" s="214">
        <v>44675</v>
      </c>
      <c r="H78" s="214">
        <v>44648</v>
      </c>
      <c r="I78" s="214">
        <v>44785</v>
      </c>
      <c r="J78" s="214">
        <v>45046</v>
      </c>
      <c r="K78" s="214">
        <v>43485</v>
      </c>
      <c r="L78" s="214">
        <v>42860</v>
      </c>
      <c r="M78" s="214">
        <v>42081</v>
      </c>
      <c r="N78" s="214">
        <v>41649</v>
      </c>
      <c r="O78" s="214">
        <v>41455</v>
      </c>
      <c r="P78" s="214">
        <v>41250</v>
      </c>
      <c r="Q78" s="214">
        <v>40820</v>
      </c>
      <c r="R78" s="214">
        <v>37699</v>
      </c>
      <c r="S78" s="214">
        <v>37165</v>
      </c>
      <c r="T78" s="214">
        <v>37762</v>
      </c>
      <c r="U78" s="214">
        <v>38335</v>
      </c>
      <c r="V78" s="214">
        <v>38896</v>
      </c>
      <c r="W78" s="214">
        <v>39414</v>
      </c>
      <c r="X78" s="214">
        <v>39879</v>
      </c>
      <c r="Y78" s="214">
        <v>40300</v>
      </c>
      <c r="Z78" s="214">
        <v>40719</v>
      </c>
      <c r="AA78" s="214">
        <v>41151</v>
      </c>
      <c r="AB78" s="214">
        <v>41584</v>
      </c>
      <c r="AC78" s="214">
        <v>42010</v>
      </c>
      <c r="AD78" s="214">
        <v>42431</v>
      </c>
      <c r="AE78" s="214">
        <v>42848</v>
      </c>
      <c r="AF78" s="214">
        <v>43241</v>
      </c>
      <c r="AG78" s="214">
        <v>43611</v>
      </c>
      <c r="AH78" s="214">
        <v>43944</v>
      </c>
      <c r="AI78" s="214">
        <v>44226</v>
      </c>
      <c r="AJ78" s="214">
        <v>44482</v>
      </c>
      <c r="AK78" s="214">
        <v>44702</v>
      </c>
      <c r="AL78" s="214">
        <v>44911</v>
      </c>
      <c r="AM78" s="214">
        <v>45119</v>
      </c>
      <c r="AN78" s="214">
        <v>45326</v>
      </c>
      <c r="AO78" s="214">
        <v>45535</v>
      </c>
      <c r="AP78" s="214">
        <v>45750</v>
      </c>
      <c r="AQ78" s="214">
        <v>45961</v>
      </c>
      <c r="AR78" s="214">
        <v>46159</v>
      </c>
      <c r="AS78" s="214">
        <v>46352</v>
      </c>
      <c r="AT78" s="214">
        <v>46540</v>
      </c>
      <c r="AU78" s="214">
        <v>46742</v>
      </c>
      <c r="AV78" s="214">
        <v>46946</v>
      </c>
      <c r="AW78" s="214">
        <v>47156</v>
      </c>
      <c r="AX78" s="214">
        <v>47349</v>
      </c>
      <c r="AY78" s="214">
        <v>47548</v>
      </c>
      <c r="AZ78" s="214">
        <v>47739</v>
      </c>
    </row>
    <row r="79" spans="1:52">
      <c r="A79" s="212" t="s">
        <v>201</v>
      </c>
      <c r="B79" s="210">
        <v>44431</v>
      </c>
      <c r="C79" s="210">
        <v>44225</v>
      </c>
      <c r="D79" s="210">
        <v>44481</v>
      </c>
      <c r="E79" s="210">
        <v>44903</v>
      </c>
      <c r="F79" s="210">
        <v>45644</v>
      </c>
      <c r="G79" s="210">
        <v>44587</v>
      </c>
      <c r="H79" s="210">
        <v>44603</v>
      </c>
      <c r="I79" s="210">
        <v>44746</v>
      </c>
      <c r="J79" s="210">
        <v>44976</v>
      </c>
      <c r="K79" s="210">
        <v>43415</v>
      </c>
      <c r="L79" s="210">
        <v>42781</v>
      </c>
      <c r="M79" s="210">
        <v>41994</v>
      </c>
      <c r="N79" s="210">
        <v>41550</v>
      </c>
      <c r="O79" s="210">
        <v>41382</v>
      </c>
      <c r="P79" s="210">
        <v>41181</v>
      </c>
      <c r="Q79" s="210">
        <v>40626</v>
      </c>
      <c r="R79" s="210">
        <v>37509</v>
      </c>
      <c r="S79" s="210">
        <v>36788</v>
      </c>
      <c r="T79" s="210">
        <v>37083</v>
      </c>
      <c r="U79" s="210">
        <v>37321</v>
      </c>
      <c r="V79" s="210">
        <v>37522</v>
      </c>
      <c r="W79" s="210">
        <v>37660</v>
      </c>
      <c r="X79" s="210">
        <v>37728</v>
      </c>
      <c r="Y79" s="210">
        <v>37745</v>
      </c>
      <c r="Z79" s="210">
        <v>37760</v>
      </c>
      <c r="AA79" s="210">
        <v>37795</v>
      </c>
      <c r="AB79" s="210">
        <v>37826</v>
      </c>
      <c r="AC79" s="210">
        <v>37843</v>
      </c>
      <c r="AD79" s="210">
        <v>37850</v>
      </c>
      <c r="AE79" s="210">
        <v>37838</v>
      </c>
      <c r="AF79" s="210">
        <v>37784</v>
      </c>
      <c r="AG79" s="210">
        <v>37684</v>
      </c>
      <c r="AH79" s="210">
        <v>37514</v>
      </c>
      <c r="AI79" s="210">
        <v>37265</v>
      </c>
      <c r="AJ79" s="210">
        <v>36964</v>
      </c>
      <c r="AK79" s="210">
        <v>36606</v>
      </c>
      <c r="AL79" s="210">
        <v>36218</v>
      </c>
      <c r="AM79" s="210">
        <v>35790</v>
      </c>
      <c r="AN79" s="210">
        <v>35329</v>
      </c>
      <c r="AO79" s="210">
        <v>34840</v>
      </c>
      <c r="AP79" s="210">
        <v>34325</v>
      </c>
      <c r="AQ79" s="210">
        <v>33773</v>
      </c>
      <c r="AR79" s="210">
        <v>33180</v>
      </c>
      <c r="AS79" s="210">
        <v>32550</v>
      </c>
      <c r="AT79" s="210">
        <v>31888</v>
      </c>
      <c r="AU79" s="210">
        <v>31193</v>
      </c>
      <c r="AV79" s="210">
        <v>30504</v>
      </c>
      <c r="AW79" s="210">
        <v>29799</v>
      </c>
      <c r="AX79" s="210">
        <v>29078</v>
      </c>
      <c r="AY79" s="210">
        <v>28360</v>
      </c>
      <c r="AZ79" s="210">
        <v>27647</v>
      </c>
    </row>
    <row r="80" spans="1:52">
      <c r="A80" s="211" t="s">
        <v>212</v>
      </c>
      <c r="B80" s="197">
        <v>0</v>
      </c>
      <c r="C80" s="197">
        <v>0</v>
      </c>
      <c r="D80" s="197">
        <v>0</v>
      </c>
      <c r="E80" s="197">
        <v>0</v>
      </c>
      <c r="F80" s="197">
        <v>0</v>
      </c>
      <c r="G80" s="197">
        <v>0</v>
      </c>
      <c r="H80" s="197">
        <v>0</v>
      </c>
      <c r="I80" s="197">
        <v>0</v>
      </c>
      <c r="J80" s="197">
        <v>0</v>
      </c>
      <c r="K80" s="197">
        <v>0</v>
      </c>
      <c r="L80" s="197">
        <v>0</v>
      </c>
      <c r="M80" s="197">
        <v>0</v>
      </c>
      <c r="N80" s="197">
        <v>0</v>
      </c>
      <c r="O80" s="197">
        <v>0</v>
      </c>
      <c r="P80" s="197">
        <v>0</v>
      </c>
      <c r="Q80" s="197">
        <v>0</v>
      </c>
      <c r="R80" s="197">
        <v>0</v>
      </c>
      <c r="S80" s="197">
        <v>4</v>
      </c>
      <c r="T80" s="197">
        <v>9</v>
      </c>
      <c r="U80" s="197">
        <v>14</v>
      </c>
      <c r="V80" s="197">
        <v>19</v>
      </c>
      <c r="W80" s="197">
        <v>24</v>
      </c>
      <c r="X80" s="197">
        <v>29</v>
      </c>
      <c r="Y80" s="197">
        <v>34</v>
      </c>
      <c r="Z80" s="197">
        <v>39</v>
      </c>
      <c r="AA80" s="197">
        <v>44</v>
      </c>
      <c r="AB80" s="197">
        <v>47</v>
      </c>
      <c r="AC80" s="197">
        <v>50</v>
      </c>
      <c r="AD80" s="197">
        <v>51</v>
      </c>
      <c r="AE80" s="197">
        <v>52</v>
      </c>
      <c r="AF80" s="197">
        <v>52</v>
      </c>
      <c r="AG80" s="197">
        <v>52</v>
      </c>
      <c r="AH80" s="197">
        <v>53</v>
      </c>
      <c r="AI80" s="197">
        <v>53</v>
      </c>
      <c r="AJ80" s="197">
        <v>54</v>
      </c>
      <c r="AK80" s="197">
        <v>53</v>
      </c>
      <c r="AL80" s="197">
        <v>52</v>
      </c>
      <c r="AM80" s="197">
        <v>51</v>
      </c>
      <c r="AN80" s="197">
        <v>49</v>
      </c>
      <c r="AO80" s="197">
        <v>47</v>
      </c>
      <c r="AP80" s="197">
        <v>45</v>
      </c>
      <c r="AQ80" s="197">
        <v>44</v>
      </c>
      <c r="AR80" s="197">
        <v>42</v>
      </c>
      <c r="AS80" s="197">
        <v>40</v>
      </c>
      <c r="AT80" s="197">
        <v>40</v>
      </c>
      <c r="AU80" s="197">
        <v>40</v>
      </c>
      <c r="AV80" s="197">
        <v>39</v>
      </c>
      <c r="AW80" s="197">
        <v>39</v>
      </c>
      <c r="AX80" s="197">
        <v>37</v>
      </c>
      <c r="AY80" s="197">
        <v>36</v>
      </c>
      <c r="AZ80" s="197">
        <v>35</v>
      </c>
    </row>
    <row r="81" spans="1:52">
      <c r="A81" s="211" t="s">
        <v>202</v>
      </c>
      <c r="B81" s="197">
        <v>0</v>
      </c>
      <c r="C81" s="197">
        <v>0</v>
      </c>
      <c r="D81" s="197">
        <v>0</v>
      </c>
      <c r="E81" s="197">
        <v>0</v>
      </c>
      <c r="F81" s="197">
        <v>0</v>
      </c>
      <c r="G81" s="197">
        <v>0</v>
      </c>
      <c r="H81" s="197">
        <v>0</v>
      </c>
      <c r="I81" s="197">
        <v>0</v>
      </c>
      <c r="J81" s="197">
        <v>0</v>
      </c>
      <c r="K81" s="197">
        <v>0</v>
      </c>
      <c r="L81" s="197">
        <v>0</v>
      </c>
      <c r="M81" s="197">
        <v>0</v>
      </c>
      <c r="N81" s="197">
        <v>0</v>
      </c>
      <c r="O81" s="197">
        <v>0</v>
      </c>
      <c r="P81" s="197">
        <v>0</v>
      </c>
      <c r="Q81" s="197">
        <v>0</v>
      </c>
      <c r="R81" s="197">
        <v>0</v>
      </c>
      <c r="S81" s="197">
        <v>7</v>
      </c>
      <c r="T81" s="197">
        <v>17</v>
      </c>
      <c r="U81" s="197">
        <v>27</v>
      </c>
      <c r="V81" s="197">
        <v>37</v>
      </c>
      <c r="W81" s="197">
        <v>47</v>
      </c>
      <c r="X81" s="197">
        <v>57</v>
      </c>
      <c r="Y81" s="197">
        <v>65</v>
      </c>
      <c r="Z81" s="197">
        <v>71</v>
      </c>
      <c r="AA81" s="197">
        <v>76</v>
      </c>
      <c r="AB81" s="197">
        <v>80</v>
      </c>
      <c r="AC81" s="197">
        <v>83</v>
      </c>
      <c r="AD81" s="197">
        <v>85</v>
      </c>
      <c r="AE81" s="197">
        <v>87</v>
      </c>
      <c r="AF81" s="197">
        <v>87</v>
      </c>
      <c r="AG81" s="197">
        <v>87</v>
      </c>
      <c r="AH81" s="197">
        <v>87</v>
      </c>
      <c r="AI81" s="197">
        <v>87</v>
      </c>
      <c r="AJ81" s="197">
        <v>87</v>
      </c>
      <c r="AK81" s="197">
        <v>85</v>
      </c>
      <c r="AL81" s="197">
        <v>85</v>
      </c>
      <c r="AM81" s="197">
        <v>84</v>
      </c>
      <c r="AN81" s="197">
        <v>83</v>
      </c>
      <c r="AO81" s="197">
        <v>81</v>
      </c>
      <c r="AP81" s="197">
        <v>79</v>
      </c>
      <c r="AQ81" s="197">
        <v>77</v>
      </c>
      <c r="AR81" s="197">
        <v>75</v>
      </c>
      <c r="AS81" s="197">
        <v>72</v>
      </c>
      <c r="AT81" s="197">
        <v>70</v>
      </c>
      <c r="AU81" s="197">
        <v>69</v>
      </c>
      <c r="AV81" s="197">
        <v>68</v>
      </c>
      <c r="AW81" s="197">
        <v>66</v>
      </c>
      <c r="AX81" s="197">
        <v>63</v>
      </c>
      <c r="AY81" s="197">
        <v>61</v>
      </c>
      <c r="AZ81" s="197">
        <v>59</v>
      </c>
    </row>
    <row r="82" spans="1:52">
      <c r="A82" s="211" t="s">
        <v>213</v>
      </c>
      <c r="B82" s="197">
        <v>0</v>
      </c>
      <c r="C82" s="197">
        <v>0</v>
      </c>
      <c r="D82" s="197">
        <v>0</v>
      </c>
      <c r="E82" s="197">
        <v>0</v>
      </c>
      <c r="F82" s="197">
        <v>0</v>
      </c>
      <c r="G82" s="197">
        <v>0</v>
      </c>
      <c r="H82" s="197">
        <v>0</v>
      </c>
      <c r="I82" s="197">
        <v>0</v>
      </c>
      <c r="J82" s="197">
        <v>0</v>
      </c>
      <c r="K82" s="197">
        <v>0</v>
      </c>
      <c r="L82" s="197">
        <v>0</v>
      </c>
      <c r="M82" s="197">
        <v>0</v>
      </c>
      <c r="N82" s="197">
        <v>0</v>
      </c>
      <c r="O82" s="197">
        <v>0</v>
      </c>
      <c r="P82" s="197">
        <v>0</v>
      </c>
      <c r="Q82" s="197">
        <v>0</v>
      </c>
      <c r="R82" s="197">
        <v>0</v>
      </c>
      <c r="S82" s="197">
        <v>69</v>
      </c>
      <c r="T82" s="197">
        <v>178</v>
      </c>
      <c r="U82" s="197">
        <v>297</v>
      </c>
      <c r="V82" s="197">
        <v>423</v>
      </c>
      <c r="W82" s="197">
        <v>553</v>
      </c>
      <c r="X82" s="197">
        <v>682</v>
      </c>
      <c r="Y82" s="197">
        <v>808</v>
      </c>
      <c r="Z82" s="197">
        <v>928</v>
      </c>
      <c r="AA82" s="197">
        <v>1043</v>
      </c>
      <c r="AB82" s="197">
        <v>1153</v>
      </c>
      <c r="AC82" s="197">
        <v>1255</v>
      </c>
      <c r="AD82" s="197">
        <v>1352</v>
      </c>
      <c r="AE82" s="197">
        <v>1445</v>
      </c>
      <c r="AF82" s="197">
        <v>1531</v>
      </c>
      <c r="AG82" s="197">
        <v>1611</v>
      </c>
      <c r="AH82" s="197">
        <v>1690</v>
      </c>
      <c r="AI82" s="197">
        <v>1760</v>
      </c>
      <c r="AJ82" s="197">
        <v>1826</v>
      </c>
      <c r="AK82" s="197">
        <v>1885</v>
      </c>
      <c r="AL82" s="197">
        <v>1940</v>
      </c>
      <c r="AM82" s="197">
        <v>1986</v>
      </c>
      <c r="AN82" s="197">
        <v>2028</v>
      </c>
      <c r="AO82" s="197">
        <v>2062</v>
      </c>
      <c r="AP82" s="197">
        <v>2090</v>
      </c>
      <c r="AQ82" s="197">
        <v>2113</v>
      </c>
      <c r="AR82" s="197">
        <v>2130</v>
      </c>
      <c r="AS82" s="197">
        <v>2139</v>
      </c>
      <c r="AT82" s="197">
        <v>2143</v>
      </c>
      <c r="AU82" s="197">
        <v>2139</v>
      </c>
      <c r="AV82" s="197">
        <v>2131</v>
      </c>
      <c r="AW82" s="197">
        <v>2118</v>
      </c>
      <c r="AX82" s="197">
        <v>2098</v>
      </c>
      <c r="AY82" s="197">
        <v>2074</v>
      </c>
      <c r="AZ82" s="197">
        <v>2045</v>
      </c>
    </row>
    <row r="83" spans="1:52">
      <c r="A83" s="211" t="s">
        <v>203</v>
      </c>
      <c r="B83" s="197">
        <v>44431</v>
      </c>
      <c r="C83" s="197">
        <v>44225</v>
      </c>
      <c r="D83" s="197">
        <v>44481</v>
      </c>
      <c r="E83" s="197">
        <v>44903</v>
      </c>
      <c r="F83" s="197">
        <v>45644</v>
      </c>
      <c r="G83" s="197">
        <v>44587</v>
      </c>
      <c r="H83" s="197">
        <v>44603</v>
      </c>
      <c r="I83" s="197">
        <v>44746</v>
      </c>
      <c r="J83" s="197">
        <v>44976</v>
      </c>
      <c r="K83" s="197">
        <v>43415</v>
      </c>
      <c r="L83" s="197">
        <v>42781</v>
      </c>
      <c r="M83" s="197">
        <v>41994</v>
      </c>
      <c r="N83" s="197">
        <v>41550</v>
      </c>
      <c r="O83" s="197">
        <v>41382</v>
      </c>
      <c r="P83" s="197">
        <v>41181</v>
      </c>
      <c r="Q83" s="197">
        <v>40626</v>
      </c>
      <c r="R83" s="197">
        <v>37509</v>
      </c>
      <c r="S83" s="197">
        <v>36708</v>
      </c>
      <c r="T83" s="197">
        <v>36879</v>
      </c>
      <c r="U83" s="197">
        <v>36983</v>
      </c>
      <c r="V83" s="197">
        <v>37043</v>
      </c>
      <c r="W83" s="197">
        <v>37036</v>
      </c>
      <c r="X83" s="197">
        <v>36960</v>
      </c>
      <c r="Y83" s="197">
        <v>36838</v>
      </c>
      <c r="Z83" s="197">
        <v>36722</v>
      </c>
      <c r="AA83" s="197">
        <v>36632</v>
      </c>
      <c r="AB83" s="197">
        <v>36545</v>
      </c>
      <c r="AC83" s="197">
        <v>36453</v>
      </c>
      <c r="AD83" s="197">
        <v>36359</v>
      </c>
      <c r="AE83" s="197">
        <v>36248</v>
      </c>
      <c r="AF83" s="197">
        <v>36104</v>
      </c>
      <c r="AG83" s="197">
        <v>35919</v>
      </c>
      <c r="AH83" s="197">
        <v>35662</v>
      </c>
      <c r="AI83" s="197">
        <v>35333</v>
      </c>
      <c r="AJ83" s="197">
        <v>34952</v>
      </c>
      <c r="AK83" s="197">
        <v>34521</v>
      </c>
      <c r="AL83" s="197">
        <v>34057</v>
      </c>
      <c r="AM83" s="197">
        <v>33556</v>
      </c>
      <c r="AN83" s="197">
        <v>33025</v>
      </c>
      <c r="AO83" s="197">
        <v>32469</v>
      </c>
      <c r="AP83" s="197">
        <v>31885</v>
      </c>
      <c r="AQ83" s="197">
        <v>31259</v>
      </c>
      <c r="AR83" s="197">
        <v>30597</v>
      </c>
      <c r="AS83" s="197">
        <v>29904</v>
      </c>
      <c r="AT83" s="197">
        <v>29176</v>
      </c>
      <c r="AU83" s="197">
        <v>28413</v>
      </c>
      <c r="AV83" s="197">
        <v>27657</v>
      </c>
      <c r="AW83" s="197">
        <v>26887</v>
      </c>
      <c r="AX83" s="197">
        <v>26106</v>
      </c>
      <c r="AY83" s="197">
        <v>25323</v>
      </c>
      <c r="AZ83" s="197">
        <v>24544</v>
      </c>
    </row>
    <row r="84" spans="1:52">
      <c r="A84" s="211" t="s">
        <v>204</v>
      </c>
      <c r="B84" s="197">
        <v>0</v>
      </c>
      <c r="C84" s="197">
        <v>0</v>
      </c>
      <c r="D84" s="197">
        <v>0</v>
      </c>
      <c r="E84" s="197">
        <v>0</v>
      </c>
      <c r="F84" s="197">
        <v>0</v>
      </c>
      <c r="G84" s="197">
        <v>0</v>
      </c>
      <c r="H84" s="197">
        <v>0</v>
      </c>
      <c r="I84" s="197">
        <v>0</v>
      </c>
      <c r="J84" s="197">
        <v>0</v>
      </c>
      <c r="K84" s="197">
        <v>0</v>
      </c>
      <c r="L84" s="197">
        <v>0</v>
      </c>
      <c r="M84" s="197">
        <v>0</v>
      </c>
      <c r="N84" s="197">
        <v>0</v>
      </c>
      <c r="O84" s="197">
        <v>0</v>
      </c>
      <c r="P84" s="197">
        <v>0</v>
      </c>
      <c r="Q84" s="197">
        <v>0</v>
      </c>
      <c r="R84" s="197">
        <v>0</v>
      </c>
      <c r="S84" s="197">
        <v>0</v>
      </c>
      <c r="T84" s="197">
        <v>0</v>
      </c>
      <c r="U84" s="197">
        <v>0</v>
      </c>
      <c r="V84" s="197">
        <v>0</v>
      </c>
      <c r="W84" s="197">
        <v>0</v>
      </c>
      <c r="X84" s="197">
        <v>0</v>
      </c>
      <c r="Y84" s="197">
        <v>0</v>
      </c>
      <c r="Z84" s="197">
        <v>0</v>
      </c>
      <c r="AA84" s="197">
        <v>0</v>
      </c>
      <c r="AB84" s="197">
        <v>0</v>
      </c>
      <c r="AC84" s="197">
        <v>0</v>
      </c>
      <c r="AD84" s="197">
        <v>0</v>
      </c>
      <c r="AE84" s="197">
        <v>1</v>
      </c>
      <c r="AF84" s="197">
        <v>2</v>
      </c>
      <c r="AG84" s="197">
        <v>3</v>
      </c>
      <c r="AH84" s="197">
        <v>4</v>
      </c>
      <c r="AI84" s="197">
        <v>6</v>
      </c>
      <c r="AJ84" s="197">
        <v>9</v>
      </c>
      <c r="AK84" s="197">
        <v>12</v>
      </c>
      <c r="AL84" s="197">
        <v>16</v>
      </c>
      <c r="AM84" s="197">
        <v>22</v>
      </c>
      <c r="AN84" s="197">
        <v>30</v>
      </c>
      <c r="AO84" s="197">
        <v>40</v>
      </c>
      <c r="AP84" s="197">
        <v>53</v>
      </c>
      <c r="AQ84" s="197">
        <v>69</v>
      </c>
      <c r="AR84" s="197">
        <v>87</v>
      </c>
      <c r="AS84" s="197">
        <v>106</v>
      </c>
      <c r="AT84" s="197">
        <v>130</v>
      </c>
      <c r="AU84" s="197">
        <v>163</v>
      </c>
      <c r="AV84" s="197">
        <v>206</v>
      </c>
      <c r="AW84" s="197">
        <v>256</v>
      </c>
      <c r="AX84" s="197">
        <v>316</v>
      </c>
      <c r="AY84" s="197">
        <v>388</v>
      </c>
      <c r="AZ84" s="197">
        <v>472</v>
      </c>
    </row>
    <row r="85" spans="1:52">
      <c r="A85" s="211" t="s">
        <v>218</v>
      </c>
      <c r="B85" s="197">
        <v>0</v>
      </c>
      <c r="C85" s="197">
        <v>0</v>
      </c>
      <c r="D85" s="197">
        <v>0</v>
      </c>
      <c r="E85" s="197">
        <v>0</v>
      </c>
      <c r="F85" s="197">
        <v>0</v>
      </c>
      <c r="G85" s="197">
        <v>0</v>
      </c>
      <c r="H85" s="197">
        <v>0</v>
      </c>
      <c r="I85" s="197">
        <v>0</v>
      </c>
      <c r="J85" s="197">
        <v>0</v>
      </c>
      <c r="K85" s="197">
        <v>0</v>
      </c>
      <c r="L85" s="197">
        <v>0</v>
      </c>
      <c r="M85" s="197">
        <v>0</v>
      </c>
      <c r="N85" s="197">
        <v>0</v>
      </c>
      <c r="O85" s="197">
        <v>0</v>
      </c>
      <c r="P85" s="197">
        <v>0</v>
      </c>
      <c r="Q85" s="197">
        <v>0</v>
      </c>
      <c r="R85" s="197">
        <v>0</v>
      </c>
      <c r="S85" s="197">
        <v>0</v>
      </c>
      <c r="T85" s="197">
        <v>0</v>
      </c>
      <c r="U85" s="197">
        <v>0</v>
      </c>
      <c r="V85" s="197">
        <v>0</v>
      </c>
      <c r="W85" s="197">
        <v>0</v>
      </c>
      <c r="X85" s="197">
        <v>0</v>
      </c>
      <c r="Y85" s="197">
        <v>0</v>
      </c>
      <c r="Z85" s="197">
        <v>0</v>
      </c>
      <c r="AA85" s="197">
        <v>0</v>
      </c>
      <c r="AB85" s="197">
        <v>1</v>
      </c>
      <c r="AC85" s="197">
        <v>2</v>
      </c>
      <c r="AD85" s="197">
        <v>3</v>
      </c>
      <c r="AE85" s="197">
        <v>5</v>
      </c>
      <c r="AF85" s="197">
        <v>8</v>
      </c>
      <c r="AG85" s="197">
        <v>12</v>
      </c>
      <c r="AH85" s="197">
        <v>18</v>
      </c>
      <c r="AI85" s="197">
        <v>26</v>
      </c>
      <c r="AJ85" s="197">
        <v>36</v>
      </c>
      <c r="AK85" s="197">
        <v>50</v>
      </c>
      <c r="AL85" s="197">
        <v>68</v>
      </c>
      <c r="AM85" s="197">
        <v>91</v>
      </c>
      <c r="AN85" s="197">
        <v>114</v>
      </c>
      <c r="AO85" s="197">
        <v>141</v>
      </c>
      <c r="AP85" s="197">
        <v>173</v>
      </c>
      <c r="AQ85" s="197">
        <v>211</v>
      </c>
      <c r="AR85" s="197">
        <v>249</v>
      </c>
      <c r="AS85" s="197">
        <v>289</v>
      </c>
      <c r="AT85" s="197">
        <v>329</v>
      </c>
      <c r="AU85" s="197">
        <v>369</v>
      </c>
      <c r="AV85" s="197">
        <v>403</v>
      </c>
      <c r="AW85" s="197">
        <v>433</v>
      </c>
      <c r="AX85" s="197">
        <v>458</v>
      </c>
      <c r="AY85" s="197">
        <v>478</v>
      </c>
      <c r="AZ85" s="197">
        <v>492</v>
      </c>
    </row>
    <row r="86" spans="1:52">
      <c r="A86" s="212"/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  <c r="AD86" s="210"/>
      <c r="AE86" s="210"/>
      <c r="AF86" s="210"/>
      <c r="AG86" s="210"/>
      <c r="AH86" s="210"/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</row>
    <row r="87" spans="1:52">
      <c r="A87" s="211"/>
      <c r="B87" s="197"/>
      <c r="C87" s="197"/>
      <c r="D87" s="197"/>
      <c r="E87" s="197"/>
      <c r="F87" s="197"/>
      <c r="G87" s="197"/>
      <c r="H87" s="197"/>
      <c r="I87" s="197"/>
      <c r="J87" s="197"/>
      <c r="K87" s="197"/>
      <c r="L87" s="197"/>
      <c r="M87" s="197"/>
      <c r="N87" s="197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  <c r="AA87" s="197"/>
      <c r="AB87" s="197"/>
      <c r="AC87" s="197"/>
      <c r="AD87" s="197"/>
      <c r="AE87" s="197"/>
      <c r="AF87" s="197"/>
      <c r="AG87" s="197"/>
      <c r="AH87" s="197"/>
      <c r="AI87" s="197"/>
      <c r="AJ87" s="197"/>
      <c r="AK87" s="197"/>
      <c r="AL87" s="197"/>
      <c r="AM87" s="197"/>
      <c r="AN87" s="197"/>
      <c r="AO87" s="197"/>
      <c r="AP87" s="197"/>
      <c r="AQ87" s="197"/>
      <c r="AR87" s="197"/>
      <c r="AS87" s="197"/>
      <c r="AT87" s="197"/>
      <c r="AU87" s="197"/>
      <c r="AV87" s="197"/>
      <c r="AW87" s="197"/>
      <c r="AX87" s="197"/>
      <c r="AY87" s="197"/>
      <c r="AZ87" s="197"/>
    </row>
    <row r="88" spans="1:52">
      <c r="A88" s="211"/>
      <c r="B88" s="197"/>
      <c r="C88" s="197"/>
      <c r="D88" s="197"/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  <c r="AA88" s="197"/>
      <c r="AB88" s="197"/>
      <c r="AC88" s="197"/>
      <c r="AD88" s="197"/>
      <c r="AE88" s="197"/>
      <c r="AF88" s="197"/>
      <c r="AG88" s="197"/>
      <c r="AH88" s="197"/>
      <c r="AI88" s="197"/>
      <c r="AJ88" s="197"/>
      <c r="AK88" s="197"/>
      <c r="AL88" s="197"/>
      <c r="AM88" s="197"/>
      <c r="AN88" s="197"/>
      <c r="AO88" s="197"/>
      <c r="AP88" s="197"/>
      <c r="AQ88" s="197"/>
      <c r="AR88" s="197"/>
      <c r="AS88" s="197"/>
      <c r="AT88" s="197"/>
      <c r="AU88" s="197"/>
      <c r="AV88" s="197"/>
      <c r="AW88" s="197"/>
      <c r="AX88" s="197"/>
      <c r="AY88" s="197"/>
      <c r="AZ88" s="197"/>
    </row>
    <row r="89" spans="1:52">
      <c r="A89" s="211"/>
      <c r="B89" s="197"/>
      <c r="C89" s="197"/>
      <c r="D89" s="197"/>
      <c r="E89" s="197"/>
      <c r="F89" s="197"/>
      <c r="G89" s="197"/>
      <c r="H89" s="197"/>
      <c r="I89" s="197"/>
      <c r="J89" s="197"/>
      <c r="K89" s="197"/>
      <c r="L89" s="197"/>
      <c r="M89" s="197"/>
      <c r="N89" s="197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  <c r="AA89" s="197"/>
      <c r="AB89" s="197"/>
      <c r="AC89" s="197"/>
      <c r="AD89" s="197"/>
      <c r="AE89" s="197"/>
      <c r="AF89" s="197"/>
      <c r="AG89" s="197"/>
      <c r="AH89" s="197"/>
      <c r="AI89" s="197"/>
      <c r="AJ89" s="197"/>
      <c r="AK89" s="197"/>
      <c r="AL89" s="197"/>
      <c r="AM89" s="197"/>
      <c r="AN89" s="197"/>
      <c r="AO89" s="197"/>
      <c r="AP89" s="197"/>
      <c r="AQ89" s="197"/>
      <c r="AR89" s="197"/>
      <c r="AS89" s="197"/>
      <c r="AT89" s="197"/>
      <c r="AU89" s="197"/>
      <c r="AV89" s="197"/>
      <c r="AW89" s="197"/>
      <c r="AX89" s="197"/>
      <c r="AY89" s="197"/>
      <c r="AZ89" s="197"/>
    </row>
    <row r="90" spans="1:52">
      <c r="A90" s="211"/>
      <c r="B90" s="197"/>
      <c r="C90" s="197"/>
      <c r="D90" s="197"/>
      <c r="E90" s="197"/>
      <c r="F90" s="197"/>
      <c r="G90" s="197"/>
      <c r="H90" s="197"/>
      <c r="I90" s="197"/>
      <c r="J90" s="197"/>
      <c r="K90" s="197"/>
      <c r="L90" s="197"/>
      <c r="M90" s="197"/>
      <c r="N90" s="197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  <c r="AA90" s="197"/>
      <c r="AB90" s="197"/>
      <c r="AC90" s="197"/>
      <c r="AD90" s="197"/>
      <c r="AE90" s="197"/>
      <c r="AF90" s="197"/>
      <c r="AG90" s="197"/>
      <c r="AH90" s="197"/>
      <c r="AI90" s="197"/>
      <c r="AJ90" s="197"/>
      <c r="AK90" s="197"/>
      <c r="AL90" s="197"/>
      <c r="AM90" s="197"/>
      <c r="AN90" s="197"/>
      <c r="AO90" s="197"/>
      <c r="AP90" s="197"/>
      <c r="AQ90" s="197"/>
      <c r="AR90" s="197"/>
      <c r="AS90" s="197"/>
      <c r="AT90" s="197"/>
      <c r="AU90" s="197"/>
      <c r="AV90" s="197"/>
      <c r="AW90" s="197"/>
      <c r="AX90" s="197"/>
      <c r="AY90" s="197"/>
      <c r="AZ90" s="197"/>
    </row>
    <row r="91" spans="1:52">
      <c r="A91" s="211"/>
      <c r="B91" s="197"/>
      <c r="C91" s="197"/>
      <c r="D91" s="197"/>
      <c r="E91" s="197"/>
      <c r="F91" s="197"/>
      <c r="G91" s="197"/>
      <c r="H91" s="197"/>
      <c r="I91" s="197"/>
      <c r="J91" s="197"/>
      <c r="K91" s="197"/>
      <c r="L91" s="197"/>
      <c r="M91" s="197"/>
      <c r="N91" s="197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  <c r="AA91" s="197"/>
      <c r="AB91" s="197"/>
      <c r="AC91" s="197"/>
      <c r="AD91" s="197"/>
      <c r="AE91" s="197"/>
      <c r="AF91" s="197"/>
      <c r="AG91" s="197"/>
      <c r="AH91" s="197"/>
      <c r="AI91" s="197"/>
      <c r="AJ91" s="197"/>
      <c r="AK91" s="197"/>
      <c r="AL91" s="197"/>
      <c r="AM91" s="197"/>
      <c r="AN91" s="197"/>
      <c r="AO91" s="197"/>
      <c r="AP91" s="197"/>
      <c r="AQ91" s="197"/>
      <c r="AR91" s="197"/>
      <c r="AS91" s="197"/>
      <c r="AT91" s="197"/>
      <c r="AU91" s="197"/>
      <c r="AV91" s="197"/>
      <c r="AW91" s="197"/>
      <c r="AX91" s="197"/>
      <c r="AY91" s="197"/>
      <c r="AZ91" s="197"/>
    </row>
    <row r="92" spans="1:52">
      <c r="A92" s="211"/>
      <c r="B92" s="197"/>
      <c r="C92" s="197"/>
      <c r="D92" s="197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  <c r="AA92" s="197"/>
      <c r="AB92" s="197"/>
      <c r="AC92" s="197"/>
      <c r="AD92" s="197"/>
      <c r="AE92" s="197"/>
      <c r="AF92" s="197"/>
      <c r="AG92" s="197"/>
      <c r="AH92" s="197"/>
      <c r="AI92" s="197"/>
      <c r="AJ92" s="197"/>
      <c r="AK92" s="197"/>
      <c r="AL92" s="197"/>
      <c r="AM92" s="197"/>
      <c r="AN92" s="197"/>
      <c r="AO92" s="197"/>
      <c r="AP92" s="197"/>
      <c r="AQ92" s="197"/>
      <c r="AR92" s="197"/>
      <c r="AS92" s="197"/>
      <c r="AT92" s="197"/>
      <c r="AU92" s="197"/>
      <c r="AV92" s="197"/>
      <c r="AW92" s="197"/>
      <c r="AX92" s="197"/>
      <c r="AY92" s="197"/>
      <c r="AZ92" s="197"/>
    </row>
    <row r="93" spans="1:52">
      <c r="A93" s="212" t="s">
        <v>205</v>
      </c>
      <c r="B93" s="210">
        <v>0</v>
      </c>
      <c r="C93" s="210">
        <v>0</v>
      </c>
      <c r="D93" s="210">
        <v>0</v>
      </c>
      <c r="E93" s="210">
        <v>0</v>
      </c>
      <c r="F93" s="210">
        <v>0</v>
      </c>
      <c r="G93" s="210">
        <v>0</v>
      </c>
      <c r="H93" s="210">
        <v>0</v>
      </c>
      <c r="I93" s="210">
        <v>0</v>
      </c>
      <c r="J93" s="210">
        <v>0</v>
      </c>
      <c r="K93" s="210">
        <v>0</v>
      </c>
      <c r="L93" s="210">
        <v>0</v>
      </c>
      <c r="M93" s="210">
        <v>0</v>
      </c>
      <c r="N93" s="210">
        <v>0</v>
      </c>
      <c r="O93" s="210">
        <v>0</v>
      </c>
      <c r="P93" s="210">
        <v>0</v>
      </c>
      <c r="Q93" s="210">
        <v>0</v>
      </c>
      <c r="R93" s="210">
        <v>0</v>
      </c>
      <c r="S93" s="210">
        <v>23</v>
      </c>
      <c r="T93" s="210">
        <v>59</v>
      </c>
      <c r="U93" s="210">
        <v>98</v>
      </c>
      <c r="V93" s="210">
        <v>140</v>
      </c>
      <c r="W93" s="210">
        <v>181</v>
      </c>
      <c r="X93" s="210">
        <v>222</v>
      </c>
      <c r="Y93" s="210">
        <v>264</v>
      </c>
      <c r="Z93" s="210">
        <v>303</v>
      </c>
      <c r="AA93" s="210">
        <v>337</v>
      </c>
      <c r="AB93" s="210">
        <v>369</v>
      </c>
      <c r="AC93" s="210">
        <v>399</v>
      </c>
      <c r="AD93" s="210">
        <v>425</v>
      </c>
      <c r="AE93" s="210">
        <v>453</v>
      </c>
      <c r="AF93" s="210">
        <v>479</v>
      </c>
      <c r="AG93" s="210">
        <v>505</v>
      </c>
      <c r="AH93" s="210">
        <v>532</v>
      </c>
      <c r="AI93" s="210">
        <v>554</v>
      </c>
      <c r="AJ93" s="210">
        <v>576</v>
      </c>
      <c r="AK93" s="210">
        <v>596</v>
      </c>
      <c r="AL93" s="210">
        <v>616</v>
      </c>
      <c r="AM93" s="210">
        <v>633</v>
      </c>
      <c r="AN93" s="210">
        <v>649</v>
      </c>
      <c r="AO93" s="210">
        <v>665</v>
      </c>
      <c r="AP93" s="210">
        <v>681</v>
      </c>
      <c r="AQ93" s="210">
        <v>693</v>
      </c>
      <c r="AR93" s="210">
        <v>701</v>
      </c>
      <c r="AS93" s="210">
        <v>708</v>
      </c>
      <c r="AT93" s="210">
        <v>716</v>
      </c>
      <c r="AU93" s="210">
        <v>724</v>
      </c>
      <c r="AV93" s="210">
        <v>730</v>
      </c>
      <c r="AW93" s="210">
        <v>737</v>
      </c>
      <c r="AX93" s="210">
        <v>741</v>
      </c>
      <c r="AY93" s="210">
        <v>744</v>
      </c>
      <c r="AZ93" s="210">
        <v>745</v>
      </c>
    </row>
    <row r="94" spans="1:52">
      <c r="A94" s="211" t="s">
        <v>212</v>
      </c>
      <c r="B94" s="197">
        <v>0</v>
      </c>
      <c r="C94" s="197">
        <v>0</v>
      </c>
      <c r="D94" s="197">
        <v>0</v>
      </c>
      <c r="E94" s="197">
        <v>0</v>
      </c>
      <c r="F94" s="197">
        <v>0</v>
      </c>
      <c r="G94" s="197">
        <v>0</v>
      </c>
      <c r="H94" s="197">
        <v>0</v>
      </c>
      <c r="I94" s="197">
        <v>0</v>
      </c>
      <c r="J94" s="197">
        <v>0</v>
      </c>
      <c r="K94" s="197">
        <v>0</v>
      </c>
      <c r="L94" s="197">
        <v>0</v>
      </c>
      <c r="M94" s="197">
        <v>0</v>
      </c>
      <c r="N94" s="197">
        <v>0</v>
      </c>
      <c r="O94" s="197">
        <v>0</v>
      </c>
      <c r="P94" s="197">
        <v>0</v>
      </c>
      <c r="Q94" s="197">
        <v>0</v>
      </c>
      <c r="R94" s="197">
        <v>0</v>
      </c>
      <c r="S94" s="197">
        <v>0</v>
      </c>
      <c r="T94" s="197">
        <v>0</v>
      </c>
      <c r="U94" s="197">
        <v>0</v>
      </c>
      <c r="V94" s="197">
        <v>0</v>
      </c>
      <c r="W94" s="197">
        <v>0</v>
      </c>
      <c r="X94" s="197">
        <v>0</v>
      </c>
      <c r="Y94" s="197">
        <v>0</v>
      </c>
      <c r="Z94" s="197">
        <v>0</v>
      </c>
      <c r="AA94" s="197">
        <v>0</v>
      </c>
      <c r="AB94" s="197">
        <v>0</v>
      </c>
      <c r="AC94" s="197">
        <v>0</v>
      </c>
      <c r="AD94" s="197">
        <v>0</v>
      </c>
      <c r="AE94" s="197">
        <v>0</v>
      </c>
      <c r="AF94" s="197">
        <v>0</v>
      </c>
      <c r="AG94" s="197">
        <v>0</v>
      </c>
      <c r="AH94" s="197">
        <v>0</v>
      </c>
      <c r="AI94" s="197">
        <v>0</v>
      </c>
      <c r="AJ94" s="197">
        <v>0</v>
      </c>
      <c r="AK94" s="197">
        <v>0</v>
      </c>
      <c r="AL94" s="197">
        <v>0</v>
      </c>
      <c r="AM94" s="197">
        <v>0</v>
      </c>
      <c r="AN94" s="197">
        <v>0</v>
      </c>
      <c r="AO94" s="197">
        <v>0</v>
      </c>
      <c r="AP94" s="197">
        <v>0</v>
      </c>
      <c r="AQ94" s="197">
        <v>0</v>
      </c>
      <c r="AR94" s="197">
        <v>0</v>
      </c>
      <c r="AS94" s="197">
        <v>0</v>
      </c>
      <c r="AT94" s="197">
        <v>0</v>
      </c>
      <c r="AU94" s="197">
        <v>0</v>
      </c>
      <c r="AV94" s="197">
        <v>0</v>
      </c>
      <c r="AW94" s="197">
        <v>0</v>
      </c>
      <c r="AX94" s="197">
        <v>0</v>
      </c>
      <c r="AY94" s="197">
        <v>0</v>
      </c>
      <c r="AZ94" s="197">
        <v>0</v>
      </c>
    </row>
    <row r="95" spans="1:52">
      <c r="A95" s="211" t="s">
        <v>202</v>
      </c>
      <c r="B95" s="197">
        <v>0</v>
      </c>
      <c r="C95" s="197">
        <v>0</v>
      </c>
      <c r="D95" s="197">
        <v>0</v>
      </c>
      <c r="E95" s="197">
        <v>0</v>
      </c>
      <c r="F95" s="197">
        <v>0</v>
      </c>
      <c r="G95" s="197">
        <v>0</v>
      </c>
      <c r="H95" s="197">
        <v>0</v>
      </c>
      <c r="I95" s="197">
        <v>0</v>
      </c>
      <c r="J95" s="197">
        <v>0</v>
      </c>
      <c r="K95" s="197">
        <v>0</v>
      </c>
      <c r="L95" s="197">
        <v>0</v>
      </c>
      <c r="M95" s="197">
        <v>0</v>
      </c>
      <c r="N95" s="197">
        <v>0</v>
      </c>
      <c r="O95" s="197">
        <v>0</v>
      </c>
      <c r="P95" s="197">
        <v>0</v>
      </c>
      <c r="Q95" s="197">
        <v>0</v>
      </c>
      <c r="R95" s="197">
        <v>0</v>
      </c>
      <c r="S95" s="197">
        <v>17</v>
      </c>
      <c r="T95" s="197">
        <v>44</v>
      </c>
      <c r="U95" s="197">
        <v>73</v>
      </c>
      <c r="V95" s="197">
        <v>104</v>
      </c>
      <c r="W95" s="197">
        <v>134</v>
      </c>
      <c r="X95" s="197">
        <v>164</v>
      </c>
      <c r="Y95" s="197">
        <v>194</v>
      </c>
      <c r="Z95" s="197">
        <v>223</v>
      </c>
      <c r="AA95" s="197">
        <v>249</v>
      </c>
      <c r="AB95" s="197">
        <v>273</v>
      </c>
      <c r="AC95" s="197">
        <v>295</v>
      </c>
      <c r="AD95" s="197">
        <v>315</v>
      </c>
      <c r="AE95" s="197">
        <v>336</v>
      </c>
      <c r="AF95" s="197">
        <v>356</v>
      </c>
      <c r="AG95" s="197">
        <v>375</v>
      </c>
      <c r="AH95" s="197">
        <v>394</v>
      </c>
      <c r="AI95" s="197">
        <v>409</v>
      </c>
      <c r="AJ95" s="197">
        <v>424</v>
      </c>
      <c r="AK95" s="197">
        <v>437</v>
      </c>
      <c r="AL95" s="197">
        <v>452</v>
      </c>
      <c r="AM95" s="197">
        <v>465</v>
      </c>
      <c r="AN95" s="197">
        <v>479</v>
      </c>
      <c r="AO95" s="197">
        <v>492</v>
      </c>
      <c r="AP95" s="197">
        <v>504</v>
      </c>
      <c r="AQ95" s="197">
        <v>513</v>
      </c>
      <c r="AR95" s="197">
        <v>518</v>
      </c>
      <c r="AS95" s="197">
        <v>524</v>
      </c>
      <c r="AT95" s="197">
        <v>529</v>
      </c>
      <c r="AU95" s="197">
        <v>534</v>
      </c>
      <c r="AV95" s="197">
        <v>539</v>
      </c>
      <c r="AW95" s="197">
        <v>544</v>
      </c>
      <c r="AX95" s="197">
        <v>548</v>
      </c>
      <c r="AY95" s="197">
        <v>551</v>
      </c>
      <c r="AZ95" s="197">
        <v>553</v>
      </c>
    </row>
    <row r="96" spans="1:52">
      <c r="A96" s="211" t="s">
        <v>213</v>
      </c>
      <c r="B96" s="197">
        <v>0</v>
      </c>
      <c r="C96" s="197">
        <v>0</v>
      </c>
      <c r="D96" s="197">
        <v>0</v>
      </c>
      <c r="E96" s="197">
        <v>0</v>
      </c>
      <c r="F96" s="197">
        <v>0</v>
      </c>
      <c r="G96" s="197">
        <v>0</v>
      </c>
      <c r="H96" s="197">
        <v>0</v>
      </c>
      <c r="I96" s="197">
        <v>0</v>
      </c>
      <c r="J96" s="197">
        <v>0</v>
      </c>
      <c r="K96" s="197">
        <v>0</v>
      </c>
      <c r="L96" s="197">
        <v>0</v>
      </c>
      <c r="M96" s="197">
        <v>0</v>
      </c>
      <c r="N96" s="197">
        <v>0</v>
      </c>
      <c r="O96" s="197">
        <v>0</v>
      </c>
      <c r="P96" s="197">
        <v>0</v>
      </c>
      <c r="Q96" s="197">
        <v>0</v>
      </c>
      <c r="R96" s="197">
        <v>0</v>
      </c>
      <c r="S96" s="197">
        <v>0</v>
      </c>
      <c r="T96" s="197">
        <v>0</v>
      </c>
      <c r="U96" s="197">
        <v>0</v>
      </c>
      <c r="V96" s="197">
        <v>0</v>
      </c>
      <c r="W96" s="197">
        <v>0</v>
      </c>
      <c r="X96" s="197">
        <v>0</v>
      </c>
      <c r="Y96" s="197">
        <v>0</v>
      </c>
      <c r="Z96" s="197">
        <v>0</v>
      </c>
      <c r="AA96" s="197">
        <v>0</v>
      </c>
      <c r="AB96" s="197">
        <v>0</v>
      </c>
      <c r="AC96" s="197">
        <v>0</v>
      </c>
      <c r="AD96" s="197">
        <v>0</v>
      </c>
      <c r="AE96" s="197">
        <v>0</v>
      </c>
      <c r="AF96" s="197">
        <v>0</v>
      </c>
      <c r="AG96" s="197">
        <v>0</v>
      </c>
      <c r="AH96" s="197">
        <v>0</v>
      </c>
      <c r="AI96" s="197">
        <v>0</v>
      </c>
      <c r="AJ96" s="197">
        <v>0</v>
      </c>
      <c r="AK96" s="197">
        <v>0</v>
      </c>
      <c r="AL96" s="197">
        <v>0</v>
      </c>
      <c r="AM96" s="197">
        <v>0</v>
      </c>
      <c r="AN96" s="197">
        <v>0</v>
      </c>
      <c r="AO96" s="197">
        <v>0</v>
      </c>
      <c r="AP96" s="197">
        <v>0</v>
      </c>
      <c r="AQ96" s="197">
        <v>0</v>
      </c>
      <c r="AR96" s="197">
        <v>0</v>
      </c>
      <c r="AS96" s="197">
        <v>0</v>
      </c>
      <c r="AT96" s="197">
        <v>0</v>
      </c>
      <c r="AU96" s="197">
        <v>0</v>
      </c>
      <c r="AV96" s="197">
        <v>0</v>
      </c>
      <c r="AW96" s="197">
        <v>0</v>
      </c>
      <c r="AX96" s="197">
        <v>0</v>
      </c>
      <c r="AY96" s="197">
        <v>0</v>
      </c>
      <c r="AZ96" s="197">
        <v>0</v>
      </c>
    </row>
    <row r="97" spans="1:52">
      <c r="A97" s="211" t="s">
        <v>203</v>
      </c>
      <c r="B97" s="197">
        <v>0</v>
      </c>
      <c r="C97" s="197">
        <v>0</v>
      </c>
      <c r="D97" s="197">
        <v>0</v>
      </c>
      <c r="E97" s="197">
        <v>0</v>
      </c>
      <c r="F97" s="197">
        <v>0</v>
      </c>
      <c r="G97" s="197">
        <v>0</v>
      </c>
      <c r="H97" s="197">
        <v>0</v>
      </c>
      <c r="I97" s="197">
        <v>0</v>
      </c>
      <c r="J97" s="197">
        <v>0</v>
      </c>
      <c r="K97" s="197">
        <v>0</v>
      </c>
      <c r="L97" s="197">
        <v>0</v>
      </c>
      <c r="M97" s="197">
        <v>0</v>
      </c>
      <c r="N97" s="197">
        <v>0</v>
      </c>
      <c r="O97" s="197">
        <v>0</v>
      </c>
      <c r="P97" s="197">
        <v>0</v>
      </c>
      <c r="Q97" s="197">
        <v>0</v>
      </c>
      <c r="R97" s="197">
        <v>0</v>
      </c>
      <c r="S97" s="197">
        <v>6</v>
      </c>
      <c r="T97" s="197">
        <v>15</v>
      </c>
      <c r="U97" s="197">
        <v>25</v>
      </c>
      <c r="V97" s="197">
        <v>36</v>
      </c>
      <c r="W97" s="197">
        <v>47</v>
      </c>
      <c r="X97" s="197">
        <v>58</v>
      </c>
      <c r="Y97" s="197">
        <v>70</v>
      </c>
      <c r="Z97" s="197">
        <v>80</v>
      </c>
      <c r="AA97" s="197">
        <v>88</v>
      </c>
      <c r="AB97" s="197">
        <v>96</v>
      </c>
      <c r="AC97" s="197">
        <v>104</v>
      </c>
      <c r="AD97" s="197">
        <v>110</v>
      </c>
      <c r="AE97" s="197">
        <v>117</v>
      </c>
      <c r="AF97" s="197">
        <v>123</v>
      </c>
      <c r="AG97" s="197">
        <v>130</v>
      </c>
      <c r="AH97" s="197">
        <v>138</v>
      </c>
      <c r="AI97" s="197">
        <v>145</v>
      </c>
      <c r="AJ97" s="197">
        <v>152</v>
      </c>
      <c r="AK97" s="197">
        <v>159</v>
      </c>
      <c r="AL97" s="197">
        <v>164</v>
      </c>
      <c r="AM97" s="197">
        <v>168</v>
      </c>
      <c r="AN97" s="197">
        <v>170</v>
      </c>
      <c r="AO97" s="197">
        <v>173</v>
      </c>
      <c r="AP97" s="197">
        <v>177</v>
      </c>
      <c r="AQ97" s="197">
        <v>180</v>
      </c>
      <c r="AR97" s="197">
        <v>183</v>
      </c>
      <c r="AS97" s="197">
        <v>184</v>
      </c>
      <c r="AT97" s="197">
        <v>187</v>
      </c>
      <c r="AU97" s="197">
        <v>190</v>
      </c>
      <c r="AV97" s="197">
        <v>191</v>
      </c>
      <c r="AW97" s="197">
        <v>193</v>
      </c>
      <c r="AX97" s="197">
        <v>193</v>
      </c>
      <c r="AY97" s="197">
        <v>193</v>
      </c>
      <c r="AZ97" s="197">
        <v>192</v>
      </c>
    </row>
    <row r="98" spans="1:52">
      <c r="A98" s="211" t="s">
        <v>204</v>
      </c>
      <c r="B98" s="197">
        <v>0</v>
      </c>
      <c r="C98" s="197">
        <v>0</v>
      </c>
      <c r="D98" s="197">
        <v>0</v>
      </c>
      <c r="E98" s="197">
        <v>0</v>
      </c>
      <c r="F98" s="197">
        <v>0</v>
      </c>
      <c r="G98" s="197">
        <v>0</v>
      </c>
      <c r="H98" s="197">
        <v>0</v>
      </c>
      <c r="I98" s="197">
        <v>0</v>
      </c>
      <c r="J98" s="197">
        <v>0</v>
      </c>
      <c r="K98" s="197">
        <v>0</v>
      </c>
      <c r="L98" s="197">
        <v>0</v>
      </c>
      <c r="M98" s="197">
        <v>0</v>
      </c>
      <c r="N98" s="197">
        <v>0</v>
      </c>
      <c r="O98" s="197">
        <v>0</v>
      </c>
      <c r="P98" s="197">
        <v>0</v>
      </c>
      <c r="Q98" s="197">
        <v>0</v>
      </c>
      <c r="R98" s="197">
        <v>0</v>
      </c>
      <c r="S98" s="197">
        <v>0</v>
      </c>
      <c r="T98" s="197">
        <v>0</v>
      </c>
      <c r="U98" s="197">
        <v>0</v>
      </c>
      <c r="V98" s="197">
        <v>0</v>
      </c>
      <c r="W98" s="197">
        <v>0</v>
      </c>
      <c r="X98" s="197">
        <v>0</v>
      </c>
      <c r="Y98" s="197">
        <v>0</v>
      </c>
      <c r="Z98" s="197">
        <v>0</v>
      </c>
      <c r="AA98" s="197">
        <v>0</v>
      </c>
      <c r="AB98" s="197">
        <v>0</v>
      </c>
      <c r="AC98" s="197">
        <v>0</v>
      </c>
      <c r="AD98" s="197">
        <v>0</v>
      </c>
      <c r="AE98" s="197">
        <v>0</v>
      </c>
      <c r="AF98" s="197">
        <v>0</v>
      </c>
      <c r="AG98" s="197">
        <v>0</v>
      </c>
      <c r="AH98" s="197">
        <v>0</v>
      </c>
      <c r="AI98" s="197">
        <v>0</v>
      </c>
      <c r="AJ98" s="197">
        <v>0</v>
      </c>
      <c r="AK98" s="197">
        <v>0</v>
      </c>
      <c r="AL98" s="197">
        <v>0</v>
      </c>
      <c r="AM98" s="197">
        <v>0</v>
      </c>
      <c r="AN98" s="197">
        <v>0</v>
      </c>
      <c r="AO98" s="197">
        <v>0</v>
      </c>
      <c r="AP98" s="197">
        <v>0</v>
      </c>
      <c r="AQ98" s="197">
        <v>0</v>
      </c>
      <c r="AR98" s="197">
        <v>0</v>
      </c>
      <c r="AS98" s="197">
        <v>0</v>
      </c>
      <c r="AT98" s="197">
        <v>0</v>
      </c>
      <c r="AU98" s="197">
        <v>0</v>
      </c>
      <c r="AV98" s="197">
        <v>0</v>
      </c>
      <c r="AW98" s="197">
        <v>0</v>
      </c>
      <c r="AX98" s="197">
        <v>0</v>
      </c>
      <c r="AY98" s="197">
        <v>0</v>
      </c>
      <c r="AZ98" s="197">
        <v>0</v>
      </c>
    </row>
    <row r="99" spans="1:52">
      <c r="A99" s="211" t="s">
        <v>218</v>
      </c>
      <c r="B99" s="197">
        <v>0</v>
      </c>
      <c r="C99" s="197">
        <v>0</v>
      </c>
      <c r="D99" s="197">
        <v>0</v>
      </c>
      <c r="E99" s="197">
        <v>0</v>
      </c>
      <c r="F99" s="197">
        <v>0</v>
      </c>
      <c r="G99" s="197">
        <v>0</v>
      </c>
      <c r="H99" s="197">
        <v>0</v>
      </c>
      <c r="I99" s="197">
        <v>0</v>
      </c>
      <c r="J99" s="197">
        <v>0</v>
      </c>
      <c r="K99" s="197">
        <v>0</v>
      </c>
      <c r="L99" s="197">
        <v>0</v>
      </c>
      <c r="M99" s="197">
        <v>0</v>
      </c>
      <c r="N99" s="197">
        <v>0</v>
      </c>
      <c r="O99" s="197">
        <v>0</v>
      </c>
      <c r="P99" s="197">
        <v>0</v>
      </c>
      <c r="Q99" s="197">
        <v>0</v>
      </c>
      <c r="R99" s="197">
        <v>0</v>
      </c>
      <c r="S99" s="197">
        <v>0</v>
      </c>
      <c r="T99" s="197">
        <v>0</v>
      </c>
      <c r="U99" s="197">
        <v>0</v>
      </c>
      <c r="V99" s="197">
        <v>0</v>
      </c>
      <c r="W99" s="197">
        <v>0</v>
      </c>
      <c r="X99" s="197">
        <v>0</v>
      </c>
      <c r="Y99" s="197">
        <v>0</v>
      </c>
      <c r="Z99" s="197">
        <v>0</v>
      </c>
      <c r="AA99" s="197">
        <v>0</v>
      </c>
      <c r="AB99" s="197">
        <v>0</v>
      </c>
      <c r="AC99" s="197">
        <v>0</v>
      </c>
      <c r="AD99" s="197">
        <v>0</v>
      </c>
      <c r="AE99" s="197">
        <v>0</v>
      </c>
      <c r="AF99" s="197">
        <v>0</v>
      </c>
      <c r="AG99" s="197">
        <v>0</v>
      </c>
      <c r="AH99" s="197">
        <v>0</v>
      </c>
      <c r="AI99" s="197">
        <v>0</v>
      </c>
      <c r="AJ99" s="197">
        <v>0</v>
      </c>
      <c r="AK99" s="197">
        <v>0</v>
      </c>
      <c r="AL99" s="197">
        <v>0</v>
      </c>
      <c r="AM99" s="197">
        <v>0</v>
      </c>
      <c r="AN99" s="197">
        <v>0</v>
      </c>
      <c r="AO99" s="197">
        <v>0</v>
      </c>
      <c r="AP99" s="197">
        <v>0</v>
      </c>
      <c r="AQ99" s="197">
        <v>0</v>
      </c>
      <c r="AR99" s="197">
        <v>0</v>
      </c>
      <c r="AS99" s="197">
        <v>0</v>
      </c>
      <c r="AT99" s="197">
        <v>0</v>
      </c>
      <c r="AU99" s="197">
        <v>0</v>
      </c>
      <c r="AV99" s="197">
        <v>0</v>
      </c>
      <c r="AW99" s="197">
        <v>0</v>
      </c>
      <c r="AX99" s="197">
        <v>0</v>
      </c>
      <c r="AY99" s="197">
        <v>0</v>
      </c>
      <c r="AZ99" s="197">
        <v>0</v>
      </c>
    </row>
    <row r="100" spans="1:52">
      <c r="A100" s="212" t="s">
        <v>206</v>
      </c>
      <c r="B100" s="210">
        <v>70</v>
      </c>
      <c r="C100" s="210">
        <v>68</v>
      </c>
      <c r="D100" s="210">
        <v>69</v>
      </c>
      <c r="E100" s="210">
        <v>79</v>
      </c>
      <c r="F100" s="210">
        <v>83</v>
      </c>
      <c r="G100" s="210">
        <v>88</v>
      </c>
      <c r="H100" s="210">
        <v>45</v>
      </c>
      <c r="I100" s="210">
        <v>39</v>
      </c>
      <c r="J100" s="210">
        <v>70</v>
      </c>
      <c r="K100" s="210">
        <v>70</v>
      </c>
      <c r="L100" s="210">
        <v>79</v>
      </c>
      <c r="M100" s="210">
        <v>87</v>
      </c>
      <c r="N100" s="210">
        <v>99</v>
      </c>
      <c r="O100" s="210">
        <v>73</v>
      </c>
      <c r="P100" s="210">
        <v>69</v>
      </c>
      <c r="Q100" s="210">
        <v>194</v>
      </c>
      <c r="R100" s="210">
        <v>190</v>
      </c>
      <c r="S100" s="210">
        <v>354</v>
      </c>
      <c r="T100" s="210">
        <v>620</v>
      </c>
      <c r="U100" s="210">
        <v>916</v>
      </c>
      <c r="V100" s="210">
        <v>1233</v>
      </c>
      <c r="W100" s="210">
        <v>1572</v>
      </c>
      <c r="X100" s="210">
        <v>1928</v>
      </c>
      <c r="Y100" s="210">
        <v>2290</v>
      </c>
      <c r="Z100" s="210">
        <v>2655</v>
      </c>
      <c r="AA100" s="210">
        <v>3018</v>
      </c>
      <c r="AB100" s="210">
        <v>3388</v>
      </c>
      <c r="AC100" s="210">
        <v>3767</v>
      </c>
      <c r="AD100" s="210">
        <v>4155</v>
      </c>
      <c r="AE100" s="210">
        <v>4556</v>
      </c>
      <c r="AF100" s="210">
        <v>4973</v>
      </c>
      <c r="AG100" s="210">
        <v>5399</v>
      </c>
      <c r="AH100" s="210">
        <v>5840</v>
      </c>
      <c r="AI100" s="210">
        <v>6295</v>
      </c>
      <c r="AJ100" s="210">
        <v>6754</v>
      </c>
      <c r="AK100" s="210">
        <v>7216</v>
      </c>
      <c r="AL100" s="210">
        <v>7678</v>
      </c>
      <c r="AM100" s="210">
        <v>8161</v>
      </c>
      <c r="AN100" s="210">
        <v>8653</v>
      </c>
      <c r="AO100" s="210">
        <v>9155</v>
      </c>
      <c r="AP100" s="210">
        <v>9670</v>
      </c>
      <c r="AQ100" s="210">
        <v>10204</v>
      </c>
      <c r="AR100" s="210">
        <v>10757</v>
      </c>
      <c r="AS100" s="210">
        <v>11329</v>
      </c>
      <c r="AT100" s="210">
        <v>11919</v>
      </c>
      <c r="AU100" s="210">
        <v>12542</v>
      </c>
      <c r="AV100" s="210">
        <v>13166</v>
      </c>
      <c r="AW100" s="210">
        <v>13803</v>
      </c>
      <c r="AX100" s="210">
        <v>14441</v>
      </c>
      <c r="AY100" s="210">
        <v>15082</v>
      </c>
      <c r="AZ100" s="210">
        <v>15719</v>
      </c>
    </row>
    <row r="101" spans="1:52">
      <c r="A101" s="211" t="s">
        <v>207</v>
      </c>
      <c r="B101" s="197">
        <v>70</v>
      </c>
      <c r="C101" s="197">
        <v>68</v>
      </c>
      <c r="D101" s="197">
        <v>69</v>
      </c>
      <c r="E101" s="197">
        <v>79</v>
      </c>
      <c r="F101" s="197">
        <v>83</v>
      </c>
      <c r="G101" s="197">
        <v>88</v>
      </c>
      <c r="H101" s="197">
        <v>45</v>
      </c>
      <c r="I101" s="197">
        <v>39</v>
      </c>
      <c r="J101" s="197">
        <v>70</v>
      </c>
      <c r="K101" s="197">
        <v>70</v>
      </c>
      <c r="L101" s="197">
        <v>79</v>
      </c>
      <c r="M101" s="197">
        <v>87</v>
      </c>
      <c r="N101" s="197">
        <v>99</v>
      </c>
      <c r="O101" s="197">
        <v>73</v>
      </c>
      <c r="P101" s="197">
        <v>69</v>
      </c>
      <c r="Q101" s="197">
        <v>194</v>
      </c>
      <c r="R101" s="197">
        <v>190</v>
      </c>
      <c r="S101" s="197">
        <v>354</v>
      </c>
      <c r="T101" s="197">
        <v>620</v>
      </c>
      <c r="U101" s="197">
        <v>916</v>
      </c>
      <c r="V101" s="197">
        <v>1233</v>
      </c>
      <c r="W101" s="197">
        <v>1572</v>
      </c>
      <c r="X101" s="197">
        <v>1928</v>
      </c>
      <c r="Y101" s="197">
        <v>2290</v>
      </c>
      <c r="Z101" s="197">
        <v>2654</v>
      </c>
      <c r="AA101" s="197">
        <v>3016</v>
      </c>
      <c r="AB101" s="197">
        <v>3384</v>
      </c>
      <c r="AC101" s="197">
        <v>3760</v>
      </c>
      <c r="AD101" s="197">
        <v>4145</v>
      </c>
      <c r="AE101" s="197">
        <v>4541</v>
      </c>
      <c r="AF101" s="197">
        <v>4951</v>
      </c>
      <c r="AG101" s="197">
        <v>5368</v>
      </c>
      <c r="AH101" s="197">
        <v>5797</v>
      </c>
      <c r="AI101" s="197">
        <v>6236</v>
      </c>
      <c r="AJ101" s="197">
        <v>6674</v>
      </c>
      <c r="AK101" s="197">
        <v>7109</v>
      </c>
      <c r="AL101" s="197">
        <v>7537</v>
      </c>
      <c r="AM101" s="197">
        <v>7982</v>
      </c>
      <c r="AN101" s="197">
        <v>8428</v>
      </c>
      <c r="AO101" s="197">
        <v>8871</v>
      </c>
      <c r="AP101" s="197">
        <v>9318</v>
      </c>
      <c r="AQ101" s="197">
        <v>9769</v>
      </c>
      <c r="AR101" s="197">
        <v>10223</v>
      </c>
      <c r="AS101" s="197">
        <v>10676</v>
      </c>
      <c r="AT101" s="197">
        <v>11120</v>
      </c>
      <c r="AU101" s="197">
        <v>11570</v>
      </c>
      <c r="AV101" s="197">
        <v>12000</v>
      </c>
      <c r="AW101" s="197">
        <v>12409</v>
      </c>
      <c r="AX101" s="197">
        <v>12796</v>
      </c>
      <c r="AY101" s="197">
        <v>13160</v>
      </c>
      <c r="AZ101" s="197">
        <v>13489</v>
      </c>
    </row>
    <row r="102" spans="1:52">
      <c r="A102" s="211" t="s">
        <v>208</v>
      </c>
      <c r="B102" s="197">
        <v>0</v>
      </c>
      <c r="C102" s="197">
        <v>0</v>
      </c>
      <c r="D102" s="197">
        <v>0</v>
      </c>
      <c r="E102" s="197">
        <v>0</v>
      </c>
      <c r="F102" s="197">
        <v>0</v>
      </c>
      <c r="G102" s="197">
        <v>0</v>
      </c>
      <c r="H102" s="197">
        <v>0</v>
      </c>
      <c r="I102" s="197">
        <v>0</v>
      </c>
      <c r="J102" s="197">
        <v>0</v>
      </c>
      <c r="K102" s="197">
        <v>0</v>
      </c>
      <c r="L102" s="197">
        <v>0</v>
      </c>
      <c r="M102" s="197">
        <v>0</v>
      </c>
      <c r="N102" s="197">
        <v>0</v>
      </c>
      <c r="O102" s="197">
        <v>0</v>
      </c>
      <c r="P102" s="197">
        <v>0</v>
      </c>
      <c r="Q102" s="197">
        <v>0</v>
      </c>
      <c r="R102" s="197">
        <v>0</v>
      </c>
      <c r="S102" s="197">
        <v>0</v>
      </c>
      <c r="T102" s="197">
        <v>0</v>
      </c>
      <c r="U102" s="197">
        <v>0</v>
      </c>
      <c r="V102" s="197">
        <v>0</v>
      </c>
      <c r="W102" s="197">
        <v>0</v>
      </c>
      <c r="X102" s="197">
        <v>0</v>
      </c>
      <c r="Y102" s="197">
        <v>0</v>
      </c>
      <c r="Z102" s="197">
        <v>0</v>
      </c>
      <c r="AA102" s="197">
        <v>0</v>
      </c>
      <c r="AB102" s="197">
        <v>1</v>
      </c>
      <c r="AC102" s="197">
        <v>2</v>
      </c>
      <c r="AD102" s="197">
        <v>3</v>
      </c>
      <c r="AE102" s="197">
        <v>5</v>
      </c>
      <c r="AF102" s="197">
        <v>7</v>
      </c>
      <c r="AG102" s="197">
        <v>10</v>
      </c>
      <c r="AH102" s="197">
        <v>13</v>
      </c>
      <c r="AI102" s="197">
        <v>17</v>
      </c>
      <c r="AJ102" s="197">
        <v>23</v>
      </c>
      <c r="AK102" s="197">
        <v>30</v>
      </c>
      <c r="AL102" s="197">
        <v>38</v>
      </c>
      <c r="AM102" s="197">
        <v>48</v>
      </c>
      <c r="AN102" s="197">
        <v>61</v>
      </c>
      <c r="AO102" s="197">
        <v>76</v>
      </c>
      <c r="AP102" s="197">
        <v>89</v>
      </c>
      <c r="AQ102" s="197">
        <v>105</v>
      </c>
      <c r="AR102" s="197">
        <v>123</v>
      </c>
      <c r="AS102" s="197">
        <v>144</v>
      </c>
      <c r="AT102" s="197">
        <v>172</v>
      </c>
      <c r="AU102" s="197">
        <v>205</v>
      </c>
      <c r="AV102" s="197">
        <v>241</v>
      </c>
      <c r="AW102" s="197">
        <v>283</v>
      </c>
      <c r="AX102" s="197">
        <v>326</v>
      </c>
      <c r="AY102" s="197">
        <v>373</v>
      </c>
      <c r="AZ102" s="197">
        <v>424</v>
      </c>
    </row>
    <row r="103" spans="1:52">
      <c r="A103" s="211" t="s">
        <v>209</v>
      </c>
      <c r="B103" s="197">
        <v>0</v>
      </c>
      <c r="C103" s="197">
        <v>0</v>
      </c>
      <c r="D103" s="197">
        <v>0</v>
      </c>
      <c r="E103" s="197">
        <v>0</v>
      </c>
      <c r="F103" s="197">
        <v>0</v>
      </c>
      <c r="G103" s="197">
        <v>0</v>
      </c>
      <c r="H103" s="197">
        <v>0</v>
      </c>
      <c r="I103" s="197">
        <v>0</v>
      </c>
      <c r="J103" s="197">
        <v>0</v>
      </c>
      <c r="K103" s="197">
        <v>0</v>
      </c>
      <c r="L103" s="197">
        <v>0</v>
      </c>
      <c r="M103" s="197">
        <v>0</v>
      </c>
      <c r="N103" s="197">
        <v>0</v>
      </c>
      <c r="O103" s="197">
        <v>0</v>
      </c>
      <c r="P103" s="197">
        <v>0</v>
      </c>
      <c r="Q103" s="197">
        <v>0</v>
      </c>
      <c r="R103" s="197">
        <v>0</v>
      </c>
      <c r="S103" s="197">
        <v>0</v>
      </c>
      <c r="T103" s="197">
        <v>0</v>
      </c>
      <c r="U103" s="197">
        <v>0</v>
      </c>
      <c r="V103" s="197">
        <v>0</v>
      </c>
      <c r="W103" s="197">
        <v>0</v>
      </c>
      <c r="X103" s="197">
        <v>0</v>
      </c>
      <c r="Y103" s="197">
        <v>0</v>
      </c>
      <c r="Z103" s="197">
        <v>1</v>
      </c>
      <c r="AA103" s="197">
        <v>2</v>
      </c>
      <c r="AB103" s="197">
        <v>3</v>
      </c>
      <c r="AC103" s="197">
        <v>5</v>
      </c>
      <c r="AD103" s="197">
        <v>7</v>
      </c>
      <c r="AE103" s="197">
        <v>10</v>
      </c>
      <c r="AF103" s="197">
        <v>15</v>
      </c>
      <c r="AG103" s="197">
        <v>21</v>
      </c>
      <c r="AH103" s="197">
        <v>30</v>
      </c>
      <c r="AI103" s="197">
        <v>42</v>
      </c>
      <c r="AJ103" s="197">
        <v>57</v>
      </c>
      <c r="AK103" s="197">
        <v>77</v>
      </c>
      <c r="AL103" s="197">
        <v>103</v>
      </c>
      <c r="AM103" s="197">
        <v>131</v>
      </c>
      <c r="AN103" s="197">
        <v>164</v>
      </c>
      <c r="AO103" s="197">
        <v>208</v>
      </c>
      <c r="AP103" s="197">
        <v>263</v>
      </c>
      <c r="AQ103" s="197">
        <v>330</v>
      </c>
      <c r="AR103" s="197">
        <v>411</v>
      </c>
      <c r="AS103" s="197">
        <v>509</v>
      </c>
      <c r="AT103" s="197">
        <v>627</v>
      </c>
      <c r="AU103" s="197">
        <v>767</v>
      </c>
      <c r="AV103" s="197">
        <v>925</v>
      </c>
      <c r="AW103" s="197">
        <v>1111</v>
      </c>
      <c r="AX103" s="197">
        <v>1319</v>
      </c>
      <c r="AY103" s="197">
        <v>1549</v>
      </c>
      <c r="AZ103" s="197">
        <v>1806</v>
      </c>
    </row>
    <row r="104" spans="1:52">
      <c r="A104" s="211" t="s">
        <v>216</v>
      </c>
      <c r="B104" s="197">
        <v>0</v>
      </c>
      <c r="C104" s="197">
        <v>0</v>
      </c>
      <c r="D104" s="197">
        <v>0</v>
      </c>
      <c r="E104" s="197">
        <v>0</v>
      </c>
      <c r="F104" s="197">
        <v>0</v>
      </c>
      <c r="G104" s="197">
        <v>0</v>
      </c>
      <c r="H104" s="197">
        <v>0</v>
      </c>
      <c r="I104" s="197">
        <v>0</v>
      </c>
      <c r="J104" s="197">
        <v>0</v>
      </c>
      <c r="K104" s="197">
        <v>0</v>
      </c>
      <c r="L104" s="197">
        <v>0</v>
      </c>
      <c r="M104" s="197">
        <v>0</v>
      </c>
      <c r="N104" s="197">
        <v>0</v>
      </c>
      <c r="O104" s="197">
        <v>0</v>
      </c>
      <c r="P104" s="197">
        <v>0</v>
      </c>
      <c r="Q104" s="197">
        <v>0</v>
      </c>
      <c r="R104" s="197">
        <v>0</v>
      </c>
      <c r="S104" s="197">
        <v>0</v>
      </c>
      <c r="T104" s="197">
        <v>0</v>
      </c>
      <c r="U104" s="197">
        <v>0</v>
      </c>
      <c r="V104" s="197">
        <v>0</v>
      </c>
      <c r="W104" s="197">
        <v>0</v>
      </c>
      <c r="X104" s="197">
        <v>0</v>
      </c>
      <c r="Y104" s="197">
        <v>0</v>
      </c>
      <c r="Z104" s="197">
        <v>0</v>
      </c>
      <c r="AA104" s="197">
        <v>0</v>
      </c>
      <c r="AB104" s="197">
        <v>0</v>
      </c>
      <c r="AC104" s="197">
        <v>0</v>
      </c>
      <c r="AD104" s="197">
        <v>0</v>
      </c>
      <c r="AE104" s="197">
        <v>0</v>
      </c>
      <c r="AF104" s="197">
        <v>0</v>
      </c>
      <c r="AG104" s="197">
        <v>0</v>
      </c>
      <c r="AH104" s="197">
        <v>0</v>
      </c>
      <c r="AI104" s="197">
        <v>0</v>
      </c>
      <c r="AJ104" s="197">
        <v>0</v>
      </c>
      <c r="AK104" s="197">
        <v>0</v>
      </c>
      <c r="AL104" s="197">
        <v>0</v>
      </c>
      <c r="AM104" s="197">
        <v>0</v>
      </c>
      <c r="AN104" s="197">
        <v>0</v>
      </c>
      <c r="AO104" s="197">
        <v>0</v>
      </c>
      <c r="AP104" s="197">
        <v>0</v>
      </c>
      <c r="AQ104" s="197">
        <v>0</v>
      </c>
      <c r="AR104" s="197">
        <v>0</v>
      </c>
      <c r="AS104" s="197">
        <v>0</v>
      </c>
      <c r="AT104" s="197">
        <v>0</v>
      </c>
      <c r="AU104" s="197">
        <v>0</v>
      </c>
      <c r="AV104" s="197">
        <v>0</v>
      </c>
      <c r="AW104" s="197">
        <v>0</v>
      </c>
      <c r="AX104" s="197">
        <v>0</v>
      </c>
      <c r="AY104" s="197">
        <v>0</v>
      </c>
      <c r="AZ104" s="197">
        <v>0</v>
      </c>
    </row>
    <row r="105" spans="1:52">
      <c r="A105" s="212" t="s">
        <v>210</v>
      </c>
      <c r="B105" s="210">
        <v>0</v>
      </c>
      <c r="C105" s="210">
        <v>0</v>
      </c>
      <c r="D105" s="210">
        <v>0</v>
      </c>
      <c r="E105" s="210">
        <v>0</v>
      </c>
      <c r="F105" s="210">
        <v>0</v>
      </c>
      <c r="G105" s="210">
        <v>0</v>
      </c>
      <c r="H105" s="210">
        <v>0</v>
      </c>
      <c r="I105" s="210">
        <v>0</v>
      </c>
      <c r="J105" s="210">
        <v>0</v>
      </c>
      <c r="K105" s="210">
        <v>0</v>
      </c>
      <c r="L105" s="210">
        <v>0</v>
      </c>
      <c r="M105" s="210">
        <v>0</v>
      </c>
      <c r="N105" s="210">
        <v>0</v>
      </c>
      <c r="O105" s="210">
        <v>0</v>
      </c>
      <c r="P105" s="210">
        <v>0</v>
      </c>
      <c r="Q105" s="210">
        <v>0</v>
      </c>
      <c r="R105" s="210">
        <v>0</v>
      </c>
      <c r="S105" s="210">
        <v>0</v>
      </c>
      <c r="T105" s="210">
        <v>0</v>
      </c>
      <c r="U105" s="210">
        <v>0</v>
      </c>
      <c r="V105" s="210">
        <v>1</v>
      </c>
      <c r="W105" s="210">
        <v>1</v>
      </c>
      <c r="X105" s="210">
        <v>1</v>
      </c>
      <c r="Y105" s="210">
        <v>1</v>
      </c>
      <c r="Z105" s="210">
        <v>1</v>
      </c>
      <c r="AA105" s="210">
        <v>1</v>
      </c>
      <c r="AB105" s="210">
        <v>1</v>
      </c>
      <c r="AC105" s="210">
        <v>1</v>
      </c>
      <c r="AD105" s="210">
        <v>1</v>
      </c>
      <c r="AE105" s="210">
        <v>1</v>
      </c>
      <c r="AF105" s="210">
        <v>5</v>
      </c>
      <c r="AG105" s="210">
        <v>23</v>
      </c>
      <c r="AH105" s="210">
        <v>58</v>
      </c>
      <c r="AI105" s="210">
        <v>112</v>
      </c>
      <c r="AJ105" s="210">
        <v>188</v>
      </c>
      <c r="AK105" s="210">
        <v>284</v>
      </c>
      <c r="AL105" s="210">
        <v>399</v>
      </c>
      <c r="AM105" s="210">
        <v>535</v>
      </c>
      <c r="AN105" s="210">
        <v>695</v>
      </c>
      <c r="AO105" s="210">
        <v>875</v>
      </c>
      <c r="AP105" s="210">
        <v>1074</v>
      </c>
      <c r="AQ105" s="210">
        <v>1291</v>
      </c>
      <c r="AR105" s="210">
        <v>1521</v>
      </c>
      <c r="AS105" s="210">
        <v>1765</v>
      </c>
      <c r="AT105" s="210">
        <v>2017</v>
      </c>
      <c r="AU105" s="210">
        <v>2283</v>
      </c>
      <c r="AV105" s="210">
        <v>2546</v>
      </c>
      <c r="AW105" s="210">
        <v>2817</v>
      </c>
      <c r="AX105" s="210">
        <v>3089</v>
      </c>
      <c r="AY105" s="210">
        <v>3362</v>
      </c>
      <c r="AZ105" s="210">
        <v>3628</v>
      </c>
    </row>
    <row r="106" spans="1:52">
      <c r="A106" s="211" t="s">
        <v>211</v>
      </c>
      <c r="B106" s="197">
        <v>0</v>
      </c>
      <c r="C106" s="197">
        <v>0</v>
      </c>
      <c r="D106" s="197">
        <v>0</v>
      </c>
      <c r="E106" s="197">
        <v>0</v>
      </c>
      <c r="F106" s="197">
        <v>0</v>
      </c>
      <c r="G106" s="197">
        <v>0</v>
      </c>
      <c r="H106" s="197">
        <v>0</v>
      </c>
      <c r="I106" s="197">
        <v>0</v>
      </c>
      <c r="J106" s="197">
        <v>0</v>
      </c>
      <c r="K106" s="197">
        <v>0</v>
      </c>
      <c r="L106" s="197">
        <v>0</v>
      </c>
      <c r="M106" s="197">
        <v>0</v>
      </c>
      <c r="N106" s="197">
        <v>0</v>
      </c>
      <c r="O106" s="197">
        <v>0</v>
      </c>
      <c r="P106" s="197">
        <v>0</v>
      </c>
      <c r="Q106" s="197">
        <v>0</v>
      </c>
      <c r="R106" s="197">
        <v>0</v>
      </c>
      <c r="S106" s="197">
        <v>0</v>
      </c>
      <c r="T106" s="197">
        <v>0</v>
      </c>
      <c r="U106" s="197">
        <v>0</v>
      </c>
      <c r="V106" s="197">
        <v>0</v>
      </c>
      <c r="W106" s="197">
        <v>0</v>
      </c>
      <c r="X106" s="197">
        <v>0</v>
      </c>
      <c r="Y106" s="197">
        <v>0</v>
      </c>
      <c r="Z106" s="197">
        <v>0</v>
      </c>
      <c r="AA106" s="197">
        <v>0</v>
      </c>
      <c r="AB106" s="197">
        <v>0</v>
      </c>
      <c r="AC106" s="197">
        <v>0</v>
      </c>
      <c r="AD106" s="197">
        <v>0</v>
      </c>
      <c r="AE106" s="197">
        <v>0</v>
      </c>
      <c r="AF106" s="197">
        <v>2</v>
      </c>
      <c r="AG106" s="197">
        <v>13</v>
      </c>
      <c r="AH106" s="197">
        <v>35</v>
      </c>
      <c r="AI106" s="197">
        <v>71</v>
      </c>
      <c r="AJ106" s="197">
        <v>124</v>
      </c>
      <c r="AK106" s="197">
        <v>193</v>
      </c>
      <c r="AL106" s="197">
        <v>281</v>
      </c>
      <c r="AM106" s="197">
        <v>389</v>
      </c>
      <c r="AN106" s="197">
        <v>519</v>
      </c>
      <c r="AO106" s="197">
        <v>670</v>
      </c>
      <c r="AP106" s="197">
        <v>842</v>
      </c>
      <c r="AQ106" s="197">
        <v>1032</v>
      </c>
      <c r="AR106" s="197">
        <v>1241</v>
      </c>
      <c r="AS106" s="197">
        <v>1464</v>
      </c>
      <c r="AT106" s="197">
        <v>1700</v>
      </c>
      <c r="AU106" s="197">
        <v>1953</v>
      </c>
      <c r="AV106" s="197">
        <v>2206</v>
      </c>
      <c r="AW106" s="197">
        <v>2467</v>
      </c>
      <c r="AX106" s="197">
        <v>2733</v>
      </c>
      <c r="AY106" s="197">
        <v>3003</v>
      </c>
      <c r="AZ106" s="197">
        <v>3267</v>
      </c>
    </row>
    <row r="107" spans="1:52">
      <c r="A107" s="211" t="s">
        <v>219</v>
      </c>
      <c r="B107" s="197">
        <v>0</v>
      </c>
      <c r="C107" s="197">
        <v>0</v>
      </c>
      <c r="D107" s="197">
        <v>0</v>
      </c>
      <c r="E107" s="197">
        <v>0</v>
      </c>
      <c r="F107" s="197">
        <v>0</v>
      </c>
      <c r="G107" s="197">
        <v>0</v>
      </c>
      <c r="H107" s="197">
        <v>0</v>
      </c>
      <c r="I107" s="197">
        <v>0</v>
      </c>
      <c r="J107" s="197">
        <v>0</v>
      </c>
      <c r="K107" s="197">
        <v>0</v>
      </c>
      <c r="L107" s="197">
        <v>0</v>
      </c>
      <c r="M107" s="197">
        <v>0</v>
      </c>
      <c r="N107" s="197">
        <v>0</v>
      </c>
      <c r="O107" s="197">
        <v>0</v>
      </c>
      <c r="P107" s="197">
        <v>0</v>
      </c>
      <c r="Q107" s="197">
        <v>0</v>
      </c>
      <c r="R107" s="197">
        <v>0</v>
      </c>
      <c r="S107" s="197">
        <v>0</v>
      </c>
      <c r="T107" s="197">
        <v>0</v>
      </c>
      <c r="U107" s="197">
        <v>0</v>
      </c>
      <c r="V107" s="197">
        <v>1</v>
      </c>
      <c r="W107" s="197">
        <v>1</v>
      </c>
      <c r="X107" s="197">
        <v>1</v>
      </c>
      <c r="Y107" s="197">
        <v>1</v>
      </c>
      <c r="Z107" s="197">
        <v>1</v>
      </c>
      <c r="AA107" s="197">
        <v>1</v>
      </c>
      <c r="AB107" s="197">
        <v>1</v>
      </c>
      <c r="AC107" s="197">
        <v>1</v>
      </c>
      <c r="AD107" s="197">
        <v>1</v>
      </c>
      <c r="AE107" s="197">
        <v>1</v>
      </c>
      <c r="AF107" s="197">
        <v>3</v>
      </c>
      <c r="AG107" s="197">
        <v>10</v>
      </c>
      <c r="AH107" s="197">
        <v>23</v>
      </c>
      <c r="AI107" s="197">
        <v>41</v>
      </c>
      <c r="AJ107" s="197">
        <v>64</v>
      </c>
      <c r="AK107" s="197">
        <v>91</v>
      </c>
      <c r="AL107" s="197">
        <v>118</v>
      </c>
      <c r="AM107" s="197">
        <v>146</v>
      </c>
      <c r="AN107" s="197">
        <v>176</v>
      </c>
      <c r="AO107" s="197">
        <v>205</v>
      </c>
      <c r="AP107" s="197">
        <v>232</v>
      </c>
      <c r="AQ107" s="197">
        <v>259</v>
      </c>
      <c r="AR107" s="197">
        <v>280</v>
      </c>
      <c r="AS107" s="197">
        <v>301</v>
      </c>
      <c r="AT107" s="197">
        <v>317</v>
      </c>
      <c r="AU107" s="197">
        <v>330</v>
      </c>
      <c r="AV107" s="197">
        <v>340</v>
      </c>
      <c r="AW107" s="197">
        <v>350</v>
      </c>
      <c r="AX107" s="197">
        <v>356</v>
      </c>
      <c r="AY107" s="197">
        <v>359</v>
      </c>
      <c r="AZ107" s="197">
        <v>361</v>
      </c>
    </row>
    <row r="108" spans="1:52">
      <c r="A108" s="215" t="s">
        <v>23</v>
      </c>
      <c r="B108" s="217">
        <v>2926913.789295245</v>
      </c>
      <c r="C108" s="217">
        <v>3020117.0170421358</v>
      </c>
      <c r="D108" s="217">
        <v>3113409.6595001468</v>
      </c>
      <c r="E108" s="217">
        <v>3238888.2076319093</v>
      </c>
      <c r="F108" s="217">
        <v>3432821.8997216802</v>
      </c>
      <c r="G108" s="217">
        <v>3561727.2250153529</v>
      </c>
      <c r="H108" s="217">
        <v>3650352.0420584874</v>
      </c>
      <c r="I108" s="217">
        <v>3787895.6845089486</v>
      </c>
      <c r="J108" s="217">
        <v>3815331.8596047182</v>
      </c>
      <c r="K108" s="217">
        <v>3790282.9033607501</v>
      </c>
      <c r="L108" s="217">
        <v>3803450.2892176588</v>
      </c>
      <c r="M108" s="217">
        <v>3842343.6275671264</v>
      </c>
      <c r="N108" s="217">
        <v>3872125.7031336483</v>
      </c>
      <c r="O108" s="217">
        <v>3951014.4310979457</v>
      </c>
      <c r="P108" s="217">
        <v>4077632.7679170868</v>
      </c>
      <c r="Q108" s="217">
        <v>4256318.5595879471</v>
      </c>
      <c r="R108" s="217">
        <v>4398511</v>
      </c>
      <c r="S108" s="217">
        <v>4503966</v>
      </c>
      <c r="T108" s="217">
        <v>4600391</v>
      </c>
      <c r="U108" s="217">
        <v>4688497</v>
      </c>
      <c r="V108" s="217">
        <v>4781123</v>
      </c>
      <c r="W108" s="217">
        <v>4848520</v>
      </c>
      <c r="X108" s="217">
        <v>4912407</v>
      </c>
      <c r="Y108" s="217">
        <v>4991232</v>
      </c>
      <c r="Z108" s="217">
        <v>5078439</v>
      </c>
      <c r="AA108" s="217">
        <v>5167746</v>
      </c>
      <c r="AB108" s="217">
        <v>5254574</v>
      </c>
      <c r="AC108" s="217">
        <v>5336475</v>
      </c>
      <c r="AD108" s="217">
        <v>5417390</v>
      </c>
      <c r="AE108" s="217">
        <v>5498727</v>
      </c>
      <c r="AF108" s="217">
        <v>5582797</v>
      </c>
      <c r="AG108" s="217">
        <v>5670951</v>
      </c>
      <c r="AH108" s="217">
        <v>5767267</v>
      </c>
      <c r="AI108" s="217">
        <v>5867476</v>
      </c>
      <c r="AJ108" s="217">
        <v>5969816</v>
      </c>
      <c r="AK108" s="217">
        <v>6073980</v>
      </c>
      <c r="AL108" s="217">
        <v>6179298</v>
      </c>
      <c r="AM108" s="217">
        <v>6286218</v>
      </c>
      <c r="AN108" s="217">
        <v>6393807</v>
      </c>
      <c r="AO108" s="217">
        <v>6502913</v>
      </c>
      <c r="AP108" s="217">
        <v>6613554</v>
      </c>
      <c r="AQ108" s="217">
        <v>6725714</v>
      </c>
      <c r="AR108" s="217">
        <v>6840826</v>
      </c>
      <c r="AS108" s="217">
        <v>6957389</v>
      </c>
      <c r="AT108" s="217">
        <v>7075658</v>
      </c>
      <c r="AU108" s="217">
        <v>7201839</v>
      </c>
      <c r="AV108" s="217">
        <v>7335385</v>
      </c>
      <c r="AW108" s="217">
        <v>7465200</v>
      </c>
      <c r="AX108" s="217">
        <v>7594179</v>
      </c>
      <c r="AY108" s="217">
        <v>7737842</v>
      </c>
      <c r="AZ108" s="217">
        <v>7885121</v>
      </c>
    </row>
    <row r="109" spans="1:52">
      <c r="A109" s="213" t="s">
        <v>197</v>
      </c>
      <c r="B109" s="214">
        <v>2370864</v>
      </c>
      <c r="C109" s="214">
        <v>2465863</v>
      </c>
      <c r="D109" s="214">
        <v>2557492</v>
      </c>
      <c r="E109" s="214">
        <v>2682056</v>
      </c>
      <c r="F109" s="214">
        <v>2879435</v>
      </c>
      <c r="G109" s="214">
        <v>3021687</v>
      </c>
      <c r="H109" s="214">
        <v>3113050</v>
      </c>
      <c r="I109" s="214">
        <v>3249832</v>
      </c>
      <c r="J109" s="214">
        <v>3290409</v>
      </c>
      <c r="K109" s="214">
        <v>3270628</v>
      </c>
      <c r="L109" s="214">
        <v>3288475</v>
      </c>
      <c r="M109" s="214">
        <v>3318931</v>
      </c>
      <c r="N109" s="214">
        <v>3345766</v>
      </c>
      <c r="O109" s="214">
        <v>3410858</v>
      </c>
      <c r="P109" s="214">
        <v>3518265</v>
      </c>
      <c r="Q109" s="214">
        <v>3603480</v>
      </c>
      <c r="R109" s="214">
        <v>3671017</v>
      </c>
      <c r="S109" s="214">
        <v>3753303</v>
      </c>
      <c r="T109" s="214">
        <v>3833412</v>
      </c>
      <c r="U109" s="214">
        <v>3909552</v>
      </c>
      <c r="V109" s="214">
        <v>3994025</v>
      </c>
      <c r="W109" s="214">
        <v>4052701</v>
      </c>
      <c r="X109" s="214">
        <v>4106349</v>
      </c>
      <c r="Y109" s="214">
        <v>4179198</v>
      </c>
      <c r="Z109" s="214">
        <v>4258921</v>
      </c>
      <c r="AA109" s="214">
        <v>4340193</v>
      </c>
      <c r="AB109" s="214">
        <v>4419327</v>
      </c>
      <c r="AC109" s="214">
        <v>4494679</v>
      </c>
      <c r="AD109" s="214">
        <v>4570489</v>
      </c>
      <c r="AE109" s="214">
        <v>4647962</v>
      </c>
      <c r="AF109" s="214">
        <v>4728850</v>
      </c>
      <c r="AG109" s="214">
        <v>4813736</v>
      </c>
      <c r="AH109" s="214">
        <v>4902762</v>
      </c>
      <c r="AI109" s="214">
        <v>4994826</v>
      </c>
      <c r="AJ109" s="214">
        <v>5088353</v>
      </c>
      <c r="AK109" s="214">
        <v>5183427</v>
      </c>
      <c r="AL109" s="214">
        <v>5279620</v>
      </c>
      <c r="AM109" s="214">
        <v>5377403</v>
      </c>
      <c r="AN109" s="214">
        <v>5475948</v>
      </c>
      <c r="AO109" s="214">
        <v>5575959</v>
      </c>
      <c r="AP109" s="214">
        <v>5677457</v>
      </c>
      <c r="AQ109" s="214">
        <v>5780286</v>
      </c>
      <c r="AR109" s="214">
        <v>5885836</v>
      </c>
      <c r="AS109" s="214">
        <v>5992637</v>
      </c>
      <c r="AT109" s="214">
        <v>6101046</v>
      </c>
      <c r="AU109" s="214">
        <v>6216281</v>
      </c>
      <c r="AV109" s="214">
        <v>6338123</v>
      </c>
      <c r="AW109" s="214">
        <v>6456696</v>
      </c>
      <c r="AX109" s="214">
        <v>6574673</v>
      </c>
      <c r="AY109" s="214">
        <v>6707553</v>
      </c>
      <c r="AZ109" s="214">
        <v>6844216</v>
      </c>
    </row>
    <row r="110" spans="1:52">
      <c r="A110" s="212" t="s">
        <v>201</v>
      </c>
      <c r="B110" s="210">
        <v>2370864</v>
      </c>
      <c r="C110" s="210">
        <v>2465863</v>
      </c>
      <c r="D110" s="210">
        <v>2557492</v>
      </c>
      <c r="E110" s="210">
        <v>2682056</v>
      </c>
      <c r="F110" s="210">
        <v>2878435</v>
      </c>
      <c r="G110" s="210">
        <v>3020670</v>
      </c>
      <c r="H110" s="210">
        <v>3112033</v>
      </c>
      <c r="I110" s="210">
        <v>3248815</v>
      </c>
      <c r="J110" s="210">
        <v>3289396</v>
      </c>
      <c r="K110" s="210">
        <v>3269650</v>
      </c>
      <c r="L110" s="210">
        <v>3287491</v>
      </c>
      <c r="M110" s="210">
        <v>3317703</v>
      </c>
      <c r="N110" s="210">
        <v>3344265</v>
      </c>
      <c r="O110" s="210">
        <v>3408568</v>
      </c>
      <c r="P110" s="210">
        <v>3513964</v>
      </c>
      <c r="Q110" s="210">
        <v>3597320</v>
      </c>
      <c r="R110" s="210">
        <v>3662630</v>
      </c>
      <c r="S110" s="210">
        <v>3741458</v>
      </c>
      <c r="T110" s="210">
        <v>3816941</v>
      </c>
      <c r="U110" s="210">
        <v>3887213</v>
      </c>
      <c r="V110" s="210">
        <v>3938921</v>
      </c>
      <c r="W110" s="210">
        <v>3963808</v>
      </c>
      <c r="X110" s="210">
        <v>3983889</v>
      </c>
      <c r="Y110" s="210">
        <v>4022728</v>
      </c>
      <c r="Z110" s="210">
        <v>4064436</v>
      </c>
      <c r="AA110" s="210">
        <v>4098638</v>
      </c>
      <c r="AB110" s="210">
        <v>4122212</v>
      </c>
      <c r="AC110" s="210">
        <v>4134596</v>
      </c>
      <c r="AD110" s="210">
        <v>4140586</v>
      </c>
      <c r="AE110" s="210">
        <v>4142456</v>
      </c>
      <c r="AF110" s="210">
        <v>4141018</v>
      </c>
      <c r="AG110" s="210">
        <v>4135642</v>
      </c>
      <c r="AH110" s="210">
        <v>4124261</v>
      </c>
      <c r="AI110" s="210">
        <v>4105565</v>
      </c>
      <c r="AJ110" s="210">
        <v>4077799</v>
      </c>
      <c r="AK110" s="210">
        <v>4041907</v>
      </c>
      <c r="AL110" s="210">
        <v>3998364</v>
      </c>
      <c r="AM110" s="210">
        <v>3948514</v>
      </c>
      <c r="AN110" s="210">
        <v>3894349</v>
      </c>
      <c r="AO110" s="210">
        <v>3839409</v>
      </c>
      <c r="AP110" s="210">
        <v>3785852</v>
      </c>
      <c r="AQ110" s="210">
        <v>3736274</v>
      </c>
      <c r="AR110" s="210">
        <v>3692381</v>
      </c>
      <c r="AS110" s="210">
        <v>3655031</v>
      </c>
      <c r="AT110" s="210">
        <v>3623829</v>
      </c>
      <c r="AU110" s="210">
        <v>3601107</v>
      </c>
      <c r="AV110" s="210">
        <v>3587777</v>
      </c>
      <c r="AW110" s="210">
        <v>3578127</v>
      </c>
      <c r="AX110" s="210">
        <v>3571837</v>
      </c>
      <c r="AY110" s="210">
        <v>3576968</v>
      </c>
      <c r="AZ110" s="210">
        <v>3586743</v>
      </c>
    </row>
    <row r="111" spans="1:52">
      <c r="A111" s="211" t="s">
        <v>212</v>
      </c>
      <c r="B111" s="197">
        <v>3550</v>
      </c>
      <c r="C111" s="197">
        <v>20075</v>
      </c>
      <c r="D111" s="197">
        <v>37853</v>
      </c>
      <c r="E111" s="197">
        <v>47408</v>
      </c>
      <c r="F111" s="197">
        <v>54004</v>
      </c>
      <c r="G111" s="197">
        <v>58830</v>
      </c>
      <c r="H111" s="197">
        <v>61174</v>
      </c>
      <c r="I111" s="197">
        <v>61626</v>
      </c>
      <c r="J111" s="197">
        <v>62202</v>
      </c>
      <c r="K111" s="197">
        <v>51871</v>
      </c>
      <c r="L111" s="197">
        <v>49883</v>
      </c>
      <c r="M111" s="197">
        <v>46827</v>
      </c>
      <c r="N111" s="197">
        <v>44880</v>
      </c>
      <c r="O111" s="197">
        <v>46250</v>
      </c>
      <c r="P111" s="197">
        <v>42496</v>
      </c>
      <c r="Q111" s="197">
        <v>38173</v>
      </c>
      <c r="R111" s="197">
        <v>35773</v>
      </c>
      <c r="S111" s="197">
        <v>33909</v>
      </c>
      <c r="T111" s="197">
        <v>32500</v>
      </c>
      <c r="U111" s="197">
        <v>31583</v>
      </c>
      <c r="V111" s="197">
        <v>29384</v>
      </c>
      <c r="W111" s="197">
        <v>28153</v>
      </c>
      <c r="X111" s="197">
        <v>27875</v>
      </c>
      <c r="Y111" s="197">
        <v>28749</v>
      </c>
      <c r="Z111" s="197">
        <v>30326</v>
      </c>
      <c r="AA111" s="197">
        <v>32113</v>
      </c>
      <c r="AB111" s="197">
        <v>33921</v>
      </c>
      <c r="AC111" s="197">
        <v>35548</v>
      </c>
      <c r="AD111" s="197">
        <v>36958</v>
      </c>
      <c r="AE111" s="197">
        <v>38076</v>
      </c>
      <c r="AF111" s="197">
        <v>38937</v>
      </c>
      <c r="AG111" s="197">
        <v>39550</v>
      </c>
      <c r="AH111" s="197">
        <v>39987</v>
      </c>
      <c r="AI111" s="197">
        <v>40254</v>
      </c>
      <c r="AJ111" s="197">
        <v>40366</v>
      </c>
      <c r="AK111" s="197">
        <v>40318</v>
      </c>
      <c r="AL111" s="197">
        <v>40129</v>
      </c>
      <c r="AM111" s="197">
        <v>39804</v>
      </c>
      <c r="AN111" s="197">
        <v>39389</v>
      </c>
      <c r="AO111" s="197">
        <v>38930</v>
      </c>
      <c r="AP111" s="197">
        <v>38472</v>
      </c>
      <c r="AQ111" s="197">
        <v>38043</v>
      </c>
      <c r="AR111" s="197">
        <v>37682</v>
      </c>
      <c r="AS111" s="197">
        <v>37384</v>
      </c>
      <c r="AT111" s="197">
        <v>37155</v>
      </c>
      <c r="AU111" s="197">
        <v>37007</v>
      </c>
      <c r="AV111" s="197">
        <v>36970</v>
      </c>
      <c r="AW111" s="197">
        <v>36970</v>
      </c>
      <c r="AX111" s="197">
        <v>37014</v>
      </c>
      <c r="AY111" s="197">
        <v>37170</v>
      </c>
      <c r="AZ111" s="197">
        <v>37379</v>
      </c>
    </row>
    <row r="112" spans="1:52">
      <c r="A112" s="211" t="s">
        <v>202</v>
      </c>
      <c r="B112" s="197">
        <v>283372</v>
      </c>
      <c r="C112" s="197">
        <v>283371</v>
      </c>
      <c r="D112" s="197">
        <v>283368</v>
      </c>
      <c r="E112" s="197">
        <v>283337</v>
      </c>
      <c r="F112" s="197">
        <v>283024</v>
      </c>
      <c r="G112" s="197">
        <v>279908</v>
      </c>
      <c r="H112" s="197">
        <v>254031</v>
      </c>
      <c r="I112" s="197">
        <v>228553</v>
      </c>
      <c r="J112" s="197">
        <v>208206</v>
      </c>
      <c r="K112" s="197">
        <v>186235</v>
      </c>
      <c r="L112" s="197">
        <v>172803</v>
      </c>
      <c r="M112" s="197">
        <v>174458</v>
      </c>
      <c r="N112" s="197">
        <v>175707</v>
      </c>
      <c r="O112" s="197">
        <v>179331</v>
      </c>
      <c r="P112" s="197">
        <v>185070</v>
      </c>
      <c r="Q112" s="197">
        <v>189531</v>
      </c>
      <c r="R112" s="197">
        <v>193695</v>
      </c>
      <c r="S112" s="197">
        <v>198489</v>
      </c>
      <c r="T112" s="197">
        <v>203104</v>
      </c>
      <c r="U112" s="197">
        <v>207404</v>
      </c>
      <c r="V112" s="197">
        <v>212083</v>
      </c>
      <c r="W112" s="197">
        <v>214594</v>
      </c>
      <c r="X112" s="197">
        <v>216320</v>
      </c>
      <c r="Y112" s="197">
        <v>218511</v>
      </c>
      <c r="Z112" s="197">
        <v>220583</v>
      </c>
      <c r="AA112" s="197">
        <v>222145</v>
      </c>
      <c r="AB112" s="197">
        <v>222974</v>
      </c>
      <c r="AC112" s="197">
        <v>223278</v>
      </c>
      <c r="AD112" s="197">
        <v>223470</v>
      </c>
      <c r="AE112" s="197">
        <v>223652</v>
      </c>
      <c r="AF112" s="197">
        <v>223792</v>
      </c>
      <c r="AG112" s="197">
        <v>223759</v>
      </c>
      <c r="AH112" s="197">
        <v>223394</v>
      </c>
      <c r="AI112" s="197">
        <v>222615</v>
      </c>
      <c r="AJ112" s="197">
        <v>221359</v>
      </c>
      <c r="AK112" s="197">
        <v>219704</v>
      </c>
      <c r="AL112" s="197">
        <v>217709</v>
      </c>
      <c r="AM112" s="197">
        <v>215430</v>
      </c>
      <c r="AN112" s="197">
        <v>212980</v>
      </c>
      <c r="AO112" s="197">
        <v>210521</v>
      </c>
      <c r="AP112" s="197">
        <v>208172</v>
      </c>
      <c r="AQ112" s="197">
        <v>206056</v>
      </c>
      <c r="AR112" s="197">
        <v>204270</v>
      </c>
      <c r="AS112" s="197">
        <v>202855</v>
      </c>
      <c r="AT112" s="197">
        <v>201796</v>
      </c>
      <c r="AU112" s="197">
        <v>201217</v>
      </c>
      <c r="AV112" s="197">
        <v>201181</v>
      </c>
      <c r="AW112" s="197">
        <v>201352</v>
      </c>
      <c r="AX112" s="197">
        <v>201719</v>
      </c>
      <c r="AY112" s="197">
        <v>202737</v>
      </c>
      <c r="AZ112" s="197">
        <v>204020</v>
      </c>
    </row>
    <row r="113" spans="1:52">
      <c r="A113" s="211" t="s">
        <v>213</v>
      </c>
      <c r="B113" s="197">
        <v>0</v>
      </c>
      <c r="C113" s="197">
        <v>0</v>
      </c>
      <c r="D113" s="197">
        <v>0</v>
      </c>
      <c r="E113" s="197">
        <v>0</v>
      </c>
      <c r="F113" s="197">
        <v>0</v>
      </c>
      <c r="G113" s="197">
        <v>0</v>
      </c>
      <c r="H113" s="197">
        <v>0</v>
      </c>
      <c r="I113" s="197">
        <v>0</v>
      </c>
      <c r="J113" s="197">
        <v>0</v>
      </c>
      <c r="K113" s="197">
        <v>0</v>
      </c>
      <c r="L113" s="197">
        <v>0</v>
      </c>
      <c r="M113" s="197">
        <v>0</v>
      </c>
      <c r="N113" s="197">
        <v>0</v>
      </c>
      <c r="O113" s="197">
        <v>0</v>
      </c>
      <c r="P113" s="197">
        <v>0</v>
      </c>
      <c r="Q113" s="197">
        <v>0</v>
      </c>
      <c r="R113" s="197">
        <v>355</v>
      </c>
      <c r="S113" s="197">
        <v>820</v>
      </c>
      <c r="T113" s="197">
        <v>1379</v>
      </c>
      <c r="U113" s="197">
        <v>2029</v>
      </c>
      <c r="V113" s="197">
        <v>2609</v>
      </c>
      <c r="W113" s="197">
        <v>3251</v>
      </c>
      <c r="X113" s="197">
        <v>4006</v>
      </c>
      <c r="Y113" s="197">
        <v>4934</v>
      </c>
      <c r="Z113" s="197">
        <v>5976</v>
      </c>
      <c r="AA113" s="197">
        <v>7067</v>
      </c>
      <c r="AB113" s="197">
        <v>8181</v>
      </c>
      <c r="AC113" s="197">
        <v>9285</v>
      </c>
      <c r="AD113" s="197">
        <v>10366</v>
      </c>
      <c r="AE113" s="197">
        <v>11400</v>
      </c>
      <c r="AF113" s="197">
        <v>12399</v>
      </c>
      <c r="AG113" s="197">
        <v>13367</v>
      </c>
      <c r="AH113" s="197">
        <v>14325</v>
      </c>
      <c r="AI113" s="197">
        <v>15277</v>
      </c>
      <c r="AJ113" s="197">
        <v>16232</v>
      </c>
      <c r="AK113" s="197">
        <v>17189</v>
      </c>
      <c r="AL113" s="197">
        <v>18158</v>
      </c>
      <c r="AM113" s="197">
        <v>19131</v>
      </c>
      <c r="AN113" s="197">
        <v>20124</v>
      </c>
      <c r="AO113" s="197">
        <v>21147</v>
      </c>
      <c r="AP113" s="197">
        <v>22219</v>
      </c>
      <c r="AQ113" s="197">
        <v>23344</v>
      </c>
      <c r="AR113" s="197">
        <v>24547</v>
      </c>
      <c r="AS113" s="197">
        <v>25831</v>
      </c>
      <c r="AT113" s="197">
        <v>27214</v>
      </c>
      <c r="AU113" s="197">
        <v>28704</v>
      </c>
      <c r="AV113" s="197">
        <v>30346</v>
      </c>
      <c r="AW113" s="197">
        <v>32070</v>
      </c>
      <c r="AX113" s="197">
        <v>33883</v>
      </c>
      <c r="AY113" s="197">
        <v>35886</v>
      </c>
      <c r="AZ113" s="197">
        <v>38024</v>
      </c>
    </row>
    <row r="114" spans="1:52">
      <c r="A114" s="211" t="s">
        <v>214</v>
      </c>
      <c r="B114" s="197">
        <v>0</v>
      </c>
      <c r="C114" s="197">
        <v>0</v>
      </c>
      <c r="D114" s="197">
        <v>0</v>
      </c>
      <c r="E114" s="197">
        <v>0</v>
      </c>
      <c r="F114" s="197">
        <v>0</v>
      </c>
      <c r="G114" s="197">
        <v>0</v>
      </c>
      <c r="H114" s="197">
        <v>0</v>
      </c>
      <c r="I114" s="197">
        <v>0</v>
      </c>
      <c r="J114" s="197">
        <v>0</v>
      </c>
      <c r="K114" s="197">
        <v>0</v>
      </c>
      <c r="L114" s="197">
        <v>0</v>
      </c>
      <c r="M114" s="197">
        <v>0</v>
      </c>
      <c r="N114" s="197">
        <v>0</v>
      </c>
      <c r="O114" s="197">
        <v>0</v>
      </c>
      <c r="P114" s="197">
        <v>0</v>
      </c>
      <c r="Q114" s="197">
        <v>0</v>
      </c>
      <c r="R114" s="197">
        <v>28</v>
      </c>
      <c r="S114" s="197">
        <v>69</v>
      </c>
      <c r="T114" s="197">
        <v>124</v>
      </c>
      <c r="U114" s="197">
        <v>194</v>
      </c>
      <c r="V114" s="197">
        <v>357</v>
      </c>
      <c r="W114" s="197">
        <v>517</v>
      </c>
      <c r="X114" s="197">
        <v>681</v>
      </c>
      <c r="Y114" s="197">
        <v>858</v>
      </c>
      <c r="Z114" s="197">
        <v>1054</v>
      </c>
      <c r="AA114" s="197">
        <v>1284</v>
      </c>
      <c r="AB114" s="197">
        <v>1547</v>
      </c>
      <c r="AC114" s="197">
        <v>1839</v>
      </c>
      <c r="AD114" s="197">
        <v>2164</v>
      </c>
      <c r="AE114" s="197">
        <v>2520</v>
      </c>
      <c r="AF114" s="197">
        <v>2914</v>
      </c>
      <c r="AG114" s="197">
        <v>3351</v>
      </c>
      <c r="AH114" s="197">
        <v>3848</v>
      </c>
      <c r="AI114" s="197">
        <v>4401</v>
      </c>
      <c r="AJ114" s="197">
        <v>5024</v>
      </c>
      <c r="AK114" s="197">
        <v>5716</v>
      </c>
      <c r="AL114" s="197">
        <v>6490</v>
      </c>
      <c r="AM114" s="197">
        <v>7340</v>
      </c>
      <c r="AN114" s="197">
        <v>8285</v>
      </c>
      <c r="AO114" s="197">
        <v>9320</v>
      </c>
      <c r="AP114" s="197">
        <v>10465</v>
      </c>
      <c r="AQ114" s="197">
        <v>11725</v>
      </c>
      <c r="AR114" s="197">
        <v>13121</v>
      </c>
      <c r="AS114" s="197">
        <v>14664</v>
      </c>
      <c r="AT114" s="197">
        <v>16371</v>
      </c>
      <c r="AU114" s="197">
        <v>18258</v>
      </c>
      <c r="AV114" s="197">
        <v>20366</v>
      </c>
      <c r="AW114" s="197">
        <v>22645</v>
      </c>
      <c r="AX114" s="197">
        <v>25116</v>
      </c>
      <c r="AY114" s="197">
        <v>27869</v>
      </c>
      <c r="AZ114" s="197">
        <v>30867</v>
      </c>
    </row>
    <row r="115" spans="1:52">
      <c r="A115" s="211" t="s">
        <v>203</v>
      </c>
      <c r="B115" s="197">
        <v>2083942</v>
      </c>
      <c r="C115" s="197">
        <v>2162417</v>
      </c>
      <c r="D115" s="197">
        <v>2236271</v>
      </c>
      <c r="E115" s="197">
        <v>2351311</v>
      </c>
      <c r="F115" s="197">
        <v>2541407</v>
      </c>
      <c r="G115" s="197">
        <v>2681932</v>
      </c>
      <c r="H115" s="197">
        <v>2796828</v>
      </c>
      <c r="I115" s="197">
        <v>2958636</v>
      </c>
      <c r="J115" s="197">
        <v>3018988</v>
      </c>
      <c r="K115" s="197">
        <v>3031544</v>
      </c>
      <c r="L115" s="197">
        <v>3064805</v>
      </c>
      <c r="M115" s="197">
        <v>3096418</v>
      </c>
      <c r="N115" s="197">
        <v>3123678</v>
      </c>
      <c r="O115" s="197">
        <v>3182987</v>
      </c>
      <c r="P115" s="197">
        <v>3286398</v>
      </c>
      <c r="Q115" s="197">
        <v>3369616</v>
      </c>
      <c r="R115" s="197">
        <v>3432779</v>
      </c>
      <c r="S115" s="197">
        <v>3508171</v>
      </c>
      <c r="T115" s="197">
        <v>3579833</v>
      </c>
      <c r="U115" s="197">
        <v>3646001</v>
      </c>
      <c r="V115" s="197">
        <v>3694485</v>
      </c>
      <c r="W115" s="197">
        <v>3717288</v>
      </c>
      <c r="X115" s="197">
        <v>3734999</v>
      </c>
      <c r="Y115" s="197">
        <v>3769664</v>
      </c>
      <c r="Z115" s="197">
        <v>3806480</v>
      </c>
      <c r="AA115" s="197">
        <v>3836005</v>
      </c>
      <c r="AB115" s="197">
        <v>3855556</v>
      </c>
      <c r="AC115" s="197">
        <v>3864601</v>
      </c>
      <c r="AD115" s="197">
        <v>3867567</v>
      </c>
      <c r="AE115" s="197">
        <v>3866727</v>
      </c>
      <c r="AF115" s="197">
        <v>3862868</v>
      </c>
      <c r="AG115" s="197">
        <v>3855475</v>
      </c>
      <c r="AH115" s="197">
        <v>3842528</v>
      </c>
      <c r="AI115" s="197">
        <v>3822788</v>
      </c>
      <c r="AJ115" s="197">
        <v>3794517</v>
      </c>
      <c r="AK115" s="197">
        <v>3758585</v>
      </c>
      <c r="AL115" s="197">
        <v>3715360</v>
      </c>
      <c r="AM115" s="197">
        <v>3666132</v>
      </c>
      <c r="AN115" s="197">
        <v>3612683</v>
      </c>
      <c r="AO115" s="197">
        <v>3558328</v>
      </c>
      <c r="AP115" s="197">
        <v>3505001</v>
      </c>
      <c r="AQ115" s="197">
        <v>3455114</v>
      </c>
      <c r="AR115" s="197">
        <v>3410151</v>
      </c>
      <c r="AS115" s="197">
        <v>3370884</v>
      </c>
      <c r="AT115" s="197">
        <v>3336838</v>
      </c>
      <c r="AU115" s="197">
        <v>3310114</v>
      </c>
      <c r="AV115" s="197">
        <v>3291358</v>
      </c>
      <c r="AW115" s="197">
        <v>3275334</v>
      </c>
      <c r="AX115" s="197">
        <v>3261596</v>
      </c>
      <c r="AY115" s="197">
        <v>3257321</v>
      </c>
      <c r="AZ115" s="197">
        <v>3256196</v>
      </c>
    </row>
    <row r="116" spans="1:52">
      <c r="A116" s="211" t="s">
        <v>204</v>
      </c>
      <c r="B116" s="197">
        <v>0</v>
      </c>
      <c r="C116" s="197">
        <v>0</v>
      </c>
      <c r="D116" s="197">
        <v>0</v>
      </c>
      <c r="E116" s="197">
        <v>0</v>
      </c>
      <c r="F116" s="197">
        <v>0</v>
      </c>
      <c r="G116" s="197">
        <v>0</v>
      </c>
      <c r="H116" s="197">
        <v>0</v>
      </c>
      <c r="I116" s="197">
        <v>0</v>
      </c>
      <c r="J116" s="197">
        <v>0</v>
      </c>
      <c r="K116" s="197">
        <v>0</v>
      </c>
      <c r="L116" s="197">
        <v>0</v>
      </c>
      <c r="M116" s="197">
        <v>0</v>
      </c>
      <c r="N116" s="197">
        <v>0</v>
      </c>
      <c r="O116" s="197">
        <v>0</v>
      </c>
      <c r="P116" s="197">
        <v>0</v>
      </c>
      <c r="Q116" s="197">
        <v>0</v>
      </c>
      <c r="R116" s="197">
        <v>0</v>
      </c>
      <c r="S116" s="197">
        <v>0</v>
      </c>
      <c r="T116" s="197">
        <v>1</v>
      </c>
      <c r="U116" s="197">
        <v>2</v>
      </c>
      <c r="V116" s="197">
        <v>3</v>
      </c>
      <c r="W116" s="197">
        <v>5</v>
      </c>
      <c r="X116" s="197">
        <v>8</v>
      </c>
      <c r="Y116" s="197">
        <v>12</v>
      </c>
      <c r="Z116" s="197">
        <v>17</v>
      </c>
      <c r="AA116" s="197">
        <v>24</v>
      </c>
      <c r="AB116" s="197">
        <v>33</v>
      </c>
      <c r="AC116" s="197">
        <v>45</v>
      </c>
      <c r="AD116" s="197">
        <v>61</v>
      </c>
      <c r="AE116" s="197">
        <v>81</v>
      </c>
      <c r="AF116" s="197">
        <v>108</v>
      </c>
      <c r="AG116" s="197">
        <v>140</v>
      </c>
      <c r="AH116" s="197">
        <v>179</v>
      </c>
      <c r="AI116" s="197">
        <v>230</v>
      </c>
      <c r="AJ116" s="197">
        <v>301</v>
      </c>
      <c r="AK116" s="197">
        <v>395</v>
      </c>
      <c r="AL116" s="197">
        <v>518</v>
      </c>
      <c r="AM116" s="197">
        <v>677</v>
      </c>
      <c r="AN116" s="197">
        <v>888</v>
      </c>
      <c r="AO116" s="197">
        <v>1163</v>
      </c>
      <c r="AP116" s="197">
        <v>1523</v>
      </c>
      <c r="AQ116" s="197">
        <v>1992</v>
      </c>
      <c r="AR116" s="197">
        <v>2610</v>
      </c>
      <c r="AS116" s="197">
        <v>3413</v>
      </c>
      <c r="AT116" s="197">
        <v>4455</v>
      </c>
      <c r="AU116" s="197">
        <v>5807</v>
      </c>
      <c r="AV116" s="197">
        <v>7556</v>
      </c>
      <c r="AW116" s="197">
        <v>9756</v>
      </c>
      <c r="AX116" s="197">
        <v>12509</v>
      </c>
      <c r="AY116" s="197">
        <v>15985</v>
      </c>
      <c r="AZ116" s="197">
        <v>20257</v>
      </c>
    </row>
    <row r="117" spans="1:52">
      <c r="A117" s="211" t="s">
        <v>215</v>
      </c>
      <c r="B117" s="197">
        <v>0</v>
      </c>
      <c r="C117" s="197">
        <v>0</v>
      </c>
      <c r="D117" s="197">
        <v>0</v>
      </c>
      <c r="E117" s="197">
        <v>0</v>
      </c>
      <c r="F117" s="197">
        <v>0</v>
      </c>
      <c r="G117" s="197">
        <v>0</v>
      </c>
      <c r="H117" s="197">
        <v>0</v>
      </c>
      <c r="I117" s="197">
        <v>0</v>
      </c>
      <c r="J117" s="197">
        <v>0</v>
      </c>
      <c r="K117" s="197">
        <v>0</v>
      </c>
      <c r="L117" s="197">
        <v>0</v>
      </c>
      <c r="M117" s="197">
        <v>0</v>
      </c>
      <c r="N117" s="197">
        <v>0</v>
      </c>
      <c r="O117" s="197">
        <v>0</v>
      </c>
      <c r="P117" s="197">
        <v>0</v>
      </c>
      <c r="Q117" s="197">
        <v>0</v>
      </c>
      <c r="R117" s="197">
        <v>0</v>
      </c>
      <c r="S117" s="197">
        <v>0</v>
      </c>
      <c r="T117" s="197">
        <v>0</v>
      </c>
      <c r="U117" s="197">
        <v>0</v>
      </c>
      <c r="V117" s="197">
        <v>0</v>
      </c>
      <c r="W117" s="197">
        <v>0</v>
      </c>
      <c r="X117" s="197">
        <v>0</v>
      </c>
      <c r="Y117" s="197">
        <v>0</v>
      </c>
      <c r="Z117" s="197">
        <v>0</v>
      </c>
      <c r="AA117" s="197">
        <v>0</v>
      </c>
      <c r="AB117" s="197">
        <v>0</v>
      </c>
      <c r="AC117" s="197">
        <v>0</v>
      </c>
      <c r="AD117" s="197">
        <v>0</v>
      </c>
      <c r="AE117" s="197">
        <v>0</v>
      </c>
      <c r="AF117" s="197">
        <v>0</v>
      </c>
      <c r="AG117" s="197">
        <v>0</v>
      </c>
      <c r="AH117" s="197">
        <v>0</v>
      </c>
      <c r="AI117" s="197">
        <v>0</v>
      </c>
      <c r="AJ117" s="197">
        <v>0</v>
      </c>
      <c r="AK117" s="197">
        <v>0</v>
      </c>
      <c r="AL117" s="197">
        <v>0</v>
      </c>
      <c r="AM117" s="197">
        <v>0</v>
      </c>
      <c r="AN117" s="197">
        <v>0</v>
      </c>
      <c r="AO117" s="197">
        <v>0</v>
      </c>
      <c r="AP117" s="197">
        <v>0</v>
      </c>
      <c r="AQ117" s="197">
        <v>0</v>
      </c>
      <c r="AR117" s="197">
        <v>0</v>
      </c>
      <c r="AS117" s="197">
        <v>0</v>
      </c>
      <c r="AT117" s="197">
        <v>0</v>
      </c>
      <c r="AU117" s="197">
        <v>0</v>
      </c>
      <c r="AV117" s="197">
        <v>0</v>
      </c>
      <c r="AW117" s="197">
        <v>0</v>
      </c>
      <c r="AX117" s="197">
        <v>0</v>
      </c>
      <c r="AY117" s="197">
        <v>0</v>
      </c>
      <c r="AZ117" s="197">
        <v>0</v>
      </c>
    </row>
    <row r="118" spans="1:52">
      <c r="A118" s="212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210"/>
      <c r="AB118" s="210"/>
      <c r="AC118" s="210"/>
      <c r="AD118" s="210"/>
      <c r="AE118" s="210"/>
      <c r="AF118" s="210"/>
      <c r="AG118" s="210"/>
      <c r="AH118" s="21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</row>
    <row r="119" spans="1:52">
      <c r="A119" s="211"/>
      <c r="B119" s="197"/>
      <c r="C119" s="197"/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  <c r="AA119" s="197"/>
      <c r="AB119" s="197"/>
      <c r="AC119" s="197"/>
      <c r="AD119" s="197"/>
      <c r="AE119" s="197"/>
      <c r="AF119" s="197"/>
      <c r="AG119" s="197"/>
      <c r="AH119" s="197"/>
      <c r="AI119" s="197"/>
      <c r="AJ119" s="197"/>
      <c r="AK119" s="197"/>
      <c r="AL119" s="197"/>
      <c r="AM119" s="197"/>
      <c r="AN119" s="197"/>
      <c r="AO119" s="197"/>
      <c r="AP119" s="197"/>
      <c r="AQ119" s="197"/>
      <c r="AR119" s="197"/>
      <c r="AS119" s="197"/>
      <c r="AT119" s="197"/>
      <c r="AU119" s="197"/>
      <c r="AV119" s="197"/>
      <c r="AW119" s="197"/>
      <c r="AX119" s="197"/>
      <c r="AY119" s="197"/>
      <c r="AZ119" s="197"/>
    </row>
    <row r="120" spans="1:52">
      <c r="A120" s="211"/>
      <c r="B120" s="197"/>
      <c r="C120" s="197"/>
      <c r="D120" s="197"/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C120" s="197"/>
      <c r="AD120" s="197"/>
      <c r="AE120" s="197"/>
      <c r="AF120" s="197"/>
      <c r="AG120" s="197"/>
      <c r="AH120" s="197"/>
      <c r="AI120" s="197"/>
      <c r="AJ120" s="197"/>
      <c r="AK120" s="197"/>
      <c r="AL120" s="197"/>
      <c r="AM120" s="197"/>
      <c r="AN120" s="197"/>
      <c r="AO120" s="197"/>
      <c r="AP120" s="197"/>
      <c r="AQ120" s="197"/>
      <c r="AR120" s="197"/>
      <c r="AS120" s="197"/>
      <c r="AT120" s="197"/>
      <c r="AU120" s="197"/>
      <c r="AV120" s="197"/>
      <c r="AW120" s="197"/>
      <c r="AX120" s="197"/>
      <c r="AY120" s="197"/>
      <c r="AZ120" s="197"/>
    </row>
    <row r="121" spans="1:52">
      <c r="A121" s="211"/>
      <c r="B121" s="197"/>
      <c r="C121" s="197"/>
      <c r="D121" s="197"/>
      <c r="E121" s="197"/>
      <c r="F121" s="197"/>
      <c r="G121" s="197"/>
      <c r="H121" s="197"/>
      <c r="I121" s="197"/>
      <c r="J121" s="197"/>
      <c r="K121" s="197"/>
      <c r="L121" s="197"/>
      <c r="M121" s="197"/>
      <c r="N121" s="197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  <c r="AA121" s="197"/>
      <c r="AB121" s="197"/>
      <c r="AC121" s="197"/>
      <c r="AD121" s="197"/>
      <c r="AE121" s="197"/>
      <c r="AF121" s="197"/>
      <c r="AG121" s="197"/>
      <c r="AH121" s="197"/>
      <c r="AI121" s="197"/>
      <c r="AJ121" s="197"/>
      <c r="AK121" s="197"/>
      <c r="AL121" s="197"/>
      <c r="AM121" s="197"/>
      <c r="AN121" s="197"/>
      <c r="AO121" s="197"/>
      <c r="AP121" s="197"/>
      <c r="AQ121" s="197"/>
      <c r="AR121" s="197"/>
      <c r="AS121" s="197"/>
      <c r="AT121" s="197"/>
      <c r="AU121" s="197"/>
      <c r="AV121" s="197"/>
      <c r="AW121" s="197"/>
      <c r="AX121" s="197"/>
      <c r="AY121" s="197"/>
      <c r="AZ121" s="197"/>
    </row>
    <row r="122" spans="1:52">
      <c r="A122" s="211"/>
      <c r="B122" s="197"/>
      <c r="C122" s="197"/>
      <c r="D122" s="197"/>
      <c r="E122" s="197"/>
      <c r="F122" s="197"/>
      <c r="G122" s="197"/>
      <c r="H122" s="197"/>
      <c r="I122" s="197"/>
      <c r="J122" s="197"/>
      <c r="K122" s="197"/>
      <c r="L122" s="197"/>
      <c r="M122" s="197"/>
      <c r="N122" s="197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  <c r="AA122" s="197"/>
      <c r="AB122" s="197"/>
      <c r="AC122" s="197"/>
      <c r="AD122" s="197"/>
      <c r="AE122" s="197"/>
      <c r="AF122" s="197"/>
      <c r="AG122" s="197"/>
      <c r="AH122" s="197"/>
      <c r="AI122" s="197"/>
      <c r="AJ122" s="197"/>
      <c r="AK122" s="197"/>
      <c r="AL122" s="197"/>
      <c r="AM122" s="197"/>
      <c r="AN122" s="197"/>
      <c r="AO122" s="197"/>
      <c r="AP122" s="197"/>
      <c r="AQ122" s="197"/>
      <c r="AR122" s="197"/>
      <c r="AS122" s="197"/>
      <c r="AT122" s="197"/>
      <c r="AU122" s="197"/>
      <c r="AV122" s="197"/>
      <c r="AW122" s="197"/>
      <c r="AX122" s="197"/>
      <c r="AY122" s="197"/>
      <c r="AZ122" s="197"/>
    </row>
    <row r="123" spans="1:52">
      <c r="A123" s="211"/>
      <c r="B123" s="197"/>
      <c r="C123" s="197"/>
      <c r="D123" s="197"/>
      <c r="E123" s="197"/>
      <c r="F123" s="197"/>
      <c r="G123" s="197"/>
      <c r="H123" s="197"/>
      <c r="I123" s="197"/>
      <c r="J123" s="197"/>
      <c r="K123" s="197"/>
      <c r="L123" s="197"/>
      <c r="M123" s="197"/>
      <c r="N123" s="197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  <c r="AA123" s="197"/>
      <c r="AB123" s="197"/>
      <c r="AC123" s="197"/>
      <c r="AD123" s="197"/>
      <c r="AE123" s="197"/>
      <c r="AF123" s="197"/>
      <c r="AG123" s="197"/>
      <c r="AH123" s="197"/>
      <c r="AI123" s="197"/>
      <c r="AJ123" s="197"/>
      <c r="AK123" s="197"/>
      <c r="AL123" s="197"/>
      <c r="AM123" s="197"/>
      <c r="AN123" s="197"/>
      <c r="AO123" s="197"/>
      <c r="AP123" s="197"/>
      <c r="AQ123" s="197"/>
      <c r="AR123" s="197"/>
      <c r="AS123" s="197"/>
      <c r="AT123" s="197"/>
      <c r="AU123" s="197"/>
      <c r="AV123" s="197"/>
      <c r="AW123" s="197"/>
      <c r="AX123" s="197"/>
      <c r="AY123" s="197"/>
      <c r="AZ123" s="197"/>
    </row>
    <row r="124" spans="1:52">
      <c r="A124" s="211"/>
      <c r="B124" s="197"/>
      <c r="C124" s="197"/>
      <c r="D124" s="197"/>
      <c r="E124" s="197"/>
      <c r="F124" s="197"/>
      <c r="G124" s="197"/>
      <c r="H124" s="197"/>
      <c r="I124" s="197"/>
      <c r="J124" s="197"/>
      <c r="K124" s="197"/>
      <c r="L124" s="197"/>
      <c r="M124" s="197"/>
      <c r="N124" s="197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  <c r="AA124" s="197"/>
      <c r="AB124" s="197"/>
      <c r="AC124" s="197"/>
      <c r="AD124" s="197"/>
      <c r="AE124" s="197"/>
      <c r="AF124" s="197"/>
      <c r="AG124" s="197"/>
      <c r="AH124" s="197"/>
      <c r="AI124" s="197"/>
      <c r="AJ124" s="197"/>
      <c r="AK124" s="197"/>
      <c r="AL124" s="197"/>
      <c r="AM124" s="197"/>
      <c r="AN124" s="197"/>
      <c r="AO124" s="197"/>
      <c r="AP124" s="197"/>
      <c r="AQ124" s="197"/>
      <c r="AR124" s="197"/>
      <c r="AS124" s="197"/>
      <c r="AT124" s="197"/>
      <c r="AU124" s="197"/>
      <c r="AV124" s="197"/>
      <c r="AW124" s="197"/>
      <c r="AX124" s="197"/>
      <c r="AY124" s="197"/>
      <c r="AZ124" s="197"/>
    </row>
    <row r="125" spans="1:52">
      <c r="A125" s="211"/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  <c r="AA125" s="197"/>
      <c r="AB125" s="197"/>
      <c r="AC125" s="197"/>
      <c r="AD125" s="197"/>
      <c r="AE125" s="197"/>
      <c r="AF125" s="197"/>
      <c r="AG125" s="197"/>
      <c r="AH125" s="197"/>
      <c r="AI125" s="197"/>
      <c r="AJ125" s="197"/>
      <c r="AK125" s="197"/>
      <c r="AL125" s="197"/>
      <c r="AM125" s="197"/>
      <c r="AN125" s="197"/>
      <c r="AO125" s="197"/>
      <c r="AP125" s="197"/>
      <c r="AQ125" s="197"/>
      <c r="AR125" s="197"/>
      <c r="AS125" s="197"/>
      <c r="AT125" s="197"/>
      <c r="AU125" s="197"/>
      <c r="AV125" s="197"/>
      <c r="AW125" s="197"/>
      <c r="AX125" s="197"/>
      <c r="AY125" s="197"/>
      <c r="AZ125" s="197"/>
    </row>
    <row r="126" spans="1:52">
      <c r="A126" s="212" t="s">
        <v>205</v>
      </c>
      <c r="B126" s="210">
        <v>0</v>
      </c>
      <c r="C126" s="210">
        <v>0</v>
      </c>
      <c r="D126" s="210">
        <v>0</v>
      </c>
      <c r="E126" s="210">
        <v>0</v>
      </c>
      <c r="F126" s="210">
        <v>0</v>
      </c>
      <c r="G126" s="210">
        <v>0</v>
      </c>
      <c r="H126" s="210">
        <v>0</v>
      </c>
      <c r="I126" s="210">
        <v>0</v>
      </c>
      <c r="J126" s="210">
        <v>0</v>
      </c>
      <c r="K126" s="210">
        <v>0</v>
      </c>
      <c r="L126" s="210">
        <v>0</v>
      </c>
      <c r="M126" s="210">
        <v>0</v>
      </c>
      <c r="N126" s="210">
        <v>0</v>
      </c>
      <c r="O126" s="210">
        <v>0</v>
      </c>
      <c r="P126" s="210">
        <v>0</v>
      </c>
      <c r="Q126" s="210">
        <v>0</v>
      </c>
      <c r="R126" s="210">
        <v>1121</v>
      </c>
      <c r="S126" s="210">
        <v>2937</v>
      </c>
      <c r="T126" s="210">
        <v>5474</v>
      </c>
      <c r="U126" s="210">
        <v>8788</v>
      </c>
      <c r="V126" s="210">
        <v>18328</v>
      </c>
      <c r="W126" s="210">
        <v>30693</v>
      </c>
      <c r="X126" s="210">
        <v>45560</v>
      </c>
      <c r="Y126" s="210">
        <v>63036</v>
      </c>
      <c r="Z126" s="210">
        <v>83718</v>
      </c>
      <c r="AA126" s="210">
        <v>109069</v>
      </c>
      <c r="AB126" s="210">
        <v>138618</v>
      </c>
      <c r="AC126" s="210">
        <v>171567</v>
      </c>
      <c r="AD126" s="210">
        <v>207423</v>
      </c>
      <c r="AE126" s="210">
        <v>245404</v>
      </c>
      <c r="AF126" s="210">
        <v>285457</v>
      </c>
      <c r="AG126" s="210">
        <v>327837</v>
      </c>
      <c r="AH126" s="210">
        <v>373310</v>
      </c>
      <c r="AI126" s="210">
        <v>421785</v>
      </c>
      <c r="AJ126" s="210">
        <v>473186</v>
      </c>
      <c r="AK126" s="210">
        <v>526861</v>
      </c>
      <c r="AL126" s="210">
        <v>582321</v>
      </c>
      <c r="AM126" s="210">
        <v>638591</v>
      </c>
      <c r="AN126" s="210">
        <v>694714</v>
      </c>
      <c r="AO126" s="210">
        <v>749305</v>
      </c>
      <c r="AP126" s="210">
        <v>801492</v>
      </c>
      <c r="AQ126" s="210">
        <v>849664</v>
      </c>
      <c r="AR126" s="210">
        <v>893447</v>
      </c>
      <c r="AS126" s="210">
        <v>931944</v>
      </c>
      <c r="AT126" s="210">
        <v>965255</v>
      </c>
      <c r="AU126" s="210">
        <v>993849</v>
      </c>
      <c r="AV126" s="210">
        <v>1018154</v>
      </c>
      <c r="AW126" s="210">
        <v>1036547</v>
      </c>
      <c r="AX126" s="210">
        <v>1050102</v>
      </c>
      <c r="AY126" s="210">
        <v>1061448</v>
      </c>
      <c r="AZ126" s="210">
        <v>1070214</v>
      </c>
    </row>
    <row r="127" spans="1:52">
      <c r="A127" s="211" t="s">
        <v>212</v>
      </c>
      <c r="B127" s="197">
        <v>0</v>
      </c>
      <c r="C127" s="197">
        <v>0</v>
      </c>
      <c r="D127" s="197">
        <v>0</v>
      </c>
      <c r="E127" s="197">
        <v>0</v>
      </c>
      <c r="F127" s="197">
        <v>0</v>
      </c>
      <c r="G127" s="197">
        <v>0</v>
      </c>
      <c r="H127" s="197">
        <v>0</v>
      </c>
      <c r="I127" s="197">
        <v>0</v>
      </c>
      <c r="J127" s="197">
        <v>0</v>
      </c>
      <c r="K127" s="197">
        <v>0</v>
      </c>
      <c r="L127" s="197">
        <v>0</v>
      </c>
      <c r="M127" s="197">
        <v>0</v>
      </c>
      <c r="N127" s="197">
        <v>0</v>
      </c>
      <c r="O127" s="197">
        <v>0</v>
      </c>
      <c r="P127" s="197">
        <v>0</v>
      </c>
      <c r="Q127" s="197">
        <v>0</v>
      </c>
      <c r="R127" s="197">
        <v>0</v>
      </c>
      <c r="S127" s="197">
        <v>0</v>
      </c>
      <c r="T127" s="197">
        <v>0</v>
      </c>
      <c r="U127" s="197">
        <v>0</v>
      </c>
      <c r="V127" s="197">
        <v>0</v>
      </c>
      <c r="W127" s="197">
        <v>0</v>
      </c>
      <c r="X127" s="197">
        <v>0</v>
      </c>
      <c r="Y127" s="197">
        <v>0</v>
      </c>
      <c r="Z127" s="197">
        <v>0</v>
      </c>
      <c r="AA127" s="197">
        <v>0</v>
      </c>
      <c r="AB127" s="197">
        <v>0</v>
      </c>
      <c r="AC127" s="197">
        <v>0</v>
      </c>
      <c r="AD127" s="197">
        <v>0</v>
      </c>
      <c r="AE127" s="197">
        <v>0</v>
      </c>
      <c r="AF127" s="197">
        <v>0</v>
      </c>
      <c r="AG127" s="197">
        <v>0</v>
      </c>
      <c r="AH127" s="197">
        <v>0</v>
      </c>
      <c r="AI127" s="197">
        <v>0</v>
      </c>
      <c r="AJ127" s="197">
        <v>0</v>
      </c>
      <c r="AK127" s="197">
        <v>0</v>
      </c>
      <c r="AL127" s="197">
        <v>0</v>
      </c>
      <c r="AM127" s="197">
        <v>0</v>
      </c>
      <c r="AN127" s="197">
        <v>0</v>
      </c>
      <c r="AO127" s="197">
        <v>0</v>
      </c>
      <c r="AP127" s="197">
        <v>0</v>
      </c>
      <c r="AQ127" s="197">
        <v>0</v>
      </c>
      <c r="AR127" s="197">
        <v>0</v>
      </c>
      <c r="AS127" s="197">
        <v>0</v>
      </c>
      <c r="AT127" s="197">
        <v>0</v>
      </c>
      <c r="AU127" s="197">
        <v>0</v>
      </c>
      <c r="AV127" s="197">
        <v>0</v>
      </c>
      <c r="AW127" s="197">
        <v>0</v>
      </c>
      <c r="AX127" s="197">
        <v>0</v>
      </c>
      <c r="AY127" s="197">
        <v>0</v>
      </c>
      <c r="AZ127" s="197">
        <v>0</v>
      </c>
    </row>
    <row r="128" spans="1:52">
      <c r="A128" s="211" t="s">
        <v>202</v>
      </c>
      <c r="B128" s="197">
        <v>0</v>
      </c>
      <c r="C128" s="197">
        <v>0</v>
      </c>
      <c r="D128" s="197">
        <v>0</v>
      </c>
      <c r="E128" s="197">
        <v>0</v>
      </c>
      <c r="F128" s="197">
        <v>0</v>
      </c>
      <c r="G128" s="197">
        <v>0</v>
      </c>
      <c r="H128" s="197">
        <v>0</v>
      </c>
      <c r="I128" s="197">
        <v>0</v>
      </c>
      <c r="J128" s="197">
        <v>0</v>
      </c>
      <c r="K128" s="197">
        <v>0</v>
      </c>
      <c r="L128" s="197">
        <v>0</v>
      </c>
      <c r="M128" s="197">
        <v>0</v>
      </c>
      <c r="N128" s="197">
        <v>0</v>
      </c>
      <c r="O128" s="197">
        <v>0</v>
      </c>
      <c r="P128" s="197">
        <v>0</v>
      </c>
      <c r="Q128" s="197">
        <v>0</v>
      </c>
      <c r="R128" s="197">
        <v>107</v>
      </c>
      <c r="S128" s="197">
        <v>268</v>
      </c>
      <c r="T128" s="197">
        <v>493</v>
      </c>
      <c r="U128" s="197">
        <v>787</v>
      </c>
      <c r="V128" s="197">
        <v>1648</v>
      </c>
      <c r="W128" s="197">
        <v>2762</v>
      </c>
      <c r="X128" s="197">
        <v>4099</v>
      </c>
      <c r="Y128" s="197">
        <v>5668</v>
      </c>
      <c r="Z128" s="197">
        <v>7524</v>
      </c>
      <c r="AA128" s="197">
        <v>9806</v>
      </c>
      <c r="AB128" s="197">
        <v>12474</v>
      </c>
      <c r="AC128" s="197">
        <v>15456</v>
      </c>
      <c r="AD128" s="197">
        <v>18713</v>
      </c>
      <c r="AE128" s="197">
        <v>22177</v>
      </c>
      <c r="AF128" s="197">
        <v>25844</v>
      </c>
      <c r="AG128" s="197">
        <v>29743</v>
      </c>
      <c r="AH128" s="197">
        <v>33946</v>
      </c>
      <c r="AI128" s="197">
        <v>38448</v>
      </c>
      <c r="AJ128" s="197">
        <v>43243</v>
      </c>
      <c r="AK128" s="197">
        <v>48289</v>
      </c>
      <c r="AL128" s="197">
        <v>53528</v>
      </c>
      <c r="AM128" s="197">
        <v>58888</v>
      </c>
      <c r="AN128" s="197">
        <v>64267</v>
      </c>
      <c r="AO128" s="197">
        <v>69557</v>
      </c>
      <c r="AP128" s="197">
        <v>74661</v>
      </c>
      <c r="AQ128" s="197">
        <v>79446</v>
      </c>
      <c r="AR128" s="197">
        <v>83857</v>
      </c>
      <c r="AS128" s="197">
        <v>87829</v>
      </c>
      <c r="AT128" s="197">
        <v>91351</v>
      </c>
      <c r="AU128" s="197">
        <v>94481</v>
      </c>
      <c r="AV128" s="197">
        <v>97245</v>
      </c>
      <c r="AW128" s="197">
        <v>99495</v>
      </c>
      <c r="AX128" s="197">
        <v>101319</v>
      </c>
      <c r="AY128" s="197">
        <v>102983</v>
      </c>
      <c r="AZ128" s="197">
        <v>104439</v>
      </c>
    </row>
    <row r="129" spans="1:52">
      <c r="A129" s="211" t="s">
        <v>213</v>
      </c>
      <c r="B129" s="197">
        <v>0</v>
      </c>
      <c r="C129" s="197">
        <v>0</v>
      </c>
      <c r="D129" s="197">
        <v>0</v>
      </c>
      <c r="E129" s="197">
        <v>0</v>
      </c>
      <c r="F129" s="197">
        <v>0</v>
      </c>
      <c r="G129" s="197">
        <v>0</v>
      </c>
      <c r="H129" s="197">
        <v>0</v>
      </c>
      <c r="I129" s="197">
        <v>0</v>
      </c>
      <c r="J129" s="197">
        <v>0</v>
      </c>
      <c r="K129" s="197">
        <v>0</v>
      </c>
      <c r="L129" s="197">
        <v>0</v>
      </c>
      <c r="M129" s="197">
        <v>0</v>
      </c>
      <c r="N129" s="197">
        <v>0</v>
      </c>
      <c r="O129" s="197">
        <v>0</v>
      </c>
      <c r="P129" s="197">
        <v>0</v>
      </c>
      <c r="Q129" s="197">
        <v>0</v>
      </c>
      <c r="R129" s="197">
        <v>0</v>
      </c>
      <c r="S129" s="197">
        <v>0</v>
      </c>
      <c r="T129" s="197">
        <v>0</v>
      </c>
      <c r="U129" s="197">
        <v>0</v>
      </c>
      <c r="V129" s="197">
        <v>0</v>
      </c>
      <c r="W129" s="197">
        <v>0</v>
      </c>
      <c r="X129" s="197">
        <v>0</v>
      </c>
      <c r="Y129" s="197">
        <v>0</v>
      </c>
      <c r="Z129" s="197">
        <v>0</v>
      </c>
      <c r="AA129" s="197">
        <v>0</v>
      </c>
      <c r="AB129" s="197">
        <v>0</v>
      </c>
      <c r="AC129" s="197">
        <v>0</v>
      </c>
      <c r="AD129" s="197">
        <v>0</v>
      </c>
      <c r="AE129" s="197">
        <v>0</v>
      </c>
      <c r="AF129" s="197">
        <v>0</v>
      </c>
      <c r="AG129" s="197">
        <v>0</v>
      </c>
      <c r="AH129" s="197">
        <v>0</v>
      </c>
      <c r="AI129" s="197">
        <v>0</v>
      </c>
      <c r="AJ129" s="197">
        <v>0</v>
      </c>
      <c r="AK129" s="197">
        <v>0</v>
      </c>
      <c r="AL129" s="197">
        <v>0</v>
      </c>
      <c r="AM129" s="197">
        <v>0</v>
      </c>
      <c r="AN129" s="197">
        <v>0</v>
      </c>
      <c r="AO129" s="197">
        <v>0</v>
      </c>
      <c r="AP129" s="197">
        <v>0</v>
      </c>
      <c r="AQ129" s="197">
        <v>0</v>
      </c>
      <c r="AR129" s="197">
        <v>0</v>
      </c>
      <c r="AS129" s="197">
        <v>0</v>
      </c>
      <c r="AT129" s="197">
        <v>0</v>
      </c>
      <c r="AU129" s="197">
        <v>0</v>
      </c>
      <c r="AV129" s="197">
        <v>0</v>
      </c>
      <c r="AW129" s="197">
        <v>0</v>
      </c>
      <c r="AX129" s="197">
        <v>0</v>
      </c>
      <c r="AY129" s="197">
        <v>0</v>
      </c>
      <c r="AZ129" s="197">
        <v>0</v>
      </c>
    </row>
    <row r="130" spans="1:52">
      <c r="A130" s="211" t="s">
        <v>214</v>
      </c>
      <c r="B130" s="197">
        <v>0</v>
      </c>
      <c r="C130" s="197">
        <v>0</v>
      </c>
      <c r="D130" s="197">
        <v>0</v>
      </c>
      <c r="E130" s="197">
        <v>0</v>
      </c>
      <c r="F130" s="197">
        <v>0</v>
      </c>
      <c r="G130" s="197">
        <v>0</v>
      </c>
      <c r="H130" s="197">
        <v>0</v>
      </c>
      <c r="I130" s="197">
        <v>0</v>
      </c>
      <c r="J130" s="197">
        <v>0</v>
      </c>
      <c r="K130" s="197">
        <v>0</v>
      </c>
      <c r="L130" s="197">
        <v>0</v>
      </c>
      <c r="M130" s="197">
        <v>0</v>
      </c>
      <c r="N130" s="197">
        <v>0</v>
      </c>
      <c r="O130" s="197">
        <v>0</v>
      </c>
      <c r="P130" s="197">
        <v>0</v>
      </c>
      <c r="Q130" s="197">
        <v>0</v>
      </c>
      <c r="R130" s="197">
        <v>0</v>
      </c>
      <c r="S130" s="197">
        <v>0</v>
      </c>
      <c r="T130" s="197">
        <v>0</v>
      </c>
      <c r="U130" s="197">
        <v>0</v>
      </c>
      <c r="V130" s="197">
        <v>0</v>
      </c>
      <c r="W130" s="197">
        <v>0</v>
      </c>
      <c r="X130" s="197">
        <v>0</v>
      </c>
      <c r="Y130" s="197">
        <v>0</v>
      </c>
      <c r="Z130" s="197">
        <v>0</v>
      </c>
      <c r="AA130" s="197">
        <v>0</v>
      </c>
      <c r="AB130" s="197">
        <v>0</v>
      </c>
      <c r="AC130" s="197">
        <v>0</v>
      </c>
      <c r="AD130" s="197">
        <v>0</v>
      </c>
      <c r="AE130" s="197">
        <v>0</v>
      </c>
      <c r="AF130" s="197">
        <v>0</v>
      </c>
      <c r="AG130" s="197">
        <v>0</v>
      </c>
      <c r="AH130" s="197">
        <v>0</v>
      </c>
      <c r="AI130" s="197">
        <v>0</v>
      </c>
      <c r="AJ130" s="197">
        <v>0</v>
      </c>
      <c r="AK130" s="197">
        <v>0</v>
      </c>
      <c r="AL130" s="197">
        <v>0</v>
      </c>
      <c r="AM130" s="197">
        <v>0</v>
      </c>
      <c r="AN130" s="197">
        <v>0</v>
      </c>
      <c r="AO130" s="197">
        <v>0</v>
      </c>
      <c r="AP130" s="197">
        <v>0</v>
      </c>
      <c r="AQ130" s="197">
        <v>0</v>
      </c>
      <c r="AR130" s="197">
        <v>0</v>
      </c>
      <c r="AS130" s="197">
        <v>0</v>
      </c>
      <c r="AT130" s="197">
        <v>0</v>
      </c>
      <c r="AU130" s="197">
        <v>0</v>
      </c>
      <c r="AV130" s="197">
        <v>0</v>
      </c>
      <c r="AW130" s="197">
        <v>0</v>
      </c>
      <c r="AX130" s="197">
        <v>0</v>
      </c>
      <c r="AY130" s="197">
        <v>0</v>
      </c>
      <c r="AZ130" s="197">
        <v>0</v>
      </c>
    </row>
    <row r="131" spans="1:52">
      <c r="A131" s="211" t="s">
        <v>203</v>
      </c>
      <c r="B131" s="197">
        <v>0</v>
      </c>
      <c r="C131" s="197">
        <v>0</v>
      </c>
      <c r="D131" s="197">
        <v>0</v>
      </c>
      <c r="E131" s="197">
        <v>0</v>
      </c>
      <c r="F131" s="197">
        <v>0</v>
      </c>
      <c r="G131" s="197">
        <v>0</v>
      </c>
      <c r="H131" s="197">
        <v>0</v>
      </c>
      <c r="I131" s="197">
        <v>0</v>
      </c>
      <c r="J131" s="197">
        <v>0</v>
      </c>
      <c r="K131" s="197">
        <v>0</v>
      </c>
      <c r="L131" s="197">
        <v>0</v>
      </c>
      <c r="M131" s="197">
        <v>0</v>
      </c>
      <c r="N131" s="197">
        <v>0</v>
      </c>
      <c r="O131" s="197">
        <v>0</v>
      </c>
      <c r="P131" s="197">
        <v>0</v>
      </c>
      <c r="Q131" s="197">
        <v>0</v>
      </c>
      <c r="R131" s="197">
        <v>1014</v>
      </c>
      <c r="S131" s="197">
        <v>2669</v>
      </c>
      <c r="T131" s="197">
        <v>4981</v>
      </c>
      <c r="U131" s="197">
        <v>8001</v>
      </c>
      <c r="V131" s="197">
        <v>16680</v>
      </c>
      <c r="W131" s="197">
        <v>27931</v>
      </c>
      <c r="X131" s="197">
        <v>41461</v>
      </c>
      <c r="Y131" s="197">
        <v>57368</v>
      </c>
      <c r="Z131" s="197">
        <v>76194</v>
      </c>
      <c r="AA131" s="197">
        <v>99263</v>
      </c>
      <c r="AB131" s="197">
        <v>126144</v>
      </c>
      <c r="AC131" s="197">
        <v>156111</v>
      </c>
      <c r="AD131" s="197">
        <v>188710</v>
      </c>
      <c r="AE131" s="197">
        <v>223227</v>
      </c>
      <c r="AF131" s="197">
        <v>259613</v>
      </c>
      <c r="AG131" s="197">
        <v>298094</v>
      </c>
      <c r="AH131" s="197">
        <v>339364</v>
      </c>
      <c r="AI131" s="197">
        <v>383337</v>
      </c>
      <c r="AJ131" s="197">
        <v>429943</v>
      </c>
      <c r="AK131" s="197">
        <v>478572</v>
      </c>
      <c r="AL131" s="197">
        <v>528793</v>
      </c>
      <c r="AM131" s="197">
        <v>579703</v>
      </c>
      <c r="AN131" s="197">
        <v>630447</v>
      </c>
      <c r="AO131" s="197">
        <v>679748</v>
      </c>
      <c r="AP131" s="197">
        <v>726831</v>
      </c>
      <c r="AQ131" s="197">
        <v>770218</v>
      </c>
      <c r="AR131" s="197">
        <v>809590</v>
      </c>
      <c r="AS131" s="197">
        <v>844115</v>
      </c>
      <c r="AT131" s="197">
        <v>873904</v>
      </c>
      <c r="AU131" s="197">
        <v>899368</v>
      </c>
      <c r="AV131" s="197">
        <v>920909</v>
      </c>
      <c r="AW131" s="197">
        <v>937052</v>
      </c>
      <c r="AX131" s="197">
        <v>948783</v>
      </c>
      <c r="AY131" s="197">
        <v>958465</v>
      </c>
      <c r="AZ131" s="197">
        <v>965775</v>
      </c>
    </row>
    <row r="132" spans="1:52">
      <c r="A132" s="211" t="s">
        <v>204</v>
      </c>
      <c r="B132" s="197">
        <v>0</v>
      </c>
      <c r="C132" s="197">
        <v>0</v>
      </c>
      <c r="D132" s="197">
        <v>0</v>
      </c>
      <c r="E132" s="197">
        <v>0</v>
      </c>
      <c r="F132" s="197">
        <v>0</v>
      </c>
      <c r="G132" s="197">
        <v>0</v>
      </c>
      <c r="H132" s="197">
        <v>0</v>
      </c>
      <c r="I132" s="197">
        <v>0</v>
      </c>
      <c r="J132" s="197">
        <v>0</v>
      </c>
      <c r="K132" s="197">
        <v>0</v>
      </c>
      <c r="L132" s="197">
        <v>0</v>
      </c>
      <c r="M132" s="197">
        <v>0</v>
      </c>
      <c r="N132" s="197">
        <v>0</v>
      </c>
      <c r="O132" s="197">
        <v>0</v>
      </c>
      <c r="P132" s="197">
        <v>0</v>
      </c>
      <c r="Q132" s="197">
        <v>0</v>
      </c>
      <c r="R132" s="197">
        <v>0</v>
      </c>
      <c r="S132" s="197">
        <v>0</v>
      </c>
      <c r="T132" s="197">
        <v>0</v>
      </c>
      <c r="U132" s="197">
        <v>0</v>
      </c>
      <c r="V132" s="197">
        <v>0</v>
      </c>
      <c r="W132" s="197">
        <v>0</v>
      </c>
      <c r="X132" s="197">
        <v>0</v>
      </c>
      <c r="Y132" s="197">
        <v>0</v>
      </c>
      <c r="Z132" s="197">
        <v>0</v>
      </c>
      <c r="AA132" s="197">
        <v>0</v>
      </c>
      <c r="AB132" s="197">
        <v>0</v>
      </c>
      <c r="AC132" s="197">
        <v>0</v>
      </c>
      <c r="AD132" s="197">
        <v>0</v>
      </c>
      <c r="AE132" s="197">
        <v>0</v>
      </c>
      <c r="AF132" s="197">
        <v>0</v>
      </c>
      <c r="AG132" s="197">
        <v>0</v>
      </c>
      <c r="AH132" s="197">
        <v>0</v>
      </c>
      <c r="AI132" s="197">
        <v>0</v>
      </c>
      <c r="AJ132" s="197">
        <v>0</v>
      </c>
      <c r="AK132" s="197">
        <v>0</v>
      </c>
      <c r="AL132" s="197">
        <v>0</v>
      </c>
      <c r="AM132" s="197">
        <v>0</v>
      </c>
      <c r="AN132" s="197">
        <v>0</v>
      </c>
      <c r="AO132" s="197">
        <v>0</v>
      </c>
      <c r="AP132" s="197">
        <v>0</v>
      </c>
      <c r="AQ132" s="197">
        <v>0</v>
      </c>
      <c r="AR132" s="197">
        <v>0</v>
      </c>
      <c r="AS132" s="197">
        <v>0</v>
      </c>
      <c r="AT132" s="197">
        <v>0</v>
      </c>
      <c r="AU132" s="197">
        <v>0</v>
      </c>
      <c r="AV132" s="197">
        <v>0</v>
      </c>
      <c r="AW132" s="197">
        <v>0</v>
      </c>
      <c r="AX132" s="197">
        <v>0</v>
      </c>
      <c r="AY132" s="197">
        <v>0</v>
      </c>
      <c r="AZ132" s="197">
        <v>0</v>
      </c>
    </row>
    <row r="133" spans="1:52">
      <c r="A133" s="211" t="s">
        <v>215</v>
      </c>
      <c r="B133" s="197">
        <v>0</v>
      </c>
      <c r="C133" s="197">
        <v>0</v>
      </c>
      <c r="D133" s="197">
        <v>0</v>
      </c>
      <c r="E133" s="197">
        <v>0</v>
      </c>
      <c r="F133" s="197">
        <v>0</v>
      </c>
      <c r="G133" s="197">
        <v>0</v>
      </c>
      <c r="H133" s="197">
        <v>0</v>
      </c>
      <c r="I133" s="197">
        <v>0</v>
      </c>
      <c r="J133" s="197">
        <v>0</v>
      </c>
      <c r="K133" s="197">
        <v>0</v>
      </c>
      <c r="L133" s="197">
        <v>0</v>
      </c>
      <c r="M133" s="197">
        <v>0</v>
      </c>
      <c r="N133" s="197">
        <v>0</v>
      </c>
      <c r="O133" s="197">
        <v>0</v>
      </c>
      <c r="P133" s="197">
        <v>0</v>
      </c>
      <c r="Q133" s="197">
        <v>0</v>
      </c>
      <c r="R133" s="197">
        <v>0</v>
      </c>
      <c r="S133" s="197">
        <v>0</v>
      </c>
      <c r="T133" s="197">
        <v>0</v>
      </c>
      <c r="U133" s="197">
        <v>0</v>
      </c>
      <c r="V133" s="197">
        <v>0</v>
      </c>
      <c r="W133" s="197">
        <v>0</v>
      </c>
      <c r="X133" s="197">
        <v>0</v>
      </c>
      <c r="Y133" s="197">
        <v>0</v>
      </c>
      <c r="Z133" s="197">
        <v>0</v>
      </c>
      <c r="AA133" s="197">
        <v>0</v>
      </c>
      <c r="AB133" s="197">
        <v>0</v>
      </c>
      <c r="AC133" s="197">
        <v>0</v>
      </c>
      <c r="AD133" s="197">
        <v>0</v>
      </c>
      <c r="AE133" s="197">
        <v>0</v>
      </c>
      <c r="AF133" s="197">
        <v>0</v>
      </c>
      <c r="AG133" s="197">
        <v>0</v>
      </c>
      <c r="AH133" s="197">
        <v>0</v>
      </c>
      <c r="AI133" s="197">
        <v>0</v>
      </c>
      <c r="AJ133" s="197">
        <v>0</v>
      </c>
      <c r="AK133" s="197">
        <v>0</v>
      </c>
      <c r="AL133" s="197">
        <v>0</v>
      </c>
      <c r="AM133" s="197">
        <v>0</v>
      </c>
      <c r="AN133" s="197">
        <v>0</v>
      </c>
      <c r="AO133" s="197">
        <v>0</v>
      </c>
      <c r="AP133" s="197">
        <v>0</v>
      </c>
      <c r="AQ133" s="197">
        <v>0</v>
      </c>
      <c r="AR133" s="197">
        <v>0</v>
      </c>
      <c r="AS133" s="197">
        <v>0</v>
      </c>
      <c r="AT133" s="197">
        <v>0</v>
      </c>
      <c r="AU133" s="197">
        <v>0</v>
      </c>
      <c r="AV133" s="197">
        <v>0</v>
      </c>
      <c r="AW133" s="197">
        <v>0</v>
      </c>
      <c r="AX133" s="197">
        <v>0</v>
      </c>
      <c r="AY133" s="197">
        <v>0</v>
      </c>
      <c r="AZ133" s="197">
        <v>0</v>
      </c>
    </row>
    <row r="134" spans="1:52">
      <c r="A134" s="212" t="s">
        <v>206</v>
      </c>
      <c r="B134" s="210">
        <v>0</v>
      </c>
      <c r="C134" s="210">
        <v>0</v>
      </c>
      <c r="D134" s="210">
        <v>0</v>
      </c>
      <c r="E134" s="210">
        <v>0</v>
      </c>
      <c r="F134" s="210">
        <v>1000</v>
      </c>
      <c r="G134" s="210">
        <v>1017</v>
      </c>
      <c r="H134" s="210">
        <v>1017</v>
      </c>
      <c r="I134" s="210">
        <v>1017</v>
      </c>
      <c r="J134" s="210">
        <v>1013</v>
      </c>
      <c r="K134" s="210">
        <v>978</v>
      </c>
      <c r="L134" s="210">
        <v>984</v>
      </c>
      <c r="M134" s="210">
        <v>1228</v>
      </c>
      <c r="N134" s="210">
        <v>1501</v>
      </c>
      <c r="O134" s="210">
        <v>2290</v>
      </c>
      <c r="P134" s="210">
        <v>4301</v>
      </c>
      <c r="Q134" s="210">
        <v>6160</v>
      </c>
      <c r="R134" s="210">
        <v>7256</v>
      </c>
      <c r="S134" s="210">
        <v>8884</v>
      </c>
      <c r="T134" s="210">
        <v>10954</v>
      </c>
      <c r="U134" s="210">
        <v>13483</v>
      </c>
      <c r="V134" s="210">
        <v>36625</v>
      </c>
      <c r="W134" s="210">
        <v>58045</v>
      </c>
      <c r="X134" s="210">
        <v>76747</v>
      </c>
      <c r="Y134" s="210">
        <v>93284</v>
      </c>
      <c r="Z134" s="210">
        <v>110621</v>
      </c>
      <c r="AA134" s="210">
        <v>132345</v>
      </c>
      <c r="AB134" s="210">
        <v>158363</v>
      </c>
      <c r="AC134" s="210">
        <v>188391</v>
      </c>
      <c r="AD134" s="210">
        <v>222365</v>
      </c>
      <c r="AE134" s="210">
        <v>259997</v>
      </c>
      <c r="AF134" s="210">
        <v>302078</v>
      </c>
      <c r="AG134" s="210">
        <v>349366</v>
      </c>
      <c r="AH134" s="210">
        <v>403250</v>
      </c>
      <c r="AI134" s="210">
        <v>463974</v>
      </c>
      <c r="AJ134" s="210">
        <v>531770</v>
      </c>
      <c r="AK134" s="210">
        <v>606422</v>
      </c>
      <c r="AL134" s="210">
        <v>687510</v>
      </c>
      <c r="AM134" s="210">
        <v>775115</v>
      </c>
      <c r="AN134" s="210">
        <v>867408</v>
      </c>
      <c r="AO134" s="210">
        <v>962960</v>
      </c>
      <c r="AP134" s="210">
        <v>1060523</v>
      </c>
      <c r="AQ134" s="210">
        <v>1158950</v>
      </c>
      <c r="AR134" s="210">
        <v>1258261</v>
      </c>
      <c r="AS134" s="210">
        <v>1357046</v>
      </c>
      <c r="AT134" s="210">
        <v>1455950</v>
      </c>
      <c r="AU134" s="210">
        <v>1557268</v>
      </c>
      <c r="AV134" s="210">
        <v>1659554</v>
      </c>
      <c r="AW134" s="210">
        <v>1760382</v>
      </c>
      <c r="AX134" s="210">
        <v>1861626</v>
      </c>
      <c r="AY134" s="210">
        <v>1967854</v>
      </c>
      <c r="AZ134" s="210">
        <v>2075386</v>
      </c>
    </row>
    <row r="135" spans="1:52">
      <c r="A135" s="211" t="s">
        <v>207</v>
      </c>
      <c r="B135" s="197">
        <v>0</v>
      </c>
      <c r="C135" s="197">
        <v>0</v>
      </c>
      <c r="D135" s="197">
        <v>0</v>
      </c>
      <c r="E135" s="197">
        <v>0</v>
      </c>
      <c r="F135" s="197">
        <v>1000</v>
      </c>
      <c r="G135" s="197">
        <v>1017</v>
      </c>
      <c r="H135" s="197">
        <v>1017</v>
      </c>
      <c r="I135" s="197">
        <v>1017</v>
      </c>
      <c r="J135" s="197">
        <v>1013</v>
      </c>
      <c r="K135" s="197">
        <v>978</v>
      </c>
      <c r="L135" s="197">
        <v>984</v>
      </c>
      <c r="M135" s="197">
        <v>1228</v>
      </c>
      <c r="N135" s="197">
        <v>1501</v>
      </c>
      <c r="O135" s="197">
        <v>2290</v>
      </c>
      <c r="P135" s="197">
        <v>4301</v>
      </c>
      <c r="Q135" s="197">
        <v>6160</v>
      </c>
      <c r="R135" s="197">
        <v>7256</v>
      </c>
      <c r="S135" s="197">
        <v>8883</v>
      </c>
      <c r="T135" s="197">
        <v>10952</v>
      </c>
      <c r="U135" s="197">
        <v>13478</v>
      </c>
      <c r="V135" s="197">
        <v>36587</v>
      </c>
      <c r="W135" s="197">
        <v>57946</v>
      </c>
      <c r="X135" s="197">
        <v>76540</v>
      </c>
      <c r="Y135" s="197">
        <v>92890</v>
      </c>
      <c r="Z135" s="197">
        <v>109869</v>
      </c>
      <c r="AA135" s="197">
        <v>130864</v>
      </c>
      <c r="AB135" s="197">
        <v>155537</v>
      </c>
      <c r="AC135" s="197">
        <v>183303</v>
      </c>
      <c r="AD135" s="197">
        <v>213752</v>
      </c>
      <c r="AE135" s="197">
        <v>246278</v>
      </c>
      <c r="AF135" s="197">
        <v>281310</v>
      </c>
      <c r="AG135" s="197">
        <v>319262</v>
      </c>
      <c r="AH135" s="197">
        <v>361183</v>
      </c>
      <c r="AI135" s="197">
        <v>407210</v>
      </c>
      <c r="AJ135" s="197">
        <v>457588</v>
      </c>
      <c r="AK135" s="197">
        <v>512290</v>
      </c>
      <c r="AL135" s="197">
        <v>571139</v>
      </c>
      <c r="AM135" s="197">
        <v>634572</v>
      </c>
      <c r="AN135" s="197">
        <v>701222</v>
      </c>
      <c r="AO135" s="197">
        <v>770160</v>
      </c>
      <c r="AP135" s="197">
        <v>840553</v>
      </c>
      <c r="AQ135" s="197">
        <v>911739</v>
      </c>
      <c r="AR135" s="197">
        <v>983854</v>
      </c>
      <c r="AS135" s="197">
        <v>1055789</v>
      </c>
      <c r="AT135" s="197">
        <v>1128187</v>
      </c>
      <c r="AU135" s="197">
        <v>1203113</v>
      </c>
      <c r="AV135" s="197">
        <v>1279008</v>
      </c>
      <c r="AW135" s="197">
        <v>1354195</v>
      </c>
      <c r="AX135" s="197">
        <v>1430244</v>
      </c>
      <c r="AY135" s="197">
        <v>1510520</v>
      </c>
      <c r="AZ135" s="197">
        <v>1591991</v>
      </c>
    </row>
    <row r="136" spans="1:52">
      <c r="A136" s="211" t="s">
        <v>208</v>
      </c>
      <c r="B136" s="197">
        <v>0</v>
      </c>
      <c r="C136" s="197">
        <v>0</v>
      </c>
      <c r="D136" s="197">
        <v>0</v>
      </c>
      <c r="E136" s="197">
        <v>0</v>
      </c>
      <c r="F136" s="197">
        <v>0</v>
      </c>
      <c r="G136" s="197">
        <v>0</v>
      </c>
      <c r="H136" s="197">
        <v>0</v>
      </c>
      <c r="I136" s="197">
        <v>0</v>
      </c>
      <c r="J136" s="197">
        <v>0</v>
      </c>
      <c r="K136" s="197">
        <v>0</v>
      </c>
      <c r="L136" s="197">
        <v>0</v>
      </c>
      <c r="M136" s="197">
        <v>0</v>
      </c>
      <c r="N136" s="197">
        <v>0</v>
      </c>
      <c r="O136" s="197">
        <v>0</v>
      </c>
      <c r="P136" s="197">
        <v>0</v>
      </c>
      <c r="Q136" s="197">
        <v>0</v>
      </c>
      <c r="R136" s="197">
        <v>0</v>
      </c>
      <c r="S136" s="197">
        <v>1</v>
      </c>
      <c r="T136" s="197">
        <v>2</v>
      </c>
      <c r="U136" s="197">
        <v>5</v>
      </c>
      <c r="V136" s="197">
        <v>38</v>
      </c>
      <c r="W136" s="197">
        <v>99</v>
      </c>
      <c r="X136" s="197">
        <v>207</v>
      </c>
      <c r="Y136" s="197">
        <v>394</v>
      </c>
      <c r="Z136" s="197">
        <v>752</v>
      </c>
      <c r="AA136" s="197">
        <v>1481</v>
      </c>
      <c r="AB136" s="197">
        <v>2826</v>
      </c>
      <c r="AC136" s="197">
        <v>5088</v>
      </c>
      <c r="AD136" s="197">
        <v>8613</v>
      </c>
      <c r="AE136" s="197">
        <v>13719</v>
      </c>
      <c r="AF136" s="197">
        <v>20768</v>
      </c>
      <c r="AG136" s="197">
        <v>30104</v>
      </c>
      <c r="AH136" s="197">
        <v>42067</v>
      </c>
      <c r="AI136" s="197">
        <v>56764</v>
      </c>
      <c r="AJ136" s="197">
        <v>74182</v>
      </c>
      <c r="AK136" s="197">
        <v>94132</v>
      </c>
      <c r="AL136" s="197">
        <v>116371</v>
      </c>
      <c r="AM136" s="197">
        <v>140543</v>
      </c>
      <c r="AN136" s="197">
        <v>166186</v>
      </c>
      <c r="AO136" s="197">
        <v>192800</v>
      </c>
      <c r="AP136" s="197">
        <v>219970</v>
      </c>
      <c r="AQ136" s="197">
        <v>247211</v>
      </c>
      <c r="AR136" s="197">
        <v>274407</v>
      </c>
      <c r="AS136" s="197">
        <v>301257</v>
      </c>
      <c r="AT136" s="197">
        <v>327763</v>
      </c>
      <c r="AU136" s="197">
        <v>354155</v>
      </c>
      <c r="AV136" s="197">
        <v>380546</v>
      </c>
      <c r="AW136" s="197">
        <v>406187</v>
      </c>
      <c r="AX136" s="197">
        <v>431382</v>
      </c>
      <c r="AY136" s="197">
        <v>457334</v>
      </c>
      <c r="AZ136" s="197">
        <v>483395</v>
      </c>
    </row>
    <row r="137" spans="1:52">
      <c r="A137" s="211" t="s">
        <v>209</v>
      </c>
      <c r="B137" s="197">
        <v>0</v>
      </c>
      <c r="C137" s="197">
        <v>0</v>
      </c>
      <c r="D137" s="197">
        <v>0</v>
      </c>
      <c r="E137" s="197">
        <v>0</v>
      </c>
      <c r="F137" s="197">
        <v>0</v>
      </c>
      <c r="G137" s="197">
        <v>0</v>
      </c>
      <c r="H137" s="197">
        <v>0</v>
      </c>
      <c r="I137" s="197">
        <v>0</v>
      </c>
      <c r="J137" s="197">
        <v>0</v>
      </c>
      <c r="K137" s="197">
        <v>0</v>
      </c>
      <c r="L137" s="197">
        <v>0</v>
      </c>
      <c r="M137" s="197">
        <v>0</v>
      </c>
      <c r="N137" s="197">
        <v>0</v>
      </c>
      <c r="O137" s="197">
        <v>0</v>
      </c>
      <c r="P137" s="197">
        <v>0</v>
      </c>
      <c r="Q137" s="197">
        <v>0</v>
      </c>
      <c r="R137" s="197">
        <v>0</v>
      </c>
      <c r="S137" s="197">
        <v>0</v>
      </c>
      <c r="T137" s="197">
        <v>0</v>
      </c>
      <c r="U137" s="197">
        <v>0</v>
      </c>
      <c r="V137" s="197">
        <v>0</v>
      </c>
      <c r="W137" s="197">
        <v>0</v>
      </c>
      <c r="X137" s="197">
        <v>0</v>
      </c>
      <c r="Y137" s="197">
        <v>0</v>
      </c>
      <c r="Z137" s="197">
        <v>0</v>
      </c>
      <c r="AA137" s="197">
        <v>0</v>
      </c>
      <c r="AB137" s="197">
        <v>0</v>
      </c>
      <c r="AC137" s="197">
        <v>0</v>
      </c>
      <c r="AD137" s="197">
        <v>0</v>
      </c>
      <c r="AE137" s="197">
        <v>0</v>
      </c>
      <c r="AF137" s="197">
        <v>0</v>
      </c>
      <c r="AG137" s="197">
        <v>0</v>
      </c>
      <c r="AH137" s="197">
        <v>0</v>
      </c>
      <c r="AI137" s="197">
        <v>0</v>
      </c>
      <c r="AJ137" s="197">
        <v>0</v>
      </c>
      <c r="AK137" s="197">
        <v>0</v>
      </c>
      <c r="AL137" s="197">
        <v>0</v>
      </c>
      <c r="AM137" s="197">
        <v>0</v>
      </c>
      <c r="AN137" s="197">
        <v>0</v>
      </c>
      <c r="AO137" s="197">
        <v>0</v>
      </c>
      <c r="AP137" s="197">
        <v>0</v>
      </c>
      <c r="AQ137" s="197">
        <v>0</v>
      </c>
      <c r="AR137" s="197">
        <v>0</v>
      </c>
      <c r="AS137" s="197">
        <v>0</v>
      </c>
      <c r="AT137" s="197">
        <v>0</v>
      </c>
      <c r="AU137" s="197">
        <v>0</v>
      </c>
      <c r="AV137" s="197">
        <v>0</v>
      </c>
      <c r="AW137" s="197">
        <v>0</v>
      </c>
      <c r="AX137" s="197">
        <v>0</v>
      </c>
      <c r="AY137" s="197">
        <v>0</v>
      </c>
      <c r="AZ137" s="197">
        <v>0</v>
      </c>
    </row>
    <row r="138" spans="1:52">
      <c r="A138" s="211" t="s">
        <v>216</v>
      </c>
      <c r="B138" s="197">
        <v>0</v>
      </c>
      <c r="C138" s="197">
        <v>0</v>
      </c>
      <c r="D138" s="197">
        <v>0</v>
      </c>
      <c r="E138" s="197">
        <v>0</v>
      </c>
      <c r="F138" s="197">
        <v>0</v>
      </c>
      <c r="G138" s="197">
        <v>0</v>
      </c>
      <c r="H138" s="197">
        <v>0</v>
      </c>
      <c r="I138" s="197">
        <v>0</v>
      </c>
      <c r="J138" s="197">
        <v>0</v>
      </c>
      <c r="K138" s="197">
        <v>0</v>
      </c>
      <c r="L138" s="197">
        <v>0</v>
      </c>
      <c r="M138" s="197">
        <v>0</v>
      </c>
      <c r="N138" s="197">
        <v>0</v>
      </c>
      <c r="O138" s="197">
        <v>0</v>
      </c>
      <c r="P138" s="197">
        <v>0</v>
      </c>
      <c r="Q138" s="197">
        <v>0</v>
      </c>
      <c r="R138" s="197">
        <v>0</v>
      </c>
      <c r="S138" s="197">
        <v>0</v>
      </c>
      <c r="T138" s="197">
        <v>0</v>
      </c>
      <c r="U138" s="197">
        <v>0</v>
      </c>
      <c r="V138" s="197">
        <v>0</v>
      </c>
      <c r="W138" s="197">
        <v>0</v>
      </c>
      <c r="X138" s="197">
        <v>0</v>
      </c>
      <c r="Y138" s="197">
        <v>0</v>
      </c>
      <c r="Z138" s="197">
        <v>0</v>
      </c>
      <c r="AA138" s="197">
        <v>0</v>
      </c>
      <c r="AB138" s="197">
        <v>0</v>
      </c>
      <c r="AC138" s="197">
        <v>0</v>
      </c>
      <c r="AD138" s="197">
        <v>0</v>
      </c>
      <c r="AE138" s="197">
        <v>0</v>
      </c>
      <c r="AF138" s="197">
        <v>0</v>
      </c>
      <c r="AG138" s="197">
        <v>0</v>
      </c>
      <c r="AH138" s="197">
        <v>0</v>
      </c>
      <c r="AI138" s="197">
        <v>0</v>
      </c>
      <c r="AJ138" s="197">
        <v>0</v>
      </c>
      <c r="AK138" s="197">
        <v>0</v>
      </c>
      <c r="AL138" s="197">
        <v>0</v>
      </c>
      <c r="AM138" s="197">
        <v>0</v>
      </c>
      <c r="AN138" s="197">
        <v>0</v>
      </c>
      <c r="AO138" s="197">
        <v>0</v>
      </c>
      <c r="AP138" s="197">
        <v>0</v>
      </c>
      <c r="AQ138" s="197">
        <v>0</v>
      </c>
      <c r="AR138" s="197">
        <v>0</v>
      </c>
      <c r="AS138" s="197">
        <v>0</v>
      </c>
      <c r="AT138" s="197">
        <v>0</v>
      </c>
      <c r="AU138" s="197">
        <v>0</v>
      </c>
      <c r="AV138" s="197">
        <v>0</v>
      </c>
      <c r="AW138" s="197">
        <v>0</v>
      </c>
      <c r="AX138" s="197">
        <v>0</v>
      </c>
      <c r="AY138" s="197">
        <v>0</v>
      </c>
      <c r="AZ138" s="197">
        <v>0</v>
      </c>
    </row>
    <row r="139" spans="1:52">
      <c r="A139" s="212" t="s">
        <v>210</v>
      </c>
      <c r="B139" s="210">
        <v>0</v>
      </c>
      <c r="C139" s="210">
        <v>0</v>
      </c>
      <c r="D139" s="210">
        <v>0</v>
      </c>
      <c r="E139" s="210">
        <v>0</v>
      </c>
      <c r="F139" s="210">
        <v>0</v>
      </c>
      <c r="G139" s="210">
        <v>0</v>
      </c>
      <c r="H139" s="210">
        <v>0</v>
      </c>
      <c r="I139" s="210">
        <v>0</v>
      </c>
      <c r="J139" s="210">
        <v>0</v>
      </c>
      <c r="K139" s="210">
        <v>0</v>
      </c>
      <c r="L139" s="210">
        <v>0</v>
      </c>
      <c r="M139" s="210">
        <v>0</v>
      </c>
      <c r="N139" s="210">
        <v>0</v>
      </c>
      <c r="O139" s="210">
        <v>0</v>
      </c>
      <c r="P139" s="210">
        <v>0</v>
      </c>
      <c r="Q139" s="210">
        <v>0</v>
      </c>
      <c r="R139" s="210">
        <v>10</v>
      </c>
      <c r="S139" s="210">
        <v>24</v>
      </c>
      <c r="T139" s="210">
        <v>43</v>
      </c>
      <c r="U139" s="210">
        <v>68</v>
      </c>
      <c r="V139" s="210">
        <v>151</v>
      </c>
      <c r="W139" s="210">
        <v>155</v>
      </c>
      <c r="X139" s="210">
        <v>153</v>
      </c>
      <c r="Y139" s="210">
        <v>150</v>
      </c>
      <c r="Z139" s="210">
        <v>146</v>
      </c>
      <c r="AA139" s="210">
        <v>141</v>
      </c>
      <c r="AB139" s="210">
        <v>134</v>
      </c>
      <c r="AC139" s="210">
        <v>125</v>
      </c>
      <c r="AD139" s="210">
        <v>115</v>
      </c>
      <c r="AE139" s="210">
        <v>105</v>
      </c>
      <c r="AF139" s="210">
        <v>297</v>
      </c>
      <c r="AG139" s="210">
        <v>891</v>
      </c>
      <c r="AH139" s="210">
        <v>1941</v>
      </c>
      <c r="AI139" s="210">
        <v>3502</v>
      </c>
      <c r="AJ139" s="210">
        <v>5598</v>
      </c>
      <c r="AK139" s="210">
        <v>8237</v>
      </c>
      <c r="AL139" s="210">
        <v>11425</v>
      </c>
      <c r="AM139" s="210">
        <v>15183</v>
      </c>
      <c r="AN139" s="210">
        <v>19477</v>
      </c>
      <c r="AO139" s="210">
        <v>24285</v>
      </c>
      <c r="AP139" s="210">
        <v>29590</v>
      </c>
      <c r="AQ139" s="210">
        <v>35398</v>
      </c>
      <c r="AR139" s="210">
        <v>41747</v>
      </c>
      <c r="AS139" s="210">
        <v>48616</v>
      </c>
      <c r="AT139" s="210">
        <v>56012</v>
      </c>
      <c r="AU139" s="210">
        <v>64057</v>
      </c>
      <c r="AV139" s="210">
        <v>72638</v>
      </c>
      <c r="AW139" s="210">
        <v>81640</v>
      </c>
      <c r="AX139" s="210">
        <v>91108</v>
      </c>
      <c r="AY139" s="210">
        <v>101283</v>
      </c>
      <c r="AZ139" s="210">
        <v>111873</v>
      </c>
    </row>
    <row r="140" spans="1:52">
      <c r="A140" s="211" t="s">
        <v>211</v>
      </c>
      <c r="B140" s="197">
        <v>0</v>
      </c>
      <c r="C140" s="197">
        <v>0</v>
      </c>
      <c r="D140" s="197">
        <v>0</v>
      </c>
      <c r="E140" s="197">
        <v>0</v>
      </c>
      <c r="F140" s="197">
        <v>0</v>
      </c>
      <c r="G140" s="197">
        <v>0</v>
      </c>
      <c r="H140" s="197">
        <v>0</v>
      </c>
      <c r="I140" s="197">
        <v>0</v>
      </c>
      <c r="J140" s="197">
        <v>0</v>
      </c>
      <c r="K140" s="197">
        <v>0</v>
      </c>
      <c r="L140" s="197">
        <v>0</v>
      </c>
      <c r="M140" s="197">
        <v>0</v>
      </c>
      <c r="N140" s="197">
        <v>0</v>
      </c>
      <c r="O140" s="197">
        <v>0</v>
      </c>
      <c r="P140" s="197">
        <v>0</v>
      </c>
      <c r="Q140" s="197">
        <v>0</v>
      </c>
      <c r="R140" s="197">
        <v>1</v>
      </c>
      <c r="S140" s="197">
        <v>2</v>
      </c>
      <c r="T140" s="197">
        <v>4</v>
      </c>
      <c r="U140" s="197">
        <v>7</v>
      </c>
      <c r="V140" s="197">
        <v>24</v>
      </c>
      <c r="W140" s="197">
        <v>25</v>
      </c>
      <c r="X140" s="197">
        <v>26</v>
      </c>
      <c r="Y140" s="197">
        <v>27</v>
      </c>
      <c r="Z140" s="197">
        <v>27</v>
      </c>
      <c r="AA140" s="197">
        <v>27</v>
      </c>
      <c r="AB140" s="197">
        <v>27</v>
      </c>
      <c r="AC140" s="197">
        <v>27</v>
      </c>
      <c r="AD140" s="197">
        <v>27</v>
      </c>
      <c r="AE140" s="197">
        <v>26</v>
      </c>
      <c r="AF140" s="197">
        <v>121</v>
      </c>
      <c r="AG140" s="197">
        <v>429</v>
      </c>
      <c r="AH140" s="197">
        <v>1013</v>
      </c>
      <c r="AI140" s="197">
        <v>1937</v>
      </c>
      <c r="AJ140" s="197">
        <v>3252</v>
      </c>
      <c r="AK140" s="197">
        <v>4996</v>
      </c>
      <c r="AL140" s="197">
        <v>7204</v>
      </c>
      <c r="AM140" s="197">
        <v>9930</v>
      </c>
      <c r="AN140" s="197">
        <v>13174</v>
      </c>
      <c r="AO140" s="197">
        <v>16940</v>
      </c>
      <c r="AP140" s="197">
        <v>21235</v>
      </c>
      <c r="AQ140" s="197">
        <v>26081</v>
      </c>
      <c r="AR140" s="197">
        <v>31518</v>
      </c>
      <c r="AS140" s="197">
        <v>37540</v>
      </c>
      <c r="AT140" s="197">
        <v>44158</v>
      </c>
      <c r="AU140" s="197">
        <v>51488</v>
      </c>
      <c r="AV140" s="197">
        <v>59408</v>
      </c>
      <c r="AW140" s="197">
        <v>67819</v>
      </c>
      <c r="AX140" s="197">
        <v>76759</v>
      </c>
      <c r="AY140" s="197">
        <v>86421</v>
      </c>
      <c r="AZ140" s="197">
        <v>96538</v>
      </c>
    </row>
    <row r="141" spans="1:52">
      <c r="A141" s="211" t="s">
        <v>217</v>
      </c>
      <c r="B141" s="197">
        <v>0</v>
      </c>
      <c r="C141" s="197">
        <v>0</v>
      </c>
      <c r="D141" s="197">
        <v>0</v>
      </c>
      <c r="E141" s="197">
        <v>0</v>
      </c>
      <c r="F141" s="197">
        <v>0</v>
      </c>
      <c r="G141" s="197">
        <v>0</v>
      </c>
      <c r="H141" s="197">
        <v>0</v>
      </c>
      <c r="I141" s="197">
        <v>0</v>
      </c>
      <c r="J141" s="197">
        <v>0</v>
      </c>
      <c r="K141" s="197">
        <v>0</v>
      </c>
      <c r="L141" s="197">
        <v>0</v>
      </c>
      <c r="M141" s="197">
        <v>0</v>
      </c>
      <c r="N141" s="197">
        <v>0</v>
      </c>
      <c r="O141" s="197">
        <v>0</v>
      </c>
      <c r="P141" s="197">
        <v>0</v>
      </c>
      <c r="Q141" s="197">
        <v>0</v>
      </c>
      <c r="R141" s="197">
        <v>9</v>
      </c>
      <c r="S141" s="197">
        <v>22</v>
      </c>
      <c r="T141" s="197">
        <v>39</v>
      </c>
      <c r="U141" s="197">
        <v>61</v>
      </c>
      <c r="V141" s="197">
        <v>127</v>
      </c>
      <c r="W141" s="197">
        <v>130</v>
      </c>
      <c r="X141" s="197">
        <v>127</v>
      </c>
      <c r="Y141" s="197">
        <v>123</v>
      </c>
      <c r="Z141" s="197">
        <v>119</v>
      </c>
      <c r="AA141" s="197">
        <v>114</v>
      </c>
      <c r="AB141" s="197">
        <v>107</v>
      </c>
      <c r="AC141" s="197">
        <v>98</v>
      </c>
      <c r="AD141" s="197">
        <v>88</v>
      </c>
      <c r="AE141" s="197">
        <v>79</v>
      </c>
      <c r="AF141" s="197">
        <v>176</v>
      </c>
      <c r="AG141" s="197">
        <v>462</v>
      </c>
      <c r="AH141" s="197">
        <v>928</v>
      </c>
      <c r="AI141" s="197">
        <v>1565</v>
      </c>
      <c r="AJ141" s="197">
        <v>2346</v>
      </c>
      <c r="AK141" s="197">
        <v>3241</v>
      </c>
      <c r="AL141" s="197">
        <v>4221</v>
      </c>
      <c r="AM141" s="197">
        <v>5253</v>
      </c>
      <c r="AN141" s="197">
        <v>6303</v>
      </c>
      <c r="AO141" s="197">
        <v>7345</v>
      </c>
      <c r="AP141" s="197">
        <v>8355</v>
      </c>
      <c r="AQ141" s="197">
        <v>9317</v>
      </c>
      <c r="AR141" s="197">
        <v>10229</v>
      </c>
      <c r="AS141" s="197">
        <v>11076</v>
      </c>
      <c r="AT141" s="197">
        <v>11854</v>
      </c>
      <c r="AU141" s="197">
        <v>12569</v>
      </c>
      <c r="AV141" s="197">
        <v>13230</v>
      </c>
      <c r="AW141" s="197">
        <v>13821</v>
      </c>
      <c r="AX141" s="197">
        <v>14349</v>
      </c>
      <c r="AY141" s="197">
        <v>14862</v>
      </c>
      <c r="AZ141" s="197">
        <v>15335</v>
      </c>
    </row>
    <row r="142" spans="1:52">
      <c r="A142" s="213" t="s">
        <v>220</v>
      </c>
      <c r="B142" s="214">
        <v>546019</v>
      </c>
      <c r="C142" s="214">
        <v>543588</v>
      </c>
      <c r="D142" s="214">
        <v>544739</v>
      </c>
      <c r="E142" s="214">
        <v>545437</v>
      </c>
      <c r="F142" s="214">
        <v>540109</v>
      </c>
      <c r="G142" s="214">
        <v>526355</v>
      </c>
      <c r="H142" s="214">
        <v>523184</v>
      </c>
      <c r="I142" s="214">
        <v>523381</v>
      </c>
      <c r="J142" s="214">
        <v>510832</v>
      </c>
      <c r="K142" s="214">
        <v>508090</v>
      </c>
      <c r="L142" s="214">
        <v>503467</v>
      </c>
      <c r="M142" s="214">
        <v>508605</v>
      </c>
      <c r="N142" s="214">
        <v>508809</v>
      </c>
      <c r="O142" s="214">
        <v>522598</v>
      </c>
      <c r="P142" s="214">
        <v>540973</v>
      </c>
      <c r="Q142" s="214">
        <v>633232</v>
      </c>
      <c r="R142" s="214">
        <v>705488</v>
      </c>
      <c r="S142" s="214">
        <v>727806</v>
      </c>
      <c r="T142" s="214">
        <v>743483</v>
      </c>
      <c r="U142" s="214">
        <v>754946</v>
      </c>
      <c r="V142" s="214">
        <v>762727</v>
      </c>
      <c r="W142" s="214">
        <v>771062</v>
      </c>
      <c r="X142" s="214">
        <v>780920</v>
      </c>
      <c r="Y142" s="214">
        <v>786748</v>
      </c>
      <c r="Z142" s="214">
        <v>794057</v>
      </c>
      <c r="AA142" s="214">
        <v>801889</v>
      </c>
      <c r="AB142" s="214">
        <v>809365</v>
      </c>
      <c r="AC142" s="214">
        <v>815704</v>
      </c>
      <c r="AD142" s="214">
        <v>820611</v>
      </c>
      <c r="AE142" s="214">
        <v>824285</v>
      </c>
      <c r="AF142" s="214">
        <v>827281</v>
      </c>
      <c r="AG142" s="214">
        <v>830365</v>
      </c>
      <c r="AH142" s="214">
        <v>837260</v>
      </c>
      <c r="AI142" s="214">
        <v>845004</v>
      </c>
      <c r="AJ142" s="214">
        <v>853411</v>
      </c>
      <c r="AK142" s="214">
        <v>862091</v>
      </c>
      <c r="AL142" s="214">
        <v>870800</v>
      </c>
      <c r="AM142" s="214">
        <v>879512</v>
      </c>
      <c r="AN142" s="214">
        <v>888125</v>
      </c>
      <c r="AO142" s="214">
        <v>896784</v>
      </c>
      <c r="AP142" s="214">
        <v>905485</v>
      </c>
      <c r="AQ142" s="214">
        <v>914367</v>
      </c>
      <c r="AR142" s="214">
        <v>923476</v>
      </c>
      <c r="AS142" s="214">
        <v>932776</v>
      </c>
      <c r="AT142" s="214">
        <v>942164</v>
      </c>
      <c r="AU142" s="214">
        <v>952592</v>
      </c>
      <c r="AV142" s="214">
        <v>963743</v>
      </c>
      <c r="AW142" s="214">
        <v>974433</v>
      </c>
      <c r="AX142" s="214">
        <v>984879</v>
      </c>
      <c r="AY142" s="214">
        <v>995104</v>
      </c>
      <c r="AZ142" s="214">
        <v>1005162</v>
      </c>
    </row>
    <row r="143" spans="1:52">
      <c r="A143" s="212" t="s">
        <v>201</v>
      </c>
      <c r="B143" s="210">
        <v>546019</v>
      </c>
      <c r="C143" s="210">
        <v>543588</v>
      </c>
      <c r="D143" s="210">
        <v>544739</v>
      </c>
      <c r="E143" s="210">
        <v>545437</v>
      </c>
      <c r="F143" s="210">
        <v>540109</v>
      </c>
      <c r="G143" s="210">
        <v>526355</v>
      </c>
      <c r="H143" s="210">
        <v>523184</v>
      </c>
      <c r="I143" s="210">
        <v>523381</v>
      </c>
      <c r="J143" s="210">
        <v>510832</v>
      </c>
      <c r="K143" s="210">
        <v>508090</v>
      </c>
      <c r="L143" s="210">
        <v>503467</v>
      </c>
      <c r="M143" s="210">
        <v>508605</v>
      </c>
      <c r="N143" s="210">
        <v>508809</v>
      </c>
      <c r="O143" s="210">
        <v>522598</v>
      </c>
      <c r="P143" s="210">
        <v>540973</v>
      </c>
      <c r="Q143" s="210">
        <v>633232</v>
      </c>
      <c r="R143" s="210">
        <v>705486</v>
      </c>
      <c r="S143" s="210">
        <v>727803</v>
      </c>
      <c r="T143" s="210">
        <v>743478</v>
      </c>
      <c r="U143" s="210">
        <v>754939</v>
      </c>
      <c r="V143" s="210">
        <v>762717</v>
      </c>
      <c r="W143" s="210">
        <v>771052</v>
      </c>
      <c r="X143" s="210">
        <v>780910</v>
      </c>
      <c r="Y143" s="210">
        <v>786738</v>
      </c>
      <c r="Z143" s="210">
        <v>794047</v>
      </c>
      <c r="AA143" s="210">
        <v>801879</v>
      </c>
      <c r="AB143" s="210">
        <v>809355</v>
      </c>
      <c r="AC143" s="210">
        <v>815694</v>
      </c>
      <c r="AD143" s="210">
        <v>820601</v>
      </c>
      <c r="AE143" s="210">
        <v>824267</v>
      </c>
      <c r="AF143" s="210">
        <v>827154</v>
      </c>
      <c r="AG143" s="210">
        <v>829948</v>
      </c>
      <c r="AH143" s="210">
        <v>836329</v>
      </c>
      <c r="AI143" s="210">
        <v>843311</v>
      </c>
      <c r="AJ143" s="210">
        <v>850675</v>
      </c>
      <c r="AK143" s="210">
        <v>858011</v>
      </c>
      <c r="AL143" s="210">
        <v>865052</v>
      </c>
      <c r="AM143" s="210">
        <v>871744</v>
      </c>
      <c r="AN143" s="210">
        <v>877986</v>
      </c>
      <c r="AO143" s="210">
        <v>883948</v>
      </c>
      <c r="AP143" s="210">
        <v>889636</v>
      </c>
      <c r="AQ143" s="210">
        <v>895193</v>
      </c>
      <c r="AR143" s="210">
        <v>900668</v>
      </c>
      <c r="AS143" s="210">
        <v>906034</v>
      </c>
      <c r="AT143" s="210">
        <v>911201</v>
      </c>
      <c r="AU143" s="210">
        <v>917017</v>
      </c>
      <c r="AV143" s="210">
        <v>923293</v>
      </c>
      <c r="AW143" s="210">
        <v>928866</v>
      </c>
      <c r="AX143" s="210">
        <v>933942</v>
      </c>
      <c r="AY143" s="210">
        <v>938604</v>
      </c>
      <c r="AZ143" s="210">
        <v>942952</v>
      </c>
    </row>
    <row r="144" spans="1:52">
      <c r="A144" s="211" t="s">
        <v>203</v>
      </c>
      <c r="B144" s="197">
        <v>546019</v>
      </c>
      <c r="C144" s="197">
        <v>543588</v>
      </c>
      <c r="D144" s="197">
        <v>544739</v>
      </c>
      <c r="E144" s="197">
        <v>545437</v>
      </c>
      <c r="F144" s="197">
        <v>540109</v>
      </c>
      <c r="G144" s="197">
        <v>526355</v>
      </c>
      <c r="H144" s="197">
        <v>523184</v>
      </c>
      <c r="I144" s="197">
        <v>523381</v>
      </c>
      <c r="J144" s="197">
        <v>510832</v>
      </c>
      <c r="K144" s="197">
        <v>508090</v>
      </c>
      <c r="L144" s="197">
        <v>503467</v>
      </c>
      <c r="M144" s="197">
        <v>508605</v>
      </c>
      <c r="N144" s="197">
        <v>508809</v>
      </c>
      <c r="O144" s="197">
        <v>522598</v>
      </c>
      <c r="P144" s="197">
        <v>540973</v>
      </c>
      <c r="Q144" s="197">
        <v>633232</v>
      </c>
      <c r="R144" s="197">
        <v>705470</v>
      </c>
      <c r="S144" s="197">
        <v>727776</v>
      </c>
      <c r="T144" s="197">
        <v>743438</v>
      </c>
      <c r="U144" s="197">
        <v>754882</v>
      </c>
      <c r="V144" s="197">
        <v>762640</v>
      </c>
      <c r="W144" s="197">
        <v>770948</v>
      </c>
      <c r="X144" s="197">
        <v>780770</v>
      </c>
      <c r="Y144" s="197">
        <v>786555</v>
      </c>
      <c r="Z144" s="197">
        <v>793811</v>
      </c>
      <c r="AA144" s="197">
        <v>801574</v>
      </c>
      <c r="AB144" s="197">
        <v>808961</v>
      </c>
      <c r="AC144" s="197">
        <v>815187</v>
      </c>
      <c r="AD144" s="197">
        <v>819955</v>
      </c>
      <c r="AE144" s="197">
        <v>823449</v>
      </c>
      <c r="AF144" s="197">
        <v>826133</v>
      </c>
      <c r="AG144" s="197">
        <v>828685</v>
      </c>
      <c r="AH144" s="197">
        <v>834757</v>
      </c>
      <c r="AI144" s="197">
        <v>841348</v>
      </c>
      <c r="AJ144" s="197">
        <v>848231</v>
      </c>
      <c r="AK144" s="197">
        <v>854952</v>
      </c>
      <c r="AL144" s="197">
        <v>861218</v>
      </c>
      <c r="AM144" s="197">
        <v>866932</v>
      </c>
      <c r="AN144" s="197">
        <v>871937</v>
      </c>
      <c r="AO144" s="197">
        <v>876352</v>
      </c>
      <c r="AP144" s="197">
        <v>880106</v>
      </c>
      <c r="AQ144" s="197">
        <v>883271</v>
      </c>
      <c r="AR144" s="197">
        <v>885771</v>
      </c>
      <c r="AS144" s="197">
        <v>887499</v>
      </c>
      <c r="AT144" s="197">
        <v>888190</v>
      </c>
      <c r="AU144" s="197">
        <v>888528</v>
      </c>
      <c r="AV144" s="197">
        <v>888119</v>
      </c>
      <c r="AW144" s="197">
        <v>885770</v>
      </c>
      <c r="AX144" s="197">
        <v>881468</v>
      </c>
      <c r="AY144" s="197">
        <v>875215</v>
      </c>
      <c r="AZ144" s="197">
        <v>866919</v>
      </c>
    </row>
    <row r="145" spans="1:52">
      <c r="A145" s="211" t="s">
        <v>204</v>
      </c>
      <c r="B145" s="197">
        <v>0</v>
      </c>
      <c r="C145" s="197">
        <v>0</v>
      </c>
      <c r="D145" s="197">
        <v>0</v>
      </c>
      <c r="E145" s="197">
        <v>0</v>
      </c>
      <c r="F145" s="197">
        <v>0</v>
      </c>
      <c r="G145" s="197">
        <v>0</v>
      </c>
      <c r="H145" s="197">
        <v>0</v>
      </c>
      <c r="I145" s="197">
        <v>0</v>
      </c>
      <c r="J145" s="197">
        <v>0</v>
      </c>
      <c r="K145" s="197">
        <v>0</v>
      </c>
      <c r="L145" s="197">
        <v>0</v>
      </c>
      <c r="M145" s="197">
        <v>0</v>
      </c>
      <c r="N145" s="197">
        <v>0</v>
      </c>
      <c r="O145" s="197">
        <v>0</v>
      </c>
      <c r="P145" s="197">
        <v>0</v>
      </c>
      <c r="Q145" s="197">
        <v>0</v>
      </c>
      <c r="R145" s="197">
        <v>1</v>
      </c>
      <c r="S145" s="197">
        <v>2</v>
      </c>
      <c r="T145" s="197">
        <v>3</v>
      </c>
      <c r="U145" s="197">
        <v>5</v>
      </c>
      <c r="V145" s="197">
        <v>7</v>
      </c>
      <c r="W145" s="197">
        <v>10</v>
      </c>
      <c r="X145" s="197">
        <v>14</v>
      </c>
      <c r="Y145" s="197">
        <v>19</v>
      </c>
      <c r="Z145" s="197">
        <v>26</v>
      </c>
      <c r="AA145" s="197">
        <v>36</v>
      </c>
      <c r="AB145" s="197">
        <v>49</v>
      </c>
      <c r="AC145" s="197">
        <v>66</v>
      </c>
      <c r="AD145" s="197">
        <v>88</v>
      </c>
      <c r="AE145" s="197">
        <v>117</v>
      </c>
      <c r="AF145" s="197">
        <v>151</v>
      </c>
      <c r="AG145" s="197">
        <v>191</v>
      </c>
      <c r="AH145" s="197">
        <v>245</v>
      </c>
      <c r="AI145" s="197">
        <v>318</v>
      </c>
      <c r="AJ145" s="197">
        <v>409</v>
      </c>
      <c r="AK145" s="197">
        <v>531</v>
      </c>
      <c r="AL145" s="197">
        <v>690</v>
      </c>
      <c r="AM145" s="197">
        <v>897</v>
      </c>
      <c r="AN145" s="197">
        <v>1164</v>
      </c>
      <c r="AO145" s="197">
        <v>1507</v>
      </c>
      <c r="AP145" s="197">
        <v>1943</v>
      </c>
      <c r="AQ145" s="197">
        <v>2492</v>
      </c>
      <c r="AR145" s="197">
        <v>3189</v>
      </c>
      <c r="AS145" s="197">
        <v>4055</v>
      </c>
      <c r="AT145" s="197">
        <v>5130</v>
      </c>
      <c r="AU145" s="197">
        <v>6460</v>
      </c>
      <c r="AV145" s="197">
        <v>8095</v>
      </c>
      <c r="AW145" s="197">
        <v>10045</v>
      </c>
      <c r="AX145" s="197">
        <v>12352</v>
      </c>
      <c r="AY145" s="197">
        <v>15029</v>
      </c>
      <c r="AZ145" s="197">
        <v>18101</v>
      </c>
    </row>
    <row r="146" spans="1:52">
      <c r="A146" s="211" t="s">
        <v>221</v>
      </c>
      <c r="B146" s="197">
        <v>0</v>
      </c>
      <c r="C146" s="197">
        <v>0</v>
      </c>
      <c r="D146" s="197">
        <v>0</v>
      </c>
      <c r="E146" s="197">
        <v>0</v>
      </c>
      <c r="F146" s="197">
        <v>0</v>
      </c>
      <c r="G146" s="197">
        <v>0</v>
      </c>
      <c r="H146" s="197">
        <v>0</v>
      </c>
      <c r="I146" s="197">
        <v>0</v>
      </c>
      <c r="J146" s="197">
        <v>0</v>
      </c>
      <c r="K146" s="197">
        <v>0</v>
      </c>
      <c r="L146" s="197">
        <v>0</v>
      </c>
      <c r="M146" s="197">
        <v>0</v>
      </c>
      <c r="N146" s="197">
        <v>0</v>
      </c>
      <c r="O146" s="197">
        <v>0</v>
      </c>
      <c r="P146" s="197">
        <v>0</v>
      </c>
      <c r="Q146" s="197">
        <v>0</v>
      </c>
      <c r="R146" s="197">
        <v>14</v>
      </c>
      <c r="S146" s="197">
        <v>24</v>
      </c>
      <c r="T146" s="197">
        <v>35</v>
      </c>
      <c r="U146" s="197">
        <v>49</v>
      </c>
      <c r="V146" s="197">
        <v>66</v>
      </c>
      <c r="W146" s="197">
        <v>88</v>
      </c>
      <c r="X146" s="197">
        <v>117</v>
      </c>
      <c r="Y146" s="197">
        <v>151</v>
      </c>
      <c r="Z146" s="197">
        <v>191</v>
      </c>
      <c r="AA146" s="197">
        <v>242</v>
      </c>
      <c r="AB146" s="197">
        <v>306</v>
      </c>
      <c r="AC146" s="197">
        <v>386</v>
      </c>
      <c r="AD146" s="197">
        <v>481</v>
      </c>
      <c r="AE146" s="197">
        <v>594</v>
      </c>
      <c r="AF146" s="197">
        <v>724</v>
      </c>
      <c r="AG146" s="197">
        <v>878</v>
      </c>
      <c r="AH146" s="197">
        <v>1069</v>
      </c>
      <c r="AI146" s="197">
        <v>1298</v>
      </c>
      <c r="AJ146" s="197">
        <v>1572</v>
      </c>
      <c r="AK146" s="197">
        <v>1903</v>
      </c>
      <c r="AL146" s="197">
        <v>2304</v>
      </c>
      <c r="AM146" s="197">
        <v>2789</v>
      </c>
      <c r="AN146" s="197">
        <v>3374</v>
      </c>
      <c r="AO146" s="197">
        <v>4072</v>
      </c>
      <c r="AP146" s="197">
        <v>4908</v>
      </c>
      <c r="AQ146" s="197">
        <v>5897</v>
      </c>
      <c r="AR146" s="197">
        <v>7072</v>
      </c>
      <c r="AS146" s="197">
        <v>8445</v>
      </c>
      <c r="AT146" s="197">
        <v>10071</v>
      </c>
      <c r="AU146" s="197">
        <v>11980</v>
      </c>
      <c r="AV146" s="197">
        <v>14224</v>
      </c>
      <c r="AW146" s="197">
        <v>16787</v>
      </c>
      <c r="AX146" s="197">
        <v>19729</v>
      </c>
      <c r="AY146" s="197">
        <v>23055</v>
      </c>
      <c r="AZ146" s="197">
        <v>26821</v>
      </c>
    </row>
    <row r="147" spans="1:52">
      <c r="A147" s="211" t="s">
        <v>215</v>
      </c>
      <c r="B147" s="197">
        <v>0</v>
      </c>
      <c r="C147" s="197">
        <v>0</v>
      </c>
      <c r="D147" s="197">
        <v>0</v>
      </c>
      <c r="E147" s="197">
        <v>0</v>
      </c>
      <c r="F147" s="197">
        <v>0</v>
      </c>
      <c r="G147" s="197">
        <v>0</v>
      </c>
      <c r="H147" s="197">
        <v>0</v>
      </c>
      <c r="I147" s="197">
        <v>0</v>
      </c>
      <c r="J147" s="197">
        <v>0</v>
      </c>
      <c r="K147" s="197">
        <v>0</v>
      </c>
      <c r="L147" s="197">
        <v>0</v>
      </c>
      <c r="M147" s="197">
        <v>0</v>
      </c>
      <c r="N147" s="197">
        <v>0</v>
      </c>
      <c r="O147" s="197">
        <v>0</v>
      </c>
      <c r="P147" s="197">
        <v>0</v>
      </c>
      <c r="Q147" s="197">
        <v>0</v>
      </c>
      <c r="R147" s="197">
        <v>1</v>
      </c>
      <c r="S147" s="197">
        <v>1</v>
      </c>
      <c r="T147" s="197">
        <v>2</v>
      </c>
      <c r="U147" s="197">
        <v>3</v>
      </c>
      <c r="V147" s="197">
        <v>4</v>
      </c>
      <c r="W147" s="197">
        <v>6</v>
      </c>
      <c r="X147" s="197">
        <v>9</v>
      </c>
      <c r="Y147" s="197">
        <v>13</v>
      </c>
      <c r="Z147" s="197">
        <v>19</v>
      </c>
      <c r="AA147" s="197">
        <v>27</v>
      </c>
      <c r="AB147" s="197">
        <v>39</v>
      </c>
      <c r="AC147" s="197">
        <v>55</v>
      </c>
      <c r="AD147" s="197">
        <v>77</v>
      </c>
      <c r="AE147" s="197">
        <v>107</v>
      </c>
      <c r="AF147" s="197">
        <v>146</v>
      </c>
      <c r="AG147" s="197">
        <v>194</v>
      </c>
      <c r="AH147" s="197">
        <v>258</v>
      </c>
      <c r="AI147" s="197">
        <v>347</v>
      </c>
      <c r="AJ147" s="197">
        <v>463</v>
      </c>
      <c r="AK147" s="197">
        <v>625</v>
      </c>
      <c r="AL147" s="197">
        <v>840</v>
      </c>
      <c r="AM147" s="197">
        <v>1126</v>
      </c>
      <c r="AN147" s="197">
        <v>1511</v>
      </c>
      <c r="AO147" s="197">
        <v>2017</v>
      </c>
      <c r="AP147" s="197">
        <v>2679</v>
      </c>
      <c r="AQ147" s="197">
        <v>3533</v>
      </c>
      <c r="AR147" s="197">
        <v>4636</v>
      </c>
      <c r="AS147" s="197">
        <v>6035</v>
      </c>
      <c r="AT147" s="197">
        <v>7810</v>
      </c>
      <c r="AU147" s="197">
        <v>10049</v>
      </c>
      <c r="AV147" s="197">
        <v>12855</v>
      </c>
      <c r="AW147" s="197">
        <v>16264</v>
      </c>
      <c r="AX147" s="197">
        <v>20393</v>
      </c>
      <c r="AY147" s="197">
        <v>25305</v>
      </c>
      <c r="AZ147" s="197">
        <v>31111</v>
      </c>
    </row>
    <row r="148" spans="1:52">
      <c r="A148" s="212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  <c r="AA148" s="210"/>
      <c r="AB148" s="210"/>
      <c r="AC148" s="210"/>
      <c r="AD148" s="210"/>
      <c r="AE148" s="210"/>
      <c r="AF148" s="210"/>
      <c r="AG148" s="210"/>
      <c r="AH148" s="210"/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</row>
    <row r="149" spans="1:52">
      <c r="A149" s="211"/>
      <c r="B149" s="197"/>
      <c r="C149" s="197"/>
      <c r="D149" s="197"/>
      <c r="E149" s="197"/>
      <c r="F149" s="197"/>
      <c r="G149" s="197"/>
      <c r="H149" s="197"/>
      <c r="I149" s="197"/>
      <c r="J149" s="197"/>
      <c r="K149" s="197"/>
      <c r="L149" s="197"/>
      <c r="M149" s="197"/>
      <c r="N149" s="197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  <c r="AA149" s="197"/>
      <c r="AB149" s="197"/>
      <c r="AC149" s="197"/>
      <c r="AD149" s="197"/>
      <c r="AE149" s="197"/>
      <c r="AF149" s="197"/>
      <c r="AG149" s="197"/>
      <c r="AH149" s="197"/>
      <c r="AI149" s="197"/>
      <c r="AJ149" s="197"/>
      <c r="AK149" s="197"/>
      <c r="AL149" s="197"/>
      <c r="AM149" s="197"/>
      <c r="AN149" s="197"/>
      <c r="AO149" s="197"/>
      <c r="AP149" s="197"/>
      <c r="AQ149" s="197"/>
      <c r="AR149" s="197"/>
      <c r="AS149" s="197"/>
      <c r="AT149" s="197"/>
      <c r="AU149" s="197"/>
      <c r="AV149" s="197"/>
      <c r="AW149" s="197"/>
      <c r="AX149" s="197"/>
      <c r="AY149" s="197"/>
      <c r="AZ149" s="197"/>
    </row>
    <row r="150" spans="1:52">
      <c r="A150" s="211"/>
      <c r="B150" s="197"/>
      <c r="C150" s="197"/>
      <c r="D150" s="197"/>
      <c r="E150" s="197"/>
      <c r="F150" s="197"/>
      <c r="G150" s="197"/>
      <c r="H150" s="197"/>
      <c r="I150" s="197"/>
      <c r="J150" s="197"/>
      <c r="K150" s="197"/>
      <c r="L150" s="197"/>
      <c r="M150" s="197"/>
      <c r="N150" s="197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  <c r="AA150" s="197"/>
      <c r="AB150" s="197"/>
      <c r="AC150" s="197"/>
      <c r="AD150" s="197"/>
      <c r="AE150" s="197"/>
      <c r="AF150" s="197"/>
      <c r="AG150" s="197"/>
      <c r="AH150" s="197"/>
      <c r="AI150" s="197"/>
      <c r="AJ150" s="197"/>
      <c r="AK150" s="197"/>
      <c r="AL150" s="197"/>
      <c r="AM150" s="197"/>
      <c r="AN150" s="197"/>
      <c r="AO150" s="197"/>
      <c r="AP150" s="197"/>
      <c r="AQ150" s="197"/>
      <c r="AR150" s="197"/>
      <c r="AS150" s="197"/>
      <c r="AT150" s="197"/>
      <c r="AU150" s="197"/>
      <c r="AV150" s="197"/>
      <c r="AW150" s="197"/>
      <c r="AX150" s="197"/>
      <c r="AY150" s="197"/>
      <c r="AZ150" s="197"/>
    </row>
    <row r="151" spans="1:52">
      <c r="A151" s="211"/>
      <c r="B151" s="197"/>
      <c r="C151" s="197"/>
      <c r="D151" s="197"/>
      <c r="E151" s="197"/>
      <c r="F151" s="197"/>
      <c r="G151" s="197"/>
      <c r="H151" s="197"/>
      <c r="I151" s="197"/>
      <c r="J151" s="197"/>
      <c r="K151" s="197"/>
      <c r="L151" s="197"/>
      <c r="M151" s="197"/>
      <c r="N151" s="197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  <c r="AA151" s="197"/>
      <c r="AB151" s="197"/>
      <c r="AC151" s="197"/>
      <c r="AD151" s="197"/>
      <c r="AE151" s="197"/>
      <c r="AF151" s="197"/>
      <c r="AG151" s="197"/>
      <c r="AH151" s="197"/>
      <c r="AI151" s="197"/>
      <c r="AJ151" s="197"/>
      <c r="AK151" s="197"/>
      <c r="AL151" s="197"/>
      <c r="AM151" s="197"/>
      <c r="AN151" s="197"/>
      <c r="AO151" s="197"/>
      <c r="AP151" s="197"/>
      <c r="AQ151" s="197"/>
      <c r="AR151" s="197"/>
      <c r="AS151" s="197"/>
      <c r="AT151" s="197"/>
      <c r="AU151" s="197"/>
      <c r="AV151" s="197"/>
      <c r="AW151" s="197"/>
      <c r="AX151" s="197"/>
      <c r="AY151" s="197"/>
      <c r="AZ151" s="197"/>
    </row>
    <row r="152" spans="1:52">
      <c r="A152" s="211"/>
      <c r="B152" s="197"/>
      <c r="C152" s="197"/>
      <c r="D152" s="197"/>
      <c r="E152" s="197"/>
      <c r="F152" s="197"/>
      <c r="G152" s="197"/>
      <c r="H152" s="197"/>
      <c r="I152" s="197"/>
      <c r="J152" s="197"/>
      <c r="K152" s="197"/>
      <c r="L152" s="197"/>
      <c r="M152" s="197"/>
      <c r="N152" s="197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  <c r="AA152" s="197"/>
      <c r="AB152" s="197"/>
      <c r="AC152" s="197"/>
      <c r="AD152" s="197"/>
      <c r="AE152" s="197"/>
      <c r="AF152" s="197"/>
      <c r="AG152" s="197"/>
      <c r="AH152" s="197"/>
      <c r="AI152" s="197"/>
      <c r="AJ152" s="197"/>
      <c r="AK152" s="197"/>
      <c r="AL152" s="197"/>
      <c r="AM152" s="197"/>
      <c r="AN152" s="197"/>
      <c r="AO152" s="197"/>
      <c r="AP152" s="197"/>
      <c r="AQ152" s="197"/>
      <c r="AR152" s="197"/>
      <c r="AS152" s="197"/>
      <c r="AT152" s="197"/>
      <c r="AU152" s="197"/>
      <c r="AV152" s="197"/>
      <c r="AW152" s="197"/>
      <c r="AX152" s="197"/>
      <c r="AY152" s="197"/>
      <c r="AZ152" s="197"/>
    </row>
    <row r="153" spans="1:52">
      <c r="A153" s="212" t="s">
        <v>206</v>
      </c>
      <c r="B153" s="210">
        <v>0</v>
      </c>
      <c r="C153" s="210">
        <v>0</v>
      </c>
      <c r="D153" s="210">
        <v>0</v>
      </c>
      <c r="E153" s="210">
        <v>0</v>
      </c>
      <c r="F153" s="210">
        <v>0</v>
      </c>
      <c r="G153" s="210">
        <v>0</v>
      </c>
      <c r="H153" s="210">
        <v>0</v>
      </c>
      <c r="I153" s="210">
        <v>0</v>
      </c>
      <c r="J153" s="210">
        <v>0</v>
      </c>
      <c r="K153" s="210">
        <v>0</v>
      </c>
      <c r="L153" s="210">
        <v>0</v>
      </c>
      <c r="M153" s="210">
        <v>0</v>
      </c>
      <c r="N153" s="210">
        <v>0</v>
      </c>
      <c r="O153" s="210">
        <v>0</v>
      </c>
      <c r="P153" s="210">
        <v>0</v>
      </c>
      <c r="Q153" s="210">
        <v>0</v>
      </c>
      <c r="R153" s="210">
        <v>0</v>
      </c>
      <c r="S153" s="210">
        <v>0</v>
      </c>
      <c r="T153" s="210">
        <v>0</v>
      </c>
      <c r="U153" s="210">
        <v>0</v>
      </c>
      <c r="V153" s="210">
        <v>0</v>
      </c>
      <c r="W153" s="210">
        <v>0</v>
      </c>
      <c r="X153" s="210">
        <v>0</v>
      </c>
      <c r="Y153" s="210">
        <v>0</v>
      </c>
      <c r="Z153" s="210">
        <v>0</v>
      </c>
      <c r="AA153" s="210">
        <v>0</v>
      </c>
      <c r="AB153" s="210">
        <v>0</v>
      </c>
      <c r="AC153" s="210">
        <v>0</v>
      </c>
      <c r="AD153" s="210">
        <v>0</v>
      </c>
      <c r="AE153" s="210">
        <v>8</v>
      </c>
      <c r="AF153" s="210">
        <v>53</v>
      </c>
      <c r="AG153" s="210">
        <v>148</v>
      </c>
      <c r="AH153" s="210">
        <v>307</v>
      </c>
      <c r="AI153" s="210">
        <v>538</v>
      </c>
      <c r="AJ153" s="210">
        <v>852</v>
      </c>
      <c r="AK153" s="210">
        <v>1258</v>
      </c>
      <c r="AL153" s="210">
        <v>1764</v>
      </c>
      <c r="AM153" s="210">
        <v>2374</v>
      </c>
      <c r="AN153" s="210">
        <v>3092</v>
      </c>
      <c r="AO153" s="210">
        <v>3912</v>
      </c>
      <c r="AP153" s="210">
        <v>4830</v>
      </c>
      <c r="AQ153" s="210">
        <v>5843</v>
      </c>
      <c r="AR153" s="210">
        <v>6955</v>
      </c>
      <c r="AS153" s="210">
        <v>8167</v>
      </c>
      <c r="AT153" s="210">
        <v>9470</v>
      </c>
      <c r="AU153" s="210">
        <v>10889</v>
      </c>
      <c r="AV153" s="210">
        <v>12404</v>
      </c>
      <c r="AW153" s="210">
        <v>13997</v>
      </c>
      <c r="AX153" s="210">
        <v>15661</v>
      </c>
      <c r="AY153" s="210">
        <v>17387</v>
      </c>
      <c r="AZ153" s="210">
        <v>19162</v>
      </c>
    </row>
    <row r="154" spans="1:52">
      <c r="A154" s="211" t="s">
        <v>207</v>
      </c>
      <c r="B154" s="197">
        <v>0</v>
      </c>
      <c r="C154" s="197">
        <v>0</v>
      </c>
      <c r="D154" s="197">
        <v>0</v>
      </c>
      <c r="E154" s="197">
        <v>0</v>
      </c>
      <c r="F154" s="197">
        <v>0</v>
      </c>
      <c r="G154" s="197">
        <v>0</v>
      </c>
      <c r="H154" s="197">
        <v>0</v>
      </c>
      <c r="I154" s="197">
        <v>0</v>
      </c>
      <c r="J154" s="197">
        <v>0</v>
      </c>
      <c r="K154" s="197">
        <v>0</v>
      </c>
      <c r="L154" s="197">
        <v>0</v>
      </c>
      <c r="M154" s="197">
        <v>0</v>
      </c>
      <c r="N154" s="197">
        <v>0</v>
      </c>
      <c r="O154" s="197">
        <v>0</v>
      </c>
      <c r="P154" s="197">
        <v>0</v>
      </c>
      <c r="Q154" s="197">
        <v>0</v>
      </c>
      <c r="R154" s="197">
        <v>0</v>
      </c>
      <c r="S154" s="197">
        <v>0</v>
      </c>
      <c r="T154" s="197">
        <v>0</v>
      </c>
      <c r="U154" s="197">
        <v>0</v>
      </c>
      <c r="V154" s="197">
        <v>0</v>
      </c>
      <c r="W154" s="197">
        <v>0</v>
      </c>
      <c r="X154" s="197">
        <v>0</v>
      </c>
      <c r="Y154" s="197">
        <v>0</v>
      </c>
      <c r="Z154" s="197">
        <v>0</v>
      </c>
      <c r="AA154" s="197">
        <v>0</v>
      </c>
      <c r="AB154" s="197">
        <v>0</v>
      </c>
      <c r="AC154" s="197">
        <v>0</v>
      </c>
      <c r="AD154" s="197">
        <v>0</v>
      </c>
      <c r="AE154" s="197">
        <v>0</v>
      </c>
      <c r="AF154" s="197">
        <v>0</v>
      </c>
      <c r="AG154" s="197">
        <v>0</v>
      </c>
      <c r="AH154" s="197">
        <v>0</v>
      </c>
      <c r="AI154" s="197">
        <v>0</v>
      </c>
      <c r="AJ154" s="197">
        <v>0</v>
      </c>
      <c r="AK154" s="197">
        <v>0</v>
      </c>
      <c r="AL154" s="197">
        <v>0</v>
      </c>
      <c r="AM154" s="197">
        <v>0</v>
      </c>
      <c r="AN154" s="197">
        <v>0</v>
      </c>
      <c r="AO154" s="197">
        <v>0</v>
      </c>
      <c r="AP154" s="197">
        <v>0</v>
      </c>
      <c r="AQ154" s="197">
        <v>0</v>
      </c>
      <c r="AR154" s="197">
        <v>0</v>
      </c>
      <c r="AS154" s="197">
        <v>0</v>
      </c>
      <c r="AT154" s="197">
        <v>0</v>
      </c>
      <c r="AU154" s="197">
        <v>0</v>
      </c>
      <c r="AV154" s="197">
        <v>0</v>
      </c>
      <c r="AW154" s="197">
        <v>0</v>
      </c>
      <c r="AX154" s="197">
        <v>0</v>
      </c>
      <c r="AY154" s="197">
        <v>0</v>
      </c>
      <c r="AZ154" s="197">
        <v>0</v>
      </c>
    </row>
    <row r="155" spans="1:52">
      <c r="A155" s="211" t="s">
        <v>208</v>
      </c>
      <c r="B155" s="197">
        <v>0</v>
      </c>
      <c r="C155" s="197">
        <v>0</v>
      </c>
      <c r="D155" s="197">
        <v>0</v>
      </c>
      <c r="E155" s="197">
        <v>0</v>
      </c>
      <c r="F155" s="197">
        <v>0</v>
      </c>
      <c r="G155" s="197">
        <v>0</v>
      </c>
      <c r="H155" s="197">
        <v>0</v>
      </c>
      <c r="I155" s="197">
        <v>0</v>
      </c>
      <c r="J155" s="197">
        <v>0</v>
      </c>
      <c r="K155" s="197">
        <v>0</v>
      </c>
      <c r="L155" s="197">
        <v>0</v>
      </c>
      <c r="M155" s="197">
        <v>0</v>
      </c>
      <c r="N155" s="197">
        <v>0</v>
      </c>
      <c r="O155" s="197">
        <v>0</v>
      </c>
      <c r="P155" s="197">
        <v>0</v>
      </c>
      <c r="Q155" s="197">
        <v>0</v>
      </c>
      <c r="R155" s="197">
        <v>0</v>
      </c>
      <c r="S155" s="197">
        <v>0</v>
      </c>
      <c r="T155" s="197">
        <v>0</v>
      </c>
      <c r="U155" s="197">
        <v>0</v>
      </c>
      <c r="V155" s="197">
        <v>0</v>
      </c>
      <c r="W155" s="197">
        <v>0</v>
      </c>
      <c r="X155" s="197">
        <v>0</v>
      </c>
      <c r="Y155" s="197">
        <v>0</v>
      </c>
      <c r="Z155" s="197">
        <v>0</v>
      </c>
      <c r="AA155" s="197">
        <v>0</v>
      </c>
      <c r="AB155" s="197">
        <v>0</v>
      </c>
      <c r="AC155" s="197">
        <v>0</v>
      </c>
      <c r="AD155" s="197">
        <v>0</v>
      </c>
      <c r="AE155" s="197">
        <v>0</v>
      </c>
      <c r="AF155" s="197">
        <v>0</v>
      </c>
      <c r="AG155" s="197">
        <v>0</v>
      </c>
      <c r="AH155" s="197">
        <v>0</v>
      </c>
      <c r="AI155" s="197">
        <v>0</v>
      </c>
      <c r="AJ155" s="197">
        <v>0</v>
      </c>
      <c r="AK155" s="197">
        <v>0</v>
      </c>
      <c r="AL155" s="197">
        <v>0</v>
      </c>
      <c r="AM155" s="197">
        <v>0</v>
      </c>
      <c r="AN155" s="197">
        <v>0</v>
      </c>
      <c r="AO155" s="197">
        <v>0</v>
      </c>
      <c r="AP155" s="197">
        <v>0</v>
      </c>
      <c r="AQ155" s="197">
        <v>0</v>
      </c>
      <c r="AR155" s="197">
        <v>0</v>
      </c>
      <c r="AS155" s="197">
        <v>0</v>
      </c>
      <c r="AT155" s="197">
        <v>0</v>
      </c>
      <c r="AU155" s="197">
        <v>0</v>
      </c>
      <c r="AV155" s="197">
        <v>0</v>
      </c>
      <c r="AW155" s="197">
        <v>0</v>
      </c>
      <c r="AX155" s="197">
        <v>0</v>
      </c>
      <c r="AY155" s="197">
        <v>0</v>
      </c>
      <c r="AZ155" s="197">
        <v>0</v>
      </c>
    </row>
    <row r="156" spans="1:52">
      <c r="A156" s="211" t="s">
        <v>209</v>
      </c>
      <c r="B156" s="197">
        <v>0</v>
      </c>
      <c r="C156" s="197">
        <v>0</v>
      </c>
      <c r="D156" s="197">
        <v>0</v>
      </c>
      <c r="E156" s="197">
        <v>0</v>
      </c>
      <c r="F156" s="197">
        <v>0</v>
      </c>
      <c r="G156" s="197">
        <v>0</v>
      </c>
      <c r="H156" s="197">
        <v>0</v>
      </c>
      <c r="I156" s="197">
        <v>0</v>
      </c>
      <c r="J156" s="197">
        <v>0</v>
      </c>
      <c r="K156" s="197">
        <v>0</v>
      </c>
      <c r="L156" s="197">
        <v>0</v>
      </c>
      <c r="M156" s="197">
        <v>0</v>
      </c>
      <c r="N156" s="197">
        <v>0</v>
      </c>
      <c r="O156" s="197">
        <v>0</v>
      </c>
      <c r="P156" s="197">
        <v>0</v>
      </c>
      <c r="Q156" s="197">
        <v>0</v>
      </c>
      <c r="R156" s="197">
        <v>0</v>
      </c>
      <c r="S156" s="197">
        <v>0</v>
      </c>
      <c r="T156" s="197">
        <v>0</v>
      </c>
      <c r="U156" s="197">
        <v>0</v>
      </c>
      <c r="V156" s="197">
        <v>0</v>
      </c>
      <c r="W156" s="197">
        <v>0</v>
      </c>
      <c r="X156" s="197">
        <v>0</v>
      </c>
      <c r="Y156" s="197">
        <v>0</v>
      </c>
      <c r="Z156" s="197">
        <v>0</v>
      </c>
      <c r="AA156" s="197">
        <v>0</v>
      </c>
      <c r="AB156" s="197">
        <v>0</v>
      </c>
      <c r="AC156" s="197">
        <v>0</v>
      </c>
      <c r="AD156" s="197">
        <v>0</v>
      </c>
      <c r="AE156" s="197">
        <v>8</v>
      </c>
      <c r="AF156" s="197">
        <v>53</v>
      </c>
      <c r="AG156" s="197">
        <v>148</v>
      </c>
      <c r="AH156" s="197">
        <v>307</v>
      </c>
      <c r="AI156" s="197">
        <v>538</v>
      </c>
      <c r="AJ156" s="197">
        <v>852</v>
      </c>
      <c r="AK156" s="197">
        <v>1258</v>
      </c>
      <c r="AL156" s="197">
        <v>1764</v>
      </c>
      <c r="AM156" s="197">
        <v>2374</v>
      </c>
      <c r="AN156" s="197">
        <v>3092</v>
      </c>
      <c r="AO156" s="197">
        <v>3912</v>
      </c>
      <c r="AP156" s="197">
        <v>4830</v>
      </c>
      <c r="AQ156" s="197">
        <v>5843</v>
      </c>
      <c r="AR156" s="197">
        <v>6955</v>
      </c>
      <c r="AS156" s="197">
        <v>8167</v>
      </c>
      <c r="AT156" s="197">
        <v>9470</v>
      </c>
      <c r="AU156" s="197">
        <v>10889</v>
      </c>
      <c r="AV156" s="197">
        <v>12404</v>
      </c>
      <c r="AW156" s="197">
        <v>13997</v>
      </c>
      <c r="AX156" s="197">
        <v>15661</v>
      </c>
      <c r="AY156" s="197">
        <v>17387</v>
      </c>
      <c r="AZ156" s="197">
        <v>19162</v>
      </c>
    </row>
    <row r="157" spans="1:52">
      <c r="A157" s="211" t="s">
        <v>216</v>
      </c>
      <c r="B157" s="197">
        <v>0</v>
      </c>
      <c r="C157" s="197">
        <v>0</v>
      </c>
      <c r="D157" s="197">
        <v>0</v>
      </c>
      <c r="E157" s="197">
        <v>0</v>
      </c>
      <c r="F157" s="197">
        <v>0</v>
      </c>
      <c r="G157" s="197">
        <v>0</v>
      </c>
      <c r="H157" s="197">
        <v>0</v>
      </c>
      <c r="I157" s="197">
        <v>0</v>
      </c>
      <c r="J157" s="197">
        <v>0</v>
      </c>
      <c r="K157" s="197">
        <v>0</v>
      </c>
      <c r="L157" s="197">
        <v>0</v>
      </c>
      <c r="M157" s="197">
        <v>0</v>
      </c>
      <c r="N157" s="197">
        <v>0</v>
      </c>
      <c r="O157" s="197">
        <v>0</v>
      </c>
      <c r="P157" s="197">
        <v>0</v>
      </c>
      <c r="Q157" s="197">
        <v>0</v>
      </c>
      <c r="R157" s="197">
        <v>0</v>
      </c>
      <c r="S157" s="197">
        <v>0</v>
      </c>
      <c r="T157" s="197">
        <v>0</v>
      </c>
      <c r="U157" s="197">
        <v>0</v>
      </c>
      <c r="V157" s="197">
        <v>0</v>
      </c>
      <c r="W157" s="197">
        <v>0</v>
      </c>
      <c r="X157" s="197">
        <v>0</v>
      </c>
      <c r="Y157" s="197">
        <v>0</v>
      </c>
      <c r="Z157" s="197">
        <v>0</v>
      </c>
      <c r="AA157" s="197">
        <v>0</v>
      </c>
      <c r="AB157" s="197">
        <v>0</v>
      </c>
      <c r="AC157" s="197">
        <v>0</v>
      </c>
      <c r="AD157" s="197">
        <v>0</v>
      </c>
      <c r="AE157" s="197">
        <v>0</v>
      </c>
      <c r="AF157" s="197">
        <v>0</v>
      </c>
      <c r="AG157" s="197">
        <v>0</v>
      </c>
      <c r="AH157" s="197">
        <v>0</v>
      </c>
      <c r="AI157" s="197">
        <v>0</v>
      </c>
      <c r="AJ157" s="197">
        <v>0</v>
      </c>
      <c r="AK157" s="197">
        <v>0</v>
      </c>
      <c r="AL157" s="197">
        <v>0</v>
      </c>
      <c r="AM157" s="197">
        <v>0</v>
      </c>
      <c r="AN157" s="197">
        <v>0</v>
      </c>
      <c r="AO157" s="197">
        <v>0</v>
      </c>
      <c r="AP157" s="197">
        <v>0</v>
      </c>
      <c r="AQ157" s="197">
        <v>0</v>
      </c>
      <c r="AR157" s="197">
        <v>0</v>
      </c>
      <c r="AS157" s="197">
        <v>0</v>
      </c>
      <c r="AT157" s="197">
        <v>0</v>
      </c>
      <c r="AU157" s="197">
        <v>0</v>
      </c>
      <c r="AV157" s="197">
        <v>0</v>
      </c>
      <c r="AW157" s="197">
        <v>0</v>
      </c>
      <c r="AX157" s="197">
        <v>0</v>
      </c>
      <c r="AY157" s="197">
        <v>0</v>
      </c>
      <c r="AZ157" s="197">
        <v>0</v>
      </c>
    </row>
    <row r="158" spans="1:52">
      <c r="A158" s="212" t="s">
        <v>210</v>
      </c>
      <c r="B158" s="210">
        <v>0</v>
      </c>
      <c r="C158" s="210">
        <v>0</v>
      </c>
      <c r="D158" s="210">
        <v>0</v>
      </c>
      <c r="E158" s="210">
        <v>0</v>
      </c>
      <c r="F158" s="210">
        <v>0</v>
      </c>
      <c r="G158" s="210">
        <v>0</v>
      </c>
      <c r="H158" s="210">
        <v>0</v>
      </c>
      <c r="I158" s="210">
        <v>0</v>
      </c>
      <c r="J158" s="210">
        <v>0</v>
      </c>
      <c r="K158" s="210">
        <v>0</v>
      </c>
      <c r="L158" s="210">
        <v>0</v>
      </c>
      <c r="M158" s="210">
        <v>0</v>
      </c>
      <c r="N158" s="210">
        <v>0</v>
      </c>
      <c r="O158" s="210">
        <v>0</v>
      </c>
      <c r="P158" s="210">
        <v>0</v>
      </c>
      <c r="Q158" s="210">
        <v>0</v>
      </c>
      <c r="R158" s="210">
        <v>2</v>
      </c>
      <c r="S158" s="210">
        <v>3</v>
      </c>
      <c r="T158" s="210">
        <v>5</v>
      </c>
      <c r="U158" s="210">
        <v>7</v>
      </c>
      <c r="V158" s="210">
        <v>10</v>
      </c>
      <c r="W158" s="210">
        <v>10</v>
      </c>
      <c r="X158" s="210">
        <v>10</v>
      </c>
      <c r="Y158" s="210">
        <v>10</v>
      </c>
      <c r="Z158" s="210">
        <v>10</v>
      </c>
      <c r="AA158" s="210">
        <v>10</v>
      </c>
      <c r="AB158" s="210">
        <v>10</v>
      </c>
      <c r="AC158" s="210">
        <v>10</v>
      </c>
      <c r="AD158" s="210">
        <v>10</v>
      </c>
      <c r="AE158" s="210">
        <v>10</v>
      </c>
      <c r="AF158" s="210">
        <v>74</v>
      </c>
      <c r="AG158" s="210">
        <v>269</v>
      </c>
      <c r="AH158" s="210">
        <v>624</v>
      </c>
      <c r="AI158" s="210">
        <v>1155</v>
      </c>
      <c r="AJ158" s="210">
        <v>1884</v>
      </c>
      <c r="AK158" s="210">
        <v>2822</v>
      </c>
      <c r="AL158" s="210">
        <v>3984</v>
      </c>
      <c r="AM158" s="210">
        <v>5394</v>
      </c>
      <c r="AN158" s="210">
        <v>7047</v>
      </c>
      <c r="AO158" s="210">
        <v>8924</v>
      </c>
      <c r="AP158" s="210">
        <v>11019</v>
      </c>
      <c r="AQ158" s="210">
        <v>13331</v>
      </c>
      <c r="AR158" s="210">
        <v>15853</v>
      </c>
      <c r="AS158" s="210">
        <v>18575</v>
      </c>
      <c r="AT158" s="210">
        <v>21493</v>
      </c>
      <c r="AU158" s="210">
        <v>24686</v>
      </c>
      <c r="AV158" s="210">
        <v>28046</v>
      </c>
      <c r="AW158" s="210">
        <v>31570</v>
      </c>
      <c r="AX158" s="210">
        <v>35276</v>
      </c>
      <c r="AY158" s="210">
        <v>39113</v>
      </c>
      <c r="AZ158" s="210">
        <v>43048</v>
      </c>
    </row>
    <row r="159" spans="1:52">
      <c r="A159" s="211" t="s">
        <v>211</v>
      </c>
      <c r="B159" s="197">
        <v>0</v>
      </c>
      <c r="C159" s="197">
        <v>0</v>
      </c>
      <c r="D159" s="197">
        <v>0</v>
      </c>
      <c r="E159" s="197">
        <v>0</v>
      </c>
      <c r="F159" s="197">
        <v>0</v>
      </c>
      <c r="G159" s="197">
        <v>0</v>
      </c>
      <c r="H159" s="197">
        <v>0</v>
      </c>
      <c r="I159" s="197">
        <v>0</v>
      </c>
      <c r="J159" s="197">
        <v>0</v>
      </c>
      <c r="K159" s="197">
        <v>0</v>
      </c>
      <c r="L159" s="197">
        <v>0</v>
      </c>
      <c r="M159" s="197">
        <v>0</v>
      </c>
      <c r="N159" s="197">
        <v>0</v>
      </c>
      <c r="O159" s="197">
        <v>0</v>
      </c>
      <c r="P159" s="197">
        <v>0</v>
      </c>
      <c r="Q159" s="197">
        <v>0</v>
      </c>
      <c r="R159" s="197">
        <v>0</v>
      </c>
      <c r="S159" s="197">
        <v>0</v>
      </c>
      <c r="T159" s="197">
        <v>0</v>
      </c>
      <c r="U159" s="197">
        <v>0</v>
      </c>
      <c r="V159" s="197">
        <v>0</v>
      </c>
      <c r="W159" s="197">
        <v>0</v>
      </c>
      <c r="X159" s="197">
        <v>0</v>
      </c>
      <c r="Y159" s="197">
        <v>0</v>
      </c>
      <c r="Z159" s="197">
        <v>0</v>
      </c>
      <c r="AA159" s="197">
        <v>0</v>
      </c>
      <c r="AB159" s="197">
        <v>0</v>
      </c>
      <c r="AC159" s="197">
        <v>0</v>
      </c>
      <c r="AD159" s="197">
        <v>0</v>
      </c>
      <c r="AE159" s="197">
        <v>0</v>
      </c>
      <c r="AF159" s="197">
        <v>30</v>
      </c>
      <c r="AG159" s="197">
        <v>129</v>
      </c>
      <c r="AH159" s="197">
        <v>322</v>
      </c>
      <c r="AI159" s="197">
        <v>630</v>
      </c>
      <c r="AJ159" s="197">
        <v>1080</v>
      </c>
      <c r="AK159" s="197">
        <v>1691</v>
      </c>
      <c r="AL159" s="197">
        <v>2487</v>
      </c>
      <c r="AM159" s="197">
        <v>3503</v>
      </c>
      <c r="AN159" s="197">
        <v>4741</v>
      </c>
      <c r="AO159" s="197">
        <v>6203</v>
      </c>
      <c r="AP159" s="197">
        <v>7891</v>
      </c>
      <c r="AQ159" s="197">
        <v>9814</v>
      </c>
      <c r="AR159" s="197">
        <v>11970</v>
      </c>
      <c r="AS159" s="197">
        <v>14356</v>
      </c>
      <c r="AT159" s="197">
        <v>16969</v>
      </c>
      <c r="AU159" s="197">
        <v>19885</v>
      </c>
      <c r="AV159" s="197">
        <v>22992</v>
      </c>
      <c r="AW159" s="197">
        <v>26290</v>
      </c>
      <c r="AX159" s="197">
        <v>29794</v>
      </c>
      <c r="AY159" s="197">
        <v>33456</v>
      </c>
      <c r="AZ159" s="197">
        <v>37235</v>
      </c>
    </row>
    <row r="160" spans="1:52">
      <c r="A160" s="216" t="s">
        <v>217</v>
      </c>
      <c r="B160" s="199">
        <v>0</v>
      </c>
      <c r="C160" s="199">
        <v>0</v>
      </c>
      <c r="D160" s="199">
        <v>0</v>
      </c>
      <c r="E160" s="199">
        <v>0</v>
      </c>
      <c r="F160" s="199">
        <v>0</v>
      </c>
      <c r="G160" s="199">
        <v>0</v>
      </c>
      <c r="H160" s="199">
        <v>0</v>
      </c>
      <c r="I160" s="199">
        <v>0</v>
      </c>
      <c r="J160" s="199">
        <v>0</v>
      </c>
      <c r="K160" s="199">
        <v>0</v>
      </c>
      <c r="L160" s="199">
        <v>0</v>
      </c>
      <c r="M160" s="199">
        <v>0</v>
      </c>
      <c r="N160" s="199">
        <v>0</v>
      </c>
      <c r="O160" s="199">
        <v>0</v>
      </c>
      <c r="P160" s="199">
        <v>0</v>
      </c>
      <c r="Q160" s="199">
        <v>0</v>
      </c>
      <c r="R160" s="199">
        <v>2</v>
      </c>
      <c r="S160" s="199">
        <v>3</v>
      </c>
      <c r="T160" s="199">
        <v>5</v>
      </c>
      <c r="U160" s="199">
        <v>7</v>
      </c>
      <c r="V160" s="199">
        <v>10</v>
      </c>
      <c r="W160" s="199">
        <v>10</v>
      </c>
      <c r="X160" s="199">
        <v>10</v>
      </c>
      <c r="Y160" s="199">
        <v>10</v>
      </c>
      <c r="Z160" s="199">
        <v>10</v>
      </c>
      <c r="AA160" s="199">
        <v>10</v>
      </c>
      <c r="AB160" s="199">
        <v>10</v>
      </c>
      <c r="AC160" s="199">
        <v>10</v>
      </c>
      <c r="AD160" s="199">
        <v>10</v>
      </c>
      <c r="AE160" s="199">
        <v>10</v>
      </c>
      <c r="AF160" s="199">
        <v>44</v>
      </c>
      <c r="AG160" s="199">
        <v>140</v>
      </c>
      <c r="AH160" s="199">
        <v>302</v>
      </c>
      <c r="AI160" s="199">
        <v>525</v>
      </c>
      <c r="AJ160" s="199">
        <v>804</v>
      </c>
      <c r="AK160" s="199">
        <v>1131</v>
      </c>
      <c r="AL160" s="199">
        <v>1497</v>
      </c>
      <c r="AM160" s="199">
        <v>1891</v>
      </c>
      <c r="AN160" s="199">
        <v>2306</v>
      </c>
      <c r="AO160" s="199">
        <v>2721</v>
      </c>
      <c r="AP160" s="199">
        <v>3128</v>
      </c>
      <c r="AQ160" s="199">
        <v>3517</v>
      </c>
      <c r="AR160" s="199">
        <v>3883</v>
      </c>
      <c r="AS160" s="199">
        <v>4219</v>
      </c>
      <c r="AT160" s="199">
        <v>4524</v>
      </c>
      <c r="AU160" s="199">
        <v>4801</v>
      </c>
      <c r="AV160" s="199">
        <v>5054</v>
      </c>
      <c r="AW160" s="199">
        <v>5280</v>
      </c>
      <c r="AX160" s="199">
        <v>5482</v>
      </c>
      <c r="AY160" s="199">
        <v>5657</v>
      </c>
      <c r="AZ160" s="199">
        <v>5813</v>
      </c>
    </row>
    <row r="161" spans="1:52">
      <c r="A161" s="213" t="s">
        <v>222</v>
      </c>
      <c r="B161" s="214">
        <v>10030.789295245162</v>
      </c>
      <c r="C161" s="214">
        <v>10666.017042135703</v>
      </c>
      <c r="D161" s="214">
        <v>11178.659500146758</v>
      </c>
      <c r="E161" s="214">
        <v>11395.207631909268</v>
      </c>
      <c r="F161" s="214">
        <v>13277.899721680187</v>
      </c>
      <c r="G161" s="214">
        <v>13685.225015352979</v>
      </c>
      <c r="H161" s="214">
        <v>14118.042058487363</v>
      </c>
      <c r="I161" s="214">
        <v>14682.684508948396</v>
      </c>
      <c r="J161" s="214">
        <v>14090.859604718211</v>
      </c>
      <c r="K161" s="214">
        <v>11564.903360750182</v>
      </c>
      <c r="L161" s="214">
        <v>11508.289217658885</v>
      </c>
      <c r="M161" s="214">
        <v>14807.627567126454</v>
      </c>
      <c r="N161" s="214">
        <v>17550.703133648472</v>
      </c>
      <c r="O161" s="214">
        <v>17558.431097945435</v>
      </c>
      <c r="P161" s="214">
        <v>18394.767917086974</v>
      </c>
      <c r="Q161" s="214">
        <v>19606.559587946995</v>
      </c>
      <c r="R161" s="214">
        <v>22006</v>
      </c>
      <c r="S161" s="214">
        <v>22857</v>
      </c>
      <c r="T161" s="214">
        <v>23496</v>
      </c>
      <c r="U161" s="214">
        <v>23999</v>
      </c>
      <c r="V161" s="214">
        <v>24371</v>
      </c>
      <c r="W161" s="214">
        <v>24757</v>
      </c>
      <c r="X161" s="214">
        <v>25138</v>
      </c>
      <c r="Y161" s="214">
        <v>25286</v>
      </c>
      <c r="Z161" s="214">
        <v>25461</v>
      </c>
      <c r="AA161" s="214">
        <v>25664</v>
      </c>
      <c r="AB161" s="214">
        <v>25882</v>
      </c>
      <c r="AC161" s="214">
        <v>26092</v>
      </c>
      <c r="AD161" s="214">
        <v>26290</v>
      </c>
      <c r="AE161" s="214">
        <v>26480</v>
      </c>
      <c r="AF161" s="214">
        <v>26666</v>
      </c>
      <c r="AG161" s="214">
        <v>26850</v>
      </c>
      <c r="AH161" s="214">
        <v>27245</v>
      </c>
      <c r="AI161" s="214">
        <v>27646</v>
      </c>
      <c r="AJ161" s="214">
        <v>28052</v>
      </c>
      <c r="AK161" s="214">
        <v>28462</v>
      </c>
      <c r="AL161" s="214">
        <v>28878</v>
      </c>
      <c r="AM161" s="214">
        <v>29303</v>
      </c>
      <c r="AN161" s="214">
        <v>29734</v>
      </c>
      <c r="AO161" s="214">
        <v>30170</v>
      </c>
      <c r="AP161" s="214">
        <v>30612</v>
      </c>
      <c r="AQ161" s="214">
        <v>31061</v>
      </c>
      <c r="AR161" s="214">
        <v>31514</v>
      </c>
      <c r="AS161" s="214">
        <v>31976</v>
      </c>
      <c r="AT161" s="214">
        <v>32448</v>
      </c>
      <c r="AU161" s="214">
        <v>32966</v>
      </c>
      <c r="AV161" s="214">
        <v>33519</v>
      </c>
      <c r="AW161" s="214">
        <v>34071</v>
      </c>
      <c r="AX161" s="214">
        <v>34627</v>
      </c>
      <c r="AY161" s="214">
        <v>35185</v>
      </c>
      <c r="AZ161" s="214">
        <v>35743</v>
      </c>
    </row>
    <row r="162" spans="1:52">
      <c r="A162" s="212" t="s">
        <v>201</v>
      </c>
      <c r="B162" s="210">
        <v>10030.789295245162</v>
      </c>
      <c r="C162" s="210">
        <v>10666.017042135703</v>
      </c>
      <c r="D162" s="210">
        <v>11178.659500146758</v>
      </c>
      <c r="E162" s="210">
        <v>11395.207631909268</v>
      </c>
      <c r="F162" s="210">
        <v>13277.899721680187</v>
      </c>
      <c r="G162" s="210">
        <v>13685.225015352979</v>
      </c>
      <c r="H162" s="210">
        <v>14118.042058487363</v>
      </c>
      <c r="I162" s="210">
        <v>14682.684508948396</v>
      </c>
      <c r="J162" s="210">
        <v>14090.859604718211</v>
      </c>
      <c r="K162" s="210">
        <v>11564.903360750182</v>
      </c>
      <c r="L162" s="210">
        <v>11508.289217658885</v>
      </c>
      <c r="M162" s="210">
        <v>14807.627567126454</v>
      </c>
      <c r="N162" s="210">
        <v>17550.703133648472</v>
      </c>
      <c r="O162" s="210">
        <v>17558.431097945435</v>
      </c>
      <c r="P162" s="210">
        <v>18394.767917086974</v>
      </c>
      <c r="Q162" s="210">
        <v>19606.559587946995</v>
      </c>
      <c r="R162" s="210">
        <v>22006</v>
      </c>
      <c r="S162" s="210">
        <v>22857</v>
      </c>
      <c r="T162" s="210">
        <v>23496</v>
      </c>
      <c r="U162" s="210">
        <v>23999</v>
      </c>
      <c r="V162" s="210">
        <v>24371</v>
      </c>
      <c r="W162" s="210">
        <v>24757</v>
      </c>
      <c r="X162" s="210">
        <v>25138</v>
      </c>
      <c r="Y162" s="210">
        <v>25286</v>
      </c>
      <c r="Z162" s="210">
        <v>25461</v>
      </c>
      <c r="AA162" s="210">
        <v>25664</v>
      </c>
      <c r="AB162" s="210">
        <v>25882</v>
      </c>
      <c r="AC162" s="210">
        <v>26092</v>
      </c>
      <c r="AD162" s="210">
        <v>26290</v>
      </c>
      <c r="AE162" s="210">
        <v>26479</v>
      </c>
      <c r="AF162" s="210">
        <v>26657</v>
      </c>
      <c r="AG162" s="210">
        <v>26820</v>
      </c>
      <c r="AH162" s="210">
        <v>27178</v>
      </c>
      <c r="AI162" s="210">
        <v>27527</v>
      </c>
      <c r="AJ162" s="210">
        <v>27868</v>
      </c>
      <c r="AK162" s="210">
        <v>28198</v>
      </c>
      <c r="AL162" s="210">
        <v>28516</v>
      </c>
      <c r="AM162" s="210">
        <v>28835</v>
      </c>
      <c r="AN162" s="210">
        <v>29148</v>
      </c>
      <c r="AO162" s="210">
        <v>29455</v>
      </c>
      <c r="AP162" s="210">
        <v>29757</v>
      </c>
      <c r="AQ162" s="210">
        <v>30055</v>
      </c>
      <c r="AR162" s="210">
        <v>30343</v>
      </c>
      <c r="AS162" s="210">
        <v>30628</v>
      </c>
      <c r="AT162" s="210">
        <v>30911</v>
      </c>
      <c r="AU162" s="210">
        <v>31223</v>
      </c>
      <c r="AV162" s="210">
        <v>31557</v>
      </c>
      <c r="AW162" s="210">
        <v>31876</v>
      </c>
      <c r="AX162" s="210">
        <v>32194</v>
      </c>
      <c r="AY162" s="210">
        <v>32501</v>
      </c>
      <c r="AZ162" s="210">
        <v>32795</v>
      </c>
    </row>
    <row r="163" spans="1:52">
      <c r="A163" s="211" t="s">
        <v>203</v>
      </c>
      <c r="B163" s="197">
        <v>10030.789295245162</v>
      </c>
      <c r="C163" s="197">
        <v>10666.017042135703</v>
      </c>
      <c r="D163" s="197">
        <v>11178.659500146758</v>
      </c>
      <c r="E163" s="197">
        <v>11395.207631909268</v>
      </c>
      <c r="F163" s="197">
        <v>13277.899721680187</v>
      </c>
      <c r="G163" s="197">
        <v>13685.225015352979</v>
      </c>
      <c r="H163" s="197">
        <v>14118.042058487363</v>
      </c>
      <c r="I163" s="197">
        <v>14682.684508948396</v>
      </c>
      <c r="J163" s="197">
        <v>14090.859604718211</v>
      </c>
      <c r="K163" s="197">
        <v>11564.903360750182</v>
      </c>
      <c r="L163" s="197">
        <v>11508.289217658885</v>
      </c>
      <c r="M163" s="197">
        <v>14807.627567126454</v>
      </c>
      <c r="N163" s="197">
        <v>17550.703133648472</v>
      </c>
      <c r="O163" s="197">
        <v>17558.431097945435</v>
      </c>
      <c r="P163" s="197">
        <v>18394.767917086974</v>
      </c>
      <c r="Q163" s="197">
        <v>19606.559587946995</v>
      </c>
      <c r="R163" s="197">
        <v>22005</v>
      </c>
      <c r="S163" s="197">
        <v>22855</v>
      </c>
      <c r="T163" s="197">
        <v>23493</v>
      </c>
      <c r="U163" s="197">
        <v>23995</v>
      </c>
      <c r="V163" s="197">
        <v>24366</v>
      </c>
      <c r="W163" s="197">
        <v>24750</v>
      </c>
      <c r="X163" s="197">
        <v>25129</v>
      </c>
      <c r="Y163" s="197">
        <v>25275</v>
      </c>
      <c r="Z163" s="197">
        <v>25448</v>
      </c>
      <c r="AA163" s="197">
        <v>25648</v>
      </c>
      <c r="AB163" s="197">
        <v>25862</v>
      </c>
      <c r="AC163" s="197">
        <v>26067</v>
      </c>
      <c r="AD163" s="197">
        <v>26260</v>
      </c>
      <c r="AE163" s="197">
        <v>26443</v>
      </c>
      <c r="AF163" s="197">
        <v>26612</v>
      </c>
      <c r="AG163" s="197">
        <v>26763</v>
      </c>
      <c r="AH163" s="197">
        <v>27107</v>
      </c>
      <c r="AI163" s="197">
        <v>27438</v>
      </c>
      <c r="AJ163" s="197">
        <v>27757</v>
      </c>
      <c r="AK163" s="197">
        <v>28063</v>
      </c>
      <c r="AL163" s="197">
        <v>28350</v>
      </c>
      <c r="AM163" s="197">
        <v>28631</v>
      </c>
      <c r="AN163" s="197">
        <v>28897</v>
      </c>
      <c r="AO163" s="197">
        <v>29142</v>
      </c>
      <c r="AP163" s="197">
        <v>29368</v>
      </c>
      <c r="AQ163" s="197">
        <v>29572</v>
      </c>
      <c r="AR163" s="197">
        <v>29743</v>
      </c>
      <c r="AS163" s="197">
        <v>29885</v>
      </c>
      <c r="AT163" s="197">
        <v>29994</v>
      </c>
      <c r="AU163" s="197">
        <v>30092</v>
      </c>
      <c r="AV163" s="197">
        <v>30169</v>
      </c>
      <c r="AW163" s="197">
        <v>30183</v>
      </c>
      <c r="AX163" s="197">
        <v>30140</v>
      </c>
      <c r="AY163" s="197">
        <v>30033</v>
      </c>
      <c r="AZ163" s="197">
        <v>29853</v>
      </c>
    </row>
    <row r="164" spans="1:52">
      <c r="A164" s="211" t="s">
        <v>204</v>
      </c>
      <c r="B164" s="197">
        <v>0</v>
      </c>
      <c r="C164" s="197">
        <v>0</v>
      </c>
      <c r="D164" s="197">
        <v>0</v>
      </c>
      <c r="E164" s="197">
        <v>0</v>
      </c>
      <c r="F164" s="197">
        <v>0</v>
      </c>
      <c r="G164" s="197">
        <v>0</v>
      </c>
      <c r="H164" s="197">
        <v>0</v>
      </c>
      <c r="I164" s="197">
        <v>0</v>
      </c>
      <c r="J164" s="197">
        <v>0</v>
      </c>
      <c r="K164" s="197">
        <v>0</v>
      </c>
      <c r="L164" s="197">
        <v>0</v>
      </c>
      <c r="M164" s="197">
        <v>0</v>
      </c>
      <c r="N164" s="197">
        <v>0</v>
      </c>
      <c r="O164" s="197">
        <v>0</v>
      </c>
      <c r="P164" s="197">
        <v>0</v>
      </c>
      <c r="Q164" s="197">
        <v>0</v>
      </c>
      <c r="R164" s="197">
        <v>0</v>
      </c>
      <c r="S164" s="197">
        <v>0</v>
      </c>
      <c r="T164" s="197">
        <v>0</v>
      </c>
      <c r="U164" s="197">
        <v>0</v>
      </c>
      <c r="V164" s="197">
        <v>0</v>
      </c>
      <c r="W164" s="197">
        <v>0</v>
      </c>
      <c r="X164" s="197">
        <v>0</v>
      </c>
      <c r="Y164" s="197">
        <v>0</v>
      </c>
      <c r="Z164" s="197">
        <v>0</v>
      </c>
      <c r="AA164" s="197">
        <v>1</v>
      </c>
      <c r="AB164" s="197">
        <v>2</v>
      </c>
      <c r="AC164" s="197">
        <v>3</v>
      </c>
      <c r="AD164" s="197">
        <v>4</v>
      </c>
      <c r="AE164" s="197">
        <v>5</v>
      </c>
      <c r="AF164" s="197">
        <v>7</v>
      </c>
      <c r="AG164" s="197">
        <v>9</v>
      </c>
      <c r="AH164" s="197">
        <v>12</v>
      </c>
      <c r="AI164" s="197">
        <v>15</v>
      </c>
      <c r="AJ164" s="197">
        <v>19</v>
      </c>
      <c r="AK164" s="197">
        <v>24</v>
      </c>
      <c r="AL164" s="197">
        <v>30</v>
      </c>
      <c r="AM164" s="197">
        <v>38</v>
      </c>
      <c r="AN164" s="197">
        <v>48</v>
      </c>
      <c r="AO164" s="197">
        <v>61</v>
      </c>
      <c r="AP164" s="197">
        <v>79</v>
      </c>
      <c r="AQ164" s="197">
        <v>100</v>
      </c>
      <c r="AR164" s="197">
        <v>126</v>
      </c>
      <c r="AS164" s="197">
        <v>158</v>
      </c>
      <c r="AT164" s="197">
        <v>199</v>
      </c>
      <c r="AU164" s="197">
        <v>250</v>
      </c>
      <c r="AV164" s="197">
        <v>310</v>
      </c>
      <c r="AW164" s="197">
        <v>383</v>
      </c>
      <c r="AX164" s="197">
        <v>470</v>
      </c>
      <c r="AY164" s="197">
        <v>569</v>
      </c>
      <c r="AZ164" s="197">
        <v>679</v>
      </c>
    </row>
    <row r="165" spans="1:52">
      <c r="A165" s="211" t="s">
        <v>221</v>
      </c>
      <c r="B165" s="197">
        <v>0</v>
      </c>
      <c r="C165" s="197">
        <v>0</v>
      </c>
      <c r="D165" s="197">
        <v>0</v>
      </c>
      <c r="E165" s="197">
        <v>0</v>
      </c>
      <c r="F165" s="197">
        <v>0</v>
      </c>
      <c r="G165" s="197">
        <v>0</v>
      </c>
      <c r="H165" s="197">
        <v>0</v>
      </c>
      <c r="I165" s="197">
        <v>0</v>
      </c>
      <c r="J165" s="197">
        <v>0</v>
      </c>
      <c r="K165" s="197">
        <v>0</v>
      </c>
      <c r="L165" s="197">
        <v>0</v>
      </c>
      <c r="M165" s="197">
        <v>0</v>
      </c>
      <c r="N165" s="197">
        <v>0</v>
      </c>
      <c r="O165" s="197">
        <v>0</v>
      </c>
      <c r="P165" s="197">
        <v>0</v>
      </c>
      <c r="Q165" s="197">
        <v>0</v>
      </c>
      <c r="R165" s="197">
        <v>1</v>
      </c>
      <c r="S165" s="197">
        <v>2</v>
      </c>
      <c r="T165" s="197">
        <v>3</v>
      </c>
      <c r="U165" s="197">
        <v>4</v>
      </c>
      <c r="V165" s="197">
        <v>5</v>
      </c>
      <c r="W165" s="197">
        <v>7</v>
      </c>
      <c r="X165" s="197">
        <v>9</v>
      </c>
      <c r="Y165" s="197">
        <v>11</v>
      </c>
      <c r="Z165" s="197">
        <v>13</v>
      </c>
      <c r="AA165" s="197">
        <v>15</v>
      </c>
      <c r="AB165" s="197">
        <v>17</v>
      </c>
      <c r="AC165" s="197">
        <v>20</v>
      </c>
      <c r="AD165" s="197">
        <v>23</v>
      </c>
      <c r="AE165" s="197">
        <v>27</v>
      </c>
      <c r="AF165" s="197">
        <v>32</v>
      </c>
      <c r="AG165" s="197">
        <v>39</v>
      </c>
      <c r="AH165" s="197">
        <v>46</v>
      </c>
      <c r="AI165" s="197">
        <v>56</v>
      </c>
      <c r="AJ165" s="197">
        <v>69</v>
      </c>
      <c r="AK165" s="197">
        <v>83</v>
      </c>
      <c r="AL165" s="197">
        <v>101</v>
      </c>
      <c r="AM165" s="197">
        <v>121</v>
      </c>
      <c r="AN165" s="197">
        <v>144</v>
      </c>
      <c r="AO165" s="197">
        <v>173</v>
      </c>
      <c r="AP165" s="197">
        <v>206</v>
      </c>
      <c r="AQ165" s="197">
        <v>246</v>
      </c>
      <c r="AR165" s="197">
        <v>296</v>
      </c>
      <c r="AS165" s="197">
        <v>353</v>
      </c>
      <c r="AT165" s="197">
        <v>420</v>
      </c>
      <c r="AU165" s="197">
        <v>500</v>
      </c>
      <c r="AV165" s="197">
        <v>591</v>
      </c>
      <c r="AW165" s="197">
        <v>697</v>
      </c>
      <c r="AX165" s="197">
        <v>818</v>
      </c>
      <c r="AY165" s="197">
        <v>953</v>
      </c>
      <c r="AZ165" s="197">
        <v>1109</v>
      </c>
    </row>
    <row r="166" spans="1:52">
      <c r="A166" s="211" t="s">
        <v>215</v>
      </c>
      <c r="B166" s="197">
        <v>0</v>
      </c>
      <c r="C166" s="197">
        <v>0</v>
      </c>
      <c r="D166" s="197">
        <v>0</v>
      </c>
      <c r="E166" s="197">
        <v>0</v>
      </c>
      <c r="F166" s="197">
        <v>0</v>
      </c>
      <c r="G166" s="197">
        <v>0</v>
      </c>
      <c r="H166" s="197">
        <v>0</v>
      </c>
      <c r="I166" s="197">
        <v>0</v>
      </c>
      <c r="J166" s="197">
        <v>0</v>
      </c>
      <c r="K166" s="197">
        <v>0</v>
      </c>
      <c r="L166" s="197">
        <v>0</v>
      </c>
      <c r="M166" s="197">
        <v>0</v>
      </c>
      <c r="N166" s="197">
        <v>0</v>
      </c>
      <c r="O166" s="197">
        <v>0</v>
      </c>
      <c r="P166" s="197">
        <v>0</v>
      </c>
      <c r="Q166" s="197">
        <v>0</v>
      </c>
      <c r="R166" s="197">
        <v>0</v>
      </c>
      <c r="S166" s="197">
        <v>0</v>
      </c>
      <c r="T166" s="197">
        <v>0</v>
      </c>
      <c r="U166" s="197">
        <v>0</v>
      </c>
      <c r="V166" s="197">
        <v>0</v>
      </c>
      <c r="W166" s="197">
        <v>0</v>
      </c>
      <c r="X166" s="197">
        <v>0</v>
      </c>
      <c r="Y166" s="197">
        <v>0</v>
      </c>
      <c r="Z166" s="197">
        <v>0</v>
      </c>
      <c r="AA166" s="197">
        <v>0</v>
      </c>
      <c r="AB166" s="197">
        <v>1</v>
      </c>
      <c r="AC166" s="197">
        <v>2</v>
      </c>
      <c r="AD166" s="197">
        <v>3</v>
      </c>
      <c r="AE166" s="197">
        <v>4</v>
      </c>
      <c r="AF166" s="197">
        <v>6</v>
      </c>
      <c r="AG166" s="197">
        <v>9</v>
      </c>
      <c r="AH166" s="197">
        <v>13</v>
      </c>
      <c r="AI166" s="197">
        <v>18</v>
      </c>
      <c r="AJ166" s="197">
        <v>23</v>
      </c>
      <c r="AK166" s="197">
        <v>28</v>
      </c>
      <c r="AL166" s="197">
        <v>35</v>
      </c>
      <c r="AM166" s="197">
        <v>45</v>
      </c>
      <c r="AN166" s="197">
        <v>59</v>
      </c>
      <c r="AO166" s="197">
        <v>79</v>
      </c>
      <c r="AP166" s="197">
        <v>104</v>
      </c>
      <c r="AQ166" s="197">
        <v>137</v>
      </c>
      <c r="AR166" s="197">
        <v>178</v>
      </c>
      <c r="AS166" s="197">
        <v>232</v>
      </c>
      <c r="AT166" s="197">
        <v>298</v>
      </c>
      <c r="AU166" s="197">
        <v>381</v>
      </c>
      <c r="AV166" s="197">
        <v>487</v>
      </c>
      <c r="AW166" s="197">
        <v>613</v>
      </c>
      <c r="AX166" s="197">
        <v>766</v>
      </c>
      <c r="AY166" s="197">
        <v>946</v>
      </c>
      <c r="AZ166" s="197">
        <v>1154</v>
      </c>
    </row>
    <row r="167" spans="1:52">
      <c r="A167" s="212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210"/>
      <c r="AA167" s="210"/>
      <c r="AB167" s="210"/>
      <c r="AC167" s="210"/>
      <c r="AD167" s="210"/>
      <c r="AE167" s="210"/>
      <c r="AF167" s="210"/>
      <c r="AG167" s="210"/>
      <c r="AH167" s="210"/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</row>
    <row r="168" spans="1:52">
      <c r="A168" s="211"/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  <c r="AA168" s="197"/>
      <c r="AB168" s="197"/>
      <c r="AC168" s="197"/>
      <c r="AD168" s="197"/>
      <c r="AE168" s="197"/>
      <c r="AF168" s="197"/>
      <c r="AG168" s="197"/>
      <c r="AH168" s="197"/>
      <c r="AI168" s="197"/>
      <c r="AJ168" s="197"/>
      <c r="AK168" s="197"/>
      <c r="AL168" s="197"/>
      <c r="AM168" s="197"/>
      <c r="AN168" s="197"/>
      <c r="AO168" s="197"/>
      <c r="AP168" s="197"/>
      <c r="AQ168" s="197"/>
      <c r="AR168" s="197"/>
      <c r="AS168" s="197"/>
      <c r="AT168" s="197"/>
      <c r="AU168" s="197"/>
      <c r="AV168" s="197"/>
      <c r="AW168" s="197"/>
      <c r="AX168" s="197"/>
      <c r="AY168" s="197"/>
      <c r="AZ168" s="197"/>
    </row>
    <row r="169" spans="1:52">
      <c r="A169" s="211"/>
      <c r="B169" s="197"/>
      <c r="C169" s="197"/>
      <c r="D169" s="197"/>
      <c r="E169" s="197"/>
      <c r="F169" s="197"/>
      <c r="G169" s="197"/>
      <c r="H169" s="197"/>
      <c r="I169" s="197"/>
      <c r="J169" s="197"/>
      <c r="K169" s="197"/>
      <c r="L169" s="197"/>
      <c r="M169" s="197"/>
      <c r="N169" s="197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  <c r="AA169" s="197"/>
      <c r="AB169" s="197"/>
      <c r="AC169" s="197"/>
      <c r="AD169" s="197"/>
      <c r="AE169" s="197"/>
      <c r="AF169" s="197"/>
      <c r="AG169" s="197"/>
      <c r="AH169" s="197"/>
      <c r="AI169" s="197"/>
      <c r="AJ169" s="197"/>
      <c r="AK169" s="197"/>
      <c r="AL169" s="197"/>
      <c r="AM169" s="197"/>
      <c r="AN169" s="197"/>
      <c r="AO169" s="197"/>
      <c r="AP169" s="197"/>
      <c r="AQ169" s="197"/>
      <c r="AR169" s="197"/>
      <c r="AS169" s="197"/>
      <c r="AT169" s="197"/>
      <c r="AU169" s="197"/>
      <c r="AV169" s="197"/>
      <c r="AW169" s="197"/>
      <c r="AX169" s="197"/>
      <c r="AY169" s="197"/>
      <c r="AZ169" s="197"/>
    </row>
    <row r="170" spans="1:52">
      <c r="A170" s="211"/>
      <c r="B170" s="197"/>
      <c r="C170" s="197"/>
      <c r="D170" s="197"/>
      <c r="E170" s="197"/>
      <c r="F170" s="197"/>
      <c r="G170" s="197"/>
      <c r="H170" s="197"/>
      <c r="I170" s="197"/>
      <c r="J170" s="197"/>
      <c r="K170" s="197"/>
      <c r="L170" s="197"/>
      <c r="M170" s="197"/>
      <c r="N170" s="197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  <c r="AA170" s="197"/>
      <c r="AB170" s="197"/>
      <c r="AC170" s="197"/>
      <c r="AD170" s="197"/>
      <c r="AE170" s="197"/>
      <c r="AF170" s="197"/>
      <c r="AG170" s="197"/>
      <c r="AH170" s="197"/>
      <c r="AI170" s="197"/>
      <c r="AJ170" s="197"/>
      <c r="AK170" s="197"/>
      <c r="AL170" s="197"/>
      <c r="AM170" s="197"/>
      <c r="AN170" s="197"/>
      <c r="AO170" s="197"/>
      <c r="AP170" s="197"/>
      <c r="AQ170" s="197"/>
      <c r="AR170" s="197"/>
      <c r="AS170" s="197"/>
      <c r="AT170" s="197"/>
      <c r="AU170" s="197"/>
      <c r="AV170" s="197"/>
      <c r="AW170" s="197"/>
      <c r="AX170" s="197"/>
      <c r="AY170" s="197"/>
      <c r="AZ170" s="197"/>
    </row>
    <row r="171" spans="1:52">
      <c r="A171" s="211"/>
      <c r="B171" s="197"/>
      <c r="C171" s="197"/>
      <c r="D171" s="197"/>
      <c r="E171" s="197"/>
      <c r="F171" s="197"/>
      <c r="G171" s="197"/>
      <c r="H171" s="197"/>
      <c r="I171" s="197"/>
      <c r="J171" s="197"/>
      <c r="K171" s="197"/>
      <c r="L171" s="197"/>
      <c r="M171" s="197"/>
      <c r="N171" s="197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  <c r="AA171" s="197"/>
      <c r="AB171" s="197"/>
      <c r="AC171" s="197"/>
      <c r="AD171" s="197"/>
      <c r="AE171" s="197"/>
      <c r="AF171" s="197"/>
      <c r="AG171" s="197"/>
      <c r="AH171" s="197"/>
      <c r="AI171" s="197"/>
      <c r="AJ171" s="197"/>
      <c r="AK171" s="197"/>
      <c r="AL171" s="197"/>
      <c r="AM171" s="197"/>
      <c r="AN171" s="197"/>
      <c r="AO171" s="197"/>
      <c r="AP171" s="197"/>
      <c r="AQ171" s="197"/>
      <c r="AR171" s="197"/>
      <c r="AS171" s="197"/>
      <c r="AT171" s="197"/>
      <c r="AU171" s="197"/>
      <c r="AV171" s="197"/>
      <c r="AW171" s="197"/>
      <c r="AX171" s="197"/>
      <c r="AY171" s="197"/>
      <c r="AZ171" s="197"/>
    </row>
    <row r="172" spans="1:52">
      <c r="A172" s="212" t="s">
        <v>206</v>
      </c>
      <c r="B172" s="210">
        <v>0</v>
      </c>
      <c r="C172" s="210">
        <v>0</v>
      </c>
      <c r="D172" s="210">
        <v>0</v>
      </c>
      <c r="E172" s="210">
        <v>0</v>
      </c>
      <c r="F172" s="210">
        <v>0</v>
      </c>
      <c r="G172" s="210">
        <v>0</v>
      </c>
      <c r="H172" s="210">
        <v>0</v>
      </c>
      <c r="I172" s="210">
        <v>0</v>
      </c>
      <c r="J172" s="210">
        <v>0</v>
      </c>
      <c r="K172" s="210">
        <v>0</v>
      </c>
      <c r="L172" s="210">
        <v>0</v>
      </c>
      <c r="M172" s="210">
        <v>0</v>
      </c>
      <c r="N172" s="210">
        <v>0</v>
      </c>
      <c r="O172" s="210">
        <v>0</v>
      </c>
      <c r="P172" s="210">
        <v>0</v>
      </c>
      <c r="Q172" s="210">
        <v>0</v>
      </c>
      <c r="R172" s="210">
        <v>0</v>
      </c>
      <c r="S172" s="210">
        <v>0</v>
      </c>
      <c r="T172" s="210">
        <v>0</v>
      </c>
      <c r="U172" s="210">
        <v>0</v>
      </c>
      <c r="V172" s="210">
        <v>0</v>
      </c>
      <c r="W172" s="210">
        <v>0</v>
      </c>
      <c r="X172" s="210">
        <v>0</v>
      </c>
      <c r="Y172" s="210">
        <v>0</v>
      </c>
      <c r="Z172" s="210">
        <v>0</v>
      </c>
      <c r="AA172" s="210">
        <v>0</v>
      </c>
      <c r="AB172" s="210">
        <v>0</v>
      </c>
      <c r="AC172" s="210">
        <v>0</v>
      </c>
      <c r="AD172" s="210">
        <v>0</v>
      </c>
      <c r="AE172" s="210">
        <v>1</v>
      </c>
      <c r="AF172" s="210">
        <v>4</v>
      </c>
      <c r="AG172" s="210">
        <v>9</v>
      </c>
      <c r="AH172" s="210">
        <v>18</v>
      </c>
      <c r="AI172" s="210">
        <v>31</v>
      </c>
      <c r="AJ172" s="210">
        <v>46</v>
      </c>
      <c r="AK172" s="210">
        <v>65</v>
      </c>
      <c r="AL172" s="210">
        <v>90</v>
      </c>
      <c r="AM172" s="210">
        <v>114</v>
      </c>
      <c r="AN172" s="210">
        <v>143</v>
      </c>
      <c r="AO172" s="210">
        <v>176</v>
      </c>
      <c r="AP172" s="210">
        <v>211</v>
      </c>
      <c r="AQ172" s="210">
        <v>248</v>
      </c>
      <c r="AR172" s="210">
        <v>289</v>
      </c>
      <c r="AS172" s="210">
        <v>334</v>
      </c>
      <c r="AT172" s="210">
        <v>382</v>
      </c>
      <c r="AU172" s="210">
        <v>434</v>
      </c>
      <c r="AV172" s="210">
        <v>490</v>
      </c>
      <c r="AW172" s="210">
        <v>549</v>
      </c>
      <c r="AX172" s="210">
        <v>609</v>
      </c>
      <c r="AY172" s="210">
        <v>672</v>
      </c>
      <c r="AZ172" s="210">
        <v>741</v>
      </c>
    </row>
    <row r="173" spans="1:52">
      <c r="A173" s="211" t="s">
        <v>207</v>
      </c>
      <c r="B173" s="197">
        <v>0</v>
      </c>
      <c r="C173" s="197">
        <v>0</v>
      </c>
      <c r="D173" s="197">
        <v>0</v>
      </c>
      <c r="E173" s="197">
        <v>0</v>
      </c>
      <c r="F173" s="197">
        <v>0</v>
      </c>
      <c r="G173" s="197">
        <v>0</v>
      </c>
      <c r="H173" s="197">
        <v>0</v>
      </c>
      <c r="I173" s="197">
        <v>0</v>
      </c>
      <c r="J173" s="197">
        <v>0</v>
      </c>
      <c r="K173" s="197">
        <v>0</v>
      </c>
      <c r="L173" s="197">
        <v>0</v>
      </c>
      <c r="M173" s="197">
        <v>0</v>
      </c>
      <c r="N173" s="197">
        <v>0</v>
      </c>
      <c r="O173" s="197">
        <v>0</v>
      </c>
      <c r="P173" s="197">
        <v>0</v>
      </c>
      <c r="Q173" s="197">
        <v>0</v>
      </c>
      <c r="R173" s="197">
        <v>0</v>
      </c>
      <c r="S173" s="197">
        <v>0</v>
      </c>
      <c r="T173" s="197">
        <v>0</v>
      </c>
      <c r="U173" s="197">
        <v>0</v>
      </c>
      <c r="V173" s="197">
        <v>0</v>
      </c>
      <c r="W173" s="197">
        <v>0</v>
      </c>
      <c r="X173" s="197">
        <v>0</v>
      </c>
      <c r="Y173" s="197">
        <v>0</v>
      </c>
      <c r="Z173" s="197">
        <v>0</v>
      </c>
      <c r="AA173" s="197">
        <v>0</v>
      </c>
      <c r="AB173" s="197">
        <v>0</v>
      </c>
      <c r="AC173" s="197">
        <v>0</v>
      </c>
      <c r="AD173" s="197">
        <v>0</v>
      </c>
      <c r="AE173" s="197">
        <v>0</v>
      </c>
      <c r="AF173" s="197">
        <v>0</v>
      </c>
      <c r="AG173" s="197">
        <v>0</v>
      </c>
      <c r="AH173" s="197">
        <v>0</v>
      </c>
      <c r="AI173" s="197">
        <v>0</v>
      </c>
      <c r="AJ173" s="197">
        <v>0</v>
      </c>
      <c r="AK173" s="197">
        <v>0</v>
      </c>
      <c r="AL173" s="197">
        <v>0</v>
      </c>
      <c r="AM173" s="197">
        <v>0</v>
      </c>
      <c r="AN173" s="197">
        <v>0</v>
      </c>
      <c r="AO173" s="197">
        <v>0</v>
      </c>
      <c r="AP173" s="197">
        <v>0</v>
      </c>
      <c r="AQ173" s="197">
        <v>0</v>
      </c>
      <c r="AR173" s="197">
        <v>0</v>
      </c>
      <c r="AS173" s="197">
        <v>0</v>
      </c>
      <c r="AT173" s="197">
        <v>0</v>
      </c>
      <c r="AU173" s="197">
        <v>0</v>
      </c>
      <c r="AV173" s="197">
        <v>0</v>
      </c>
      <c r="AW173" s="197">
        <v>0</v>
      </c>
      <c r="AX173" s="197">
        <v>0</v>
      </c>
      <c r="AY173" s="197">
        <v>0</v>
      </c>
      <c r="AZ173" s="197">
        <v>0</v>
      </c>
    </row>
    <row r="174" spans="1:52">
      <c r="A174" s="211" t="s">
        <v>208</v>
      </c>
      <c r="B174" s="197">
        <v>0</v>
      </c>
      <c r="C174" s="197">
        <v>0</v>
      </c>
      <c r="D174" s="197">
        <v>0</v>
      </c>
      <c r="E174" s="197">
        <v>0</v>
      </c>
      <c r="F174" s="197">
        <v>0</v>
      </c>
      <c r="G174" s="197">
        <v>0</v>
      </c>
      <c r="H174" s="197">
        <v>0</v>
      </c>
      <c r="I174" s="197">
        <v>0</v>
      </c>
      <c r="J174" s="197">
        <v>0</v>
      </c>
      <c r="K174" s="197">
        <v>0</v>
      </c>
      <c r="L174" s="197">
        <v>0</v>
      </c>
      <c r="M174" s="197">
        <v>0</v>
      </c>
      <c r="N174" s="197">
        <v>0</v>
      </c>
      <c r="O174" s="197">
        <v>0</v>
      </c>
      <c r="P174" s="197">
        <v>0</v>
      </c>
      <c r="Q174" s="197">
        <v>0</v>
      </c>
      <c r="R174" s="197">
        <v>0</v>
      </c>
      <c r="S174" s="197">
        <v>0</v>
      </c>
      <c r="T174" s="197">
        <v>0</v>
      </c>
      <c r="U174" s="197">
        <v>0</v>
      </c>
      <c r="V174" s="197">
        <v>0</v>
      </c>
      <c r="W174" s="197">
        <v>0</v>
      </c>
      <c r="X174" s="197">
        <v>0</v>
      </c>
      <c r="Y174" s="197">
        <v>0</v>
      </c>
      <c r="Z174" s="197">
        <v>0</v>
      </c>
      <c r="AA174" s="197">
        <v>0</v>
      </c>
      <c r="AB174" s="197">
        <v>0</v>
      </c>
      <c r="AC174" s="197">
        <v>0</v>
      </c>
      <c r="AD174" s="197">
        <v>0</v>
      </c>
      <c r="AE174" s="197">
        <v>0</v>
      </c>
      <c r="AF174" s="197">
        <v>0</v>
      </c>
      <c r="AG174" s="197">
        <v>0</v>
      </c>
      <c r="AH174" s="197">
        <v>0</v>
      </c>
      <c r="AI174" s="197">
        <v>0</v>
      </c>
      <c r="AJ174" s="197">
        <v>0</v>
      </c>
      <c r="AK174" s="197">
        <v>0</v>
      </c>
      <c r="AL174" s="197">
        <v>0</v>
      </c>
      <c r="AM174" s="197">
        <v>0</v>
      </c>
      <c r="AN174" s="197">
        <v>0</v>
      </c>
      <c r="AO174" s="197">
        <v>0</v>
      </c>
      <c r="AP174" s="197">
        <v>0</v>
      </c>
      <c r="AQ174" s="197">
        <v>0</v>
      </c>
      <c r="AR174" s="197">
        <v>0</v>
      </c>
      <c r="AS174" s="197">
        <v>0</v>
      </c>
      <c r="AT174" s="197">
        <v>0</v>
      </c>
      <c r="AU174" s="197">
        <v>0</v>
      </c>
      <c r="AV174" s="197">
        <v>0</v>
      </c>
      <c r="AW174" s="197">
        <v>0</v>
      </c>
      <c r="AX174" s="197">
        <v>0</v>
      </c>
      <c r="AY174" s="197">
        <v>0</v>
      </c>
      <c r="AZ174" s="197">
        <v>0</v>
      </c>
    </row>
    <row r="175" spans="1:52">
      <c r="A175" s="211" t="s">
        <v>209</v>
      </c>
      <c r="B175" s="197">
        <v>0</v>
      </c>
      <c r="C175" s="197">
        <v>0</v>
      </c>
      <c r="D175" s="197">
        <v>0</v>
      </c>
      <c r="E175" s="197">
        <v>0</v>
      </c>
      <c r="F175" s="197">
        <v>0</v>
      </c>
      <c r="G175" s="197">
        <v>0</v>
      </c>
      <c r="H175" s="197">
        <v>0</v>
      </c>
      <c r="I175" s="197">
        <v>0</v>
      </c>
      <c r="J175" s="197">
        <v>0</v>
      </c>
      <c r="K175" s="197">
        <v>0</v>
      </c>
      <c r="L175" s="197">
        <v>0</v>
      </c>
      <c r="M175" s="197">
        <v>0</v>
      </c>
      <c r="N175" s="197">
        <v>0</v>
      </c>
      <c r="O175" s="197">
        <v>0</v>
      </c>
      <c r="P175" s="197">
        <v>0</v>
      </c>
      <c r="Q175" s="197">
        <v>0</v>
      </c>
      <c r="R175" s="197">
        <v>0</v>
      </c>
      <c r="S175" s="197">
        <v>0</v>
      </c>
      <c r="T175" s="197">
        <v>0</v>
      </c>
      <c r="U175" s="197">
        <v>0</v>
      </c>
      <c r="V175" s="197">
        <v>0</v>
      </c>
      <c r="W175" s="197">
        <v>0</v>
      </c>
      <c r="X175" s="197">
        <v>0</v>
      </c>
      <c r="Y175" s="197">
        <v>0</v>
      </c>
      <c r="Z175" s="197">
        <v>0</v>
      </c>
      <c r="AA175" s="197">
        <v>0</v>
      </c>
      <c r="AB175" s="197">
        <v>0</v>
      </c>
      <c r="AC175" s="197">
        <v>0</v>
      </c>
      <c r="AD175" s="197">
        <v>0</v>
      </c>
      <c r="AE175" s="197">
        <v>1</v>
      </c>
      <c r="AF175" s="197">
        <v>4</v>
      </c>
      <c r="AG175" s="197">
        <v>9</v>
      </c>
      <c r="AH175" s="197">
        <v>18</v>
      </c>
      <c r="AI175" s="197">
        <v>31</v>
      </c>
      <c r="AJ175" s="197">
        <v>46</v>
      </c>
      <c r="AK175" s="197">
        <v>65</v>
      </c>
      <c r="AL175" s="197">
        <v>90</v>
      </c>
      <c r="AM175" s="197">
        <v>114</v>
      </c>
      <c r="AN175" s="197">
        <v>143</v>
      </c>
      <c r="AO175" s="197">
        <v>176</v>
      </c>
      <c r="AP175" s="197">
        <v>211</v>
      </c>
      <c r="AQ175" s="197">
        <v>248</v>
      </c>
      <c r="AR175" s="197">
        <v>289</v>
      </c>
      <c r="AS175" s="197">
        <v>334</v>
      </c>
      <c r="AT175" s="197">
        <v>382</v>
      </c>
      <c r="AU175" s="197">
        <v>434</v>
      </c>
      <c r="AV175" s="197">
        <v>490</v>
      </c>
      <c r="AW175" s="197">
        <v>549</v>
      </c>
      <c r="AX175" s="197">
        <v>609</v>
      </c>
      <c r="AY175" s="197">
        <v>672</v>
      </c>
      <c r="AZ175" s="197">
        <v>741</v>
      </c>
    </row>
    <row r="176" spans="1:52">
      <c r="A176" s="211" t="s">
        <v>216</v>
      </c>
      <c r="B176" s="197">
        <v>0</v>
      </c>
      <c r="C176" s="197">
        <v>0</v>
      </c>
      <c r="D176" s="197">
        <v>0</v>
      </c>
      <c r="E176" s="197">
        <v>0</v>
      </c>
      <c r="F176" s="197">
        <v>0</v>
      </c>
      <c r="G176" s="197">
        <v>0</v>
      </c>
      <c r="H176" s="197">
        <v>0</v>
      </c>
      <c r="I176" s="197">
        <v>0</v>
      </c>
      <c r="J176" s="197">
        <v>0</v>
      </c>
      <c r="K176" s="197">
        <v>0</v>
      </c>
      <c r="L176" s="197">
        <v>0</v>
      </c>
      <c r="M176" s="197">
        <v>0</v>
      </c>
      <c r="N176" s="197">
        <v>0</v>
      </c>
      <c r="O176" s="197">
        <v>0</v>
      </c>
      <c r="P176" s="197">
        <v>0</v>
      </c>
      <c r="Q176" s="197">
        <v>0</v>
      </c>
      <c r="R176" s="197">
        <v>0</v>
      </c>
      <c r="S176" s="197">
        <v>0</v>
      </c>
      <c r="T176" s="197">
        <v>0</v>
      </c>
      <c r="U176" s="197">
        <v>0</v>
      </c>
      <c r="V176" s="197">
        <v>0</v>
      </c>
      <c r="W176" s="197">
        <v>0</v>
      </c>
      <c r="X176" s="197">
        <v>0</v>
      </c>
      <c r="Y176" s="197">
        <v>0</v>
      </c>
      <c r="Z176" s="197">
        <v>0</v>
      </c>
      <c r="AA176" s="197">
        <v>0</v>
      </c>
      <c r="AB176" s="197">
        <v>0</v>
      </c>
      <c r="AC176" s="197">
        <v>0</v>
      </c>
      <c r="AD176" s="197">
        <v>0</v>
      </c>
      <c r="AE176" s="197">
        <v>0</v>
      </c>
      <c r="AF176" s="197">
        <v>0</v>
      </c>
      <c r="AG176" s="197">
        <v>0</v>
      </c>
      <c r="AH176" s="197">
        <v>0</v>
      </c>
      <c r="AI176" s="197">
        <v>0</v>
      </c>
      <c r="AJ176" s="197">
        <v>0</v>
      </c>
      <c r="AK176" s="197">
        <v>0</v>
      </c>
      <c r="AL176" s="197">
        <v>0</v>
      </c>
      <c r="AM176" s="197">
        <v>0</v>
      </c>
      <c r="AN176" s="197">
        <v>0</v>
      </c>
      <c r="AO176" s="197">
        <v>0</v>
      </c>
      <c r="AP176" s="197">
        <v>0</v>
      </c>
      <c r="AQ176" s="197">
        <v>0</v>
      </c>
      <c r="AR176" s="197">
        <v>0</v>
      </c>
      <c r="AS176" s="197">
        <v>0</v>
      </c>
      <c r="AT176" s="197">
        <v>0</v>
      </c>
      <c r="AU176" s="197">
        <v>0</v>
      </c>
      <c r="AV176" s="197">
        <v>0</v>
      </c>
      <c r="AW176" s="197">
        <v>0</v>
      </c>
      <c r="AX176" s="197">
        <v>0</v>
      </c>
      <c r="AY176" s="197">
        <v>0</v>
      </c>
      <c r="AZ176" s="197">
        <v>0</v>
      </c>
    </row>
    <row r="177" spans="1:52">
      <c r="A177" s="212" t="s">
        <v>210</v>
      </c>
      <c r="B177" s="210">
        <v>0</v>
      </c>
      <c r="C177" s="210">
        <v>0</v>
      </c>
      <c r="D177" s="210">
        <v>0</v>
      </c>
      <c r="E177" s="210">
        <v>0</v>
      </c>
      <c r="F177" s="210">
        <v>0</v>
      </c>
      <c r="G177" s="210">
        <v>0</v>
      </c>
      <c r="H177" s="210">
        <v>0</v>
      </c>
      <c r="I177" s="210">
        <v>0</v>
      </c>
      <c r="J177" s="210">
        <v>0</v>
      </c>
      <c r="K177" s="210">
        <v>0</v>
      </c>
      <c r="L177" s="210">
        <v>0</v>
      </c>
      <c r="M177" s="210">
        <v>0</v>
      </c>
      <c r="N177" s="210">
        <v>0</v>
      </c>
      <c r="O177" s="210">
        <v>0</v>
      </c>
      <c r="P177" s="210">
        <v>0</v>
      </c>
      <c r="Q177" s="210">
        <v>0</v>
      </c>
      <c r="R177" s="210">
        <v>0</v>
      </c>
      <c r="S177" s="210">
        <v>0</v>
      </c>
      <c r="T177" s="210">
        <v>0</v>
      </c>
      <c r="U177" s="210">
        <v>0</v>
      </c>
      <c r="V177" s="210">
        <v>0</v>
      </c>
      <c r="W177" s="210">
        <v>0</v>
      </c>
      <c r="X177" s="210">
        <v>0</v>
      </c>
      <c r="Y177" s="210">
        <v>0</v>
      </c>
      <c r="Z177" s="210">
        <v>0</v>
      </c>
      <c r="AA177" s="210">
        <v>0</v>
      </c>
      <c r="AB177" s="210">
        <v>0</v>
      </c>
      <c r="AC177" s="210">
        <v>0</v>
      </c>
      <c r="AD177" s="210">
        <v>0</v>
      </c>
      <c r="AE177" s="210">
        <v>0</v>
      </c>
      <c r="AF177" s="210">
        <v>5</v>
      </c>
      <c r="AG177" s="210">
        <v>21</v>
      </c>
      <c r="AH177" s="210">
        <v>49</v>
      </c>
      <c r="AI177" s="210">
        <v>88</v>
      </c>
      <c r="AJ177" s="210">
        <v>138</v>
      </c>
      <c r="AK177" s="210">
        <v>199</v>
      </c>
      <c r="AL177" s="210">
        <v>272</v>
      </c>
      <c r="AM177" s="210">
        <v>354</v>
      </c>
      <c r="AN177" s="210">
        <v>443</v>
      </c>
      <c r="AO177" s="210">
        <v>539</v>
      </c>
      <c r="AP177" s="210">
        <v>644</v>
      </c>
      <c r="AQ177" s="210">
        <v>758</v>
      </c>
      <c r="AR177" s="210">
        <v>882</v>
      </c>
      <c r="AS177" s="210">
        <v>1014</v>
      </c>
      <c r="AT177" s="210">
        <v>1155</v>
      </c>
      <c r="AU177" s="210">
        <v>1309</v>
      </c>
      <c r="AV177" s="210">
        <v>1472</v>
      </c>
      <c r="AW177" s="210">
        <v>1646</v>
      </c>
      <c r="AX177" s="210">
        <v>1824</v>
      </c>
      <c r="AY177" s="210">
        <v>2012</v>
      </c>
      <c r="AZ177" s="210">
        <v>2207</v>
      </c>
    </row>
    <row r="178" spans="1:52">
      <c r="A178" s="211" t="s">
        <v>211</v>
      </c>
      <c r="B178" s="197">
        <v>0</v>
      </c>
      <c r="C178" s="197">
        <v>0</v>
      </c>
      <c r="D178" s="197">
        <v>0</v>
      </c>
      <c r="E178" s="197">
        <v>0</v>
      </c>
      <c r="F178" s="197">
        <v>0</v>
      </c>
      <c r="G178" s="197">
        <v>0</v>
      </c>
      <c r="H178" s="197">
        <v>0</v>
      </c>
      <c r="I178" s="197">
        <v>0</v>
      </c>
      <c r="J178" s="197">
        <v>0</v>
      </c>
      <c r="K178" s="197">
        <v>0</v>
      </c>
      <c r="L178" s="197">
        <v>0</v>
      </c>
      <c r="M178" s="197">
        <v>0</v>
      </c>
      <c r="N178" s="197">
        <v>0</v>
      </c>
      <c r="O178" s="197">
        <v>0</v>
      </c>
      <c r="P178" s="197">
        <v>0</v>
      </c>
      <c r="Q178" s="197">
        <v>0</v>
      </c>
      <c r="R178" s="197">
        <v>0</v>
      </c>
      <c r="S178" s="197">
        <v>0</v>
      </c>
      <c r="T178" s="197">
        <v>0</v>
      </c>
      <c r="U178" s="197">
        <v>0</v>
      </c>
      <c r="V178" s="197">
        <v>0</v>
      </c>
      <c r="W178" s="197">
        <v>0</v>
      </c>
      <c r="X178" s="197">
        <v>0</v>
      </c>
      <c r="Y178" s="197">
        <v>0</v>
      </c>
      <c r="Z178" s="197">
        <v>0</v>
      </c>
      <c r="AA178" s="197">
        <v>0</v>
      </c>
      <c r="AB178" s="197">
        <v>0</v>
      </c>
      <c r="AC178" s="197">
        <v>0</v>
      </c>
      <c r="AD178" s="197">
        <v>0</v>
      </c>
      <c r="AE178" s="197">
        <v>0</v>
      </c>
      <c r="AF178" s="197">
        <v>2</v>
      </c>
      <c r="AG178" s="197">
        <v>10</v>
      </c>
      <c r="AH178" s="197">
        <v>25</v>
      </c>
      <c r="AI178" s="197">
        <v>48</v>
      </c>
      <c r="AJ178" s="197">
        <v>79</v>
      </c>
      <c r="AK178" s="197">
        <v>118</v>
      </c>
      <c r="AL178" s="197">
        <v>169</v>
      </c>
      <c r="AM178" s="197">
        <v>230</v>
      </c>
      <c r="AN178" s="197">
        <v>299</v>
      </c>
      <c r="AO178" s="197">
        <v>377</v>
      </c>
      <c r="AP178" s="197">
        <v>466</v>
      </c>
      <c r="AQ178" s="197">
        <v>566</v>
      </c>
      <c r="AR178" s="197">
        <v>675</v>
      </c>
      <c r="AS178" s="197">
        <v>794</v>
      </c>
      <c r="AT178" s="197">
        <v>924</v>
      </c>
      <c r="AU178" s="197">
        <v>1066</v>
      </c>
      <c r="AV178" s="197">
        <v>1218</v>
      </c>
      <c r="AW178" s="197">
        <v>1381</v>
      </c>
      <c r="AX178" s="197">
        <v>1549</v>
      </c>
      <c r="AY178" s="197">
        <v>1728</v>
      </c>
      <c r="AZ178" s="197">
        <v>1915</v>
      </c>
    </row>
    <row r="179" spans="1:52">
      <c r="A179" s="216" t="s">
        <v>217</v>
      </c>
      <c r="B179" s="199">
        <v>0</v>
      </c>
      <c r="C179" s="199">
        <v>0</v>
      </c>
      <c r="D179" s="199">
        <v>0</v>
      </c>
      <c r="E179" s="199">
        <v>0</v>
      </c>
      <c r="F179" s="199">
        <v>0</v>
      </c>
      <c r="G179" s="199">
        <v>0</v>
      </c>
      <c r="H179" s="199">
        <v>0</v>
      </c>
      <c r="I179" s="199">
        <v>0</v>
      </c>
      <c r="J179" s="199">
        <v>0</v>
      </c>
      <c r="K179" s="199">
        <v>0</v>
      </c>
      <c r="L179" s="199">
        <v>0</v>
      </c>
      <c r="M179" s="199">
        <v>0</v>
      </c>
      <c r="N179" s="199">
        <v>0</v>
      </c>
      <c r="O179" s="199">
        <v>0</v>
      </c>
      <c r="P179" s="199">
        <v>0</v>
      </c>
      <c r="Q179" s="199">
        <v>0</v>
      </c>
      <c r="R179" s="199">
        <v>0</v>
      </c>
      <c r="S179" s="199">
        <v>0</v>
      </c>
      <c r="T179" s="199">
        <v>0</v>
      </c>
      <c r="U179" s="199">
        <v>0</v>
      </c>
      <c r="V179" s="199">
        <v>0</v>
      </c>
      <c r="W179" s="199">
        <v>0</v>
      </c>
      <c r="X179" s="199">
        <v>0</v>
      </c>
      <c r="Y179" s="199">
        <v>0</v>
      </c>
      <c r="Z179" s="199">
        <v>0</v>
      </c>
      <c r="AA179" s="199">
        <v>0</v>
      </c>
      <c r="AB179" s="199">
        <v>0</v>
      </c>
      <c r="AC179" s="199">
        <v>0</v>
      </c>
      <c r="AD179" s="199">
        <v>0</v>
      </c>
      <c r="AE179" s="199">
        <v>0</v>
      </c>
      <c r="AF179" s="199">
        <v>3</v>
      </c>
      <c r="AG179" s="199">
        <v>11</v>
      </c>
      <c r="AH179" s="199">
        <v>24</v>
      </c>
      <c r="AI179" s="199">
        <v>40</v>
      </c>
      <c r="AJ179" s="199">
        <v>59</v>
      </c>
      <c r="AK179" s="199">
        <v>81</v>
      </c>
      <c r="AL179" s="199">
        <v>103</v>
      </c>
      <c r="AM179" s="199">
        <v>124</v>
      </c>
      <c r="AN179" s="199">
        <v>144</v>
      </c>
      <c r="AO179" s="199">
        <v>162</v>
      </c>
      <c r="AP179" s="199">
        <v>178</v>
      </c>
      <c r="AQ179" s="199">
        <v>192</v>
      </c>
      <c r="AR179" s="199">
        <v>207</v>
      </c>
      <c r="AS179" s="199">
        <v>220</v>
      </c>
      <c r="AT179" s="199">
        <v>231</v>
      </c>
      <c r="AU179" s="199">
        <v>243</v>
      </c>
      <c r="AV179" s="199">
        <v>254</v>
      </c>
      <c r="AW179" s="199">
        <v>265</v>
      </c>
      <c r="AX179" s="199">
        <v>275</v>
      </c>
      <c r="AY179" s="199">
        <v>284</v>
      </c>
      <c r="AZ179" s="199">
        <v>292</v>
      </c>
    </row>
    <row r="180" spans="1:52">
      <c r="A180" s="218"/>
      <c r="B180" s="218"/>
      <c r="C180" s="218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  <c r="AA180" s="218"/>
      <c r="AB180" s="218"/>
      <c r="AC180" s="218"/>
      <c r="AD180" s="218"/>
      <c r="AE180" s="218"/>
      <c r="AF180" s="218"/>
      <c r="AG180" s="218"/>
      <c r="AH180" s="218"/>
      <c r="AI180" s="218"/>
      <c r="AJ180" s="218"/>
      <c r="AK180" s="218"/>
      <c r="AL180" s="218"/>
      <c r="AM180" s="218"/>
      <c r="AN180" s="218"/>
      <c r="AO180" s="218"/>
      <c r="AP180" s="218"/>
      <c r="AQ180" s="218"/>
      <c r="AR180" s="218"/>
      <c r="AS180" s="218"/>
      <c r="AT180" s="218"/>
      <c r="AU180" s="218"/>
      <c r="AV180" s="218"/>
      <c r="AW180" s="218"/>
      <c r="AX180" s="218"/>
      <c r="AY180" s="218"/>
      <c r="AZ180" s="218"/>
    </row>
    <row r="181" spans="1:52">
      <c r="A181" s="188" t="s">
        <v>195</v>
      </c>
      <c r="B181" s="222">
        <v>2892.5</v>
      </c>
      <c r="C181" s="222">
        <v>2979.5</v>
      </c>
      <c r="D181" s="222">
        <v>3014</v>
      </c>
      <c r="E181" s="222">
        <v>3073.5</v>
      </c>
      <c r="F181" s="222">
        <v>2707.5</v>
      </c>
      <c r="G181" s="222">
        <v>2740</v>
      </c>
      <c r="H181" s="222">
        <v>2792.5</v>
      </c>
      <c r="I181" s="222">
        <v>2846</v>
      </c>
      <c r="J181" s="222">
        <v>2940.5</v>
      </c>
      <c r="K181" s="222">
        <v>2984</v>
      </c>
      <c r="L181" s="222">
        <v>3093.5</v>
      </c>
      <c r="M181" s="222">
        <v>3250.5</v>
      </c>
      <c r="N181" s="222">
        <v>3404.5</v>
      </c>
      <c r="O181" s="222">
        <v>3497.5</v>
      </c>
      <c r="P181" s="222">
        <v>3644.5</v>
      </c>
      <c r="Q181" s="222">
        <v>3736.5</v>
      </c>
      <c r="R181" s="222">
        <v>3800.3910573625808</v>
      </c>
      <c r="S181" s="222">
        <v>3873.9776279908115</v>
      </c>
      <c r="T181" s="222">
        <v>3941.7831402868314</v>
      </c>
      <c r="U181" s="222">
        <v>4006.3313638775744</v>
      </c>
      <c r="V181" s="222">
        <v>4064.9024878141477</v>
      </c>
      <c r="W181" s="222">
        <v>4119.82799139495</v>
      </c>
      <c r="X181" s="222">
        <v>4166.7471151060481</v>
      </c>
      <c r="Y181" s="222">
        <v>4215.1660428056184</v>
      </c>
      <c r="Z181" s="222">
        <v>4277.9931931190577</v>
      </c>
      <c r="AA181" s="222">
        <v>4336.9488560610907</v>
      </c>
      <c r="AB181" s="222">
        <v>4400.4335258421879</v>
      </c>
      <c r="AC181" s="222">
        <v>4463.4523329715366</v>
      </c>
      <c r="AD181" s="222">
        <v>4528.078439456368</v>
      </c>
      <c r="AE181" s="222">
        <v>4593.1970304733068</v>
      </c>
      <c r="AF181" s="222">
        <v>4645.1026010649211</v>
      </c>
      <c r="AG181" s="222">
        <v>4693.30024955514</v>
      </c>
      <c r="AH181" s="222">
        <v>4736.1749653543438</v>
      </c>
      <c r="AI181" s="222">
        <v>4779.3526785991016</v>
      </c>
      <c r="AJ181" s="222">
        <v>4820.9571471540303</v>
      </c>
      <c r="AK181" s="222">
        <v>4859.9261457918856</v>
      </c>
      <c r="AL181" s="222">
        <v>4899.5758205793936</v>
      </c>
      <c r="AM181" s="222">
        <v>4938.7336121550325</v>
      </c>
      <c r="AN181" s="222">
        <v>4976.7813682890092</v>
      </c>
      <c r="AO181" s="222">
        <v>5013.3666350238063</v>
      </c>
      <c r="AP181" s="222">
        <v>5048.0354626169446</v>
      </c>
      <c r="AQ181" s="222">
        <v>5082.4583388069877</v>
      </c>
      <c r="AR181" s="222">
        <v>5117.4144729592317</v>
      </c>
      <c r="AS181" s="222">
        <v>5151.8194733720384</v>
      </c>
      <c r="AT181" s="222">
        <v>5184.414679565466</v>
      </c>
      <c r="AU181" s="222">
        <v>5215.6662287518366</v>
      </c>
      <c r="AV181" s="222">
        <v>5243.374230059113</v>
      </c>
      <c r="AW181" s="222">
        <v>5269.2901551791529</v>
      </c>
      <c r="AX181" s="222">
        <v>5296.7931295018216</v>
      </c>
      <c r="AY181" s="222">
        <v>5327.9754483916659</v>
      </c>
      <c r="AZ181" s="222">
        <v>5365.9398148896043</v>
      </c>
    </row>
    <row r="182" spans="1:52">
      <c r="A182" s="215" t="s">
        <v>19</v>
      </c>
      <c r="B182" s="217">
        <v>2658.5</v>
      </c>
      <c r="C182" s="217">
        <v>2718.5</v>
      </c>
      <c r="D182" s="217">
        <v>2753</v>
      </c>
      <c r="E182" s="217">
        <v>2797.5</v>
      </c>
      <c r="F182" s="217">
        <v>2365</v>
      </c>
      <c r="G182" s="217">
        <v>2365</v>
      </c>
      <c r="H182" s="217">
        <v>2402</v>
      </c>
      <c r="I182" s="217">
        <v>2460.5</v>
      </c>
      <c r="J182" s="217">
        <v>2555</v>
      </c>
      <c r="K182" s="217">
        <v>2598.5</v>
      </c>
      <c r="L182" s="217">
        <v>2708</v>
      </c>
      <c r="M182" s="217">
        <v>2865</v>
      </c>
      <c r="N182" s="217">
        <v>3031.5</v>
      </c>
      <c r="O182" s="217">
        <v>3124.5</v>
      </c>
      <c r="P182" s="217">
        <v>3276.5</v>
      </c>
      <c r="Q182" s="217">
        <v>3374.5</v>
      </c>
      <c r="R182" s="217">
        <v>3460.3910573625808</v>
      </c>
      <c r="S182" s="217">
        <v>3546.4943536206233</v>
      </c>
      <c r="T182" s="217">
        <v>3611.9241593131869</v>
      </c>
      <c r="U182" s="217">
        <v>3673.7931478075434</v>
      </c>
      <c r="V182" s="217">
        <v>3729.5025229393655</v>
      </c>
      <c r="W182" s="217">
        <v>3781.5143774755079</v>
      </c>
      <c r="X182" s="217">
        <v>3825.4805406146288</v>
      </c>
      <c r="Y182" s="217">
        <v>3870.6622093297892</v>
      </c>
      <c r="Z182" s="217">
        <v>3929.7468265900216</v>
      </c>
      <c r="AA182" s="217">
        <v>3984.6015791154005</v>
      </c>
      <c r="AB182" s="217">
        <v>4043.144615768786</v>
      </c>
      <c r="AC182" s="217">
        <v>4100.9598007102022</v>
      </c>
      <c r="AD182" s="217">
        <v>4160.2462277521954</v>
      </c>
      <c r="AE182" s="217">
        <v>4220.0031408477489</v>
      </c>
      <c r="AF182" s="217">
        <v>4266.5025622062894</v>
      </c>
      <c r="AG182" s="217">
        <v>4309.3055317789849</v>
      </c>
      <c r="AH182" s="217">
        <v>4346.6844418479704</v>
      </c>
      <c r="AI182" s="217">
        <v>4384.3301239434722</v>
      </c>
      <c r="AJ182" s="217">
        <v>4420.2645607044697</v>
      </c>
      <c r="AK182" s="217">
        <v>4453.5677429190418</v>
      </c>
      <c r="AL182" s="217">
        <v>4487.5550093271577</v>
      </c>
      <c r="AM182" s="217">
        <v>4520.9087111037079</v>
      </c>
      <c r="AN182" s="217">
        <v>4553.069000913657</v>
      </c>
      <c r="AO182" s="217">
        <v>4583.7775426779199</v>
      </c>
      <c r="AP182" s="217">
        <v>4612.432984636851</v>
      </c>
      <c r="AQ182" s="217">
        <v>4640.7085091946019</v>
      </c>
      <c r="AR182" s="217">
        <v>4669.5117841316323</v>
      </c>
      <c r="AS182" s="217">
        <v>4697.6469592323647</v>
      </c>
      <c r="AT182" s="217">
        <v>4723.9655961423487</v>
      </c>
      <c r="AU182" s="217">
        <v>4748.3623992828543</v>
      </c>
      <c r="AV182" s="217">
        <v>4768.9810214241916</v>
      </c>
      <c r="AW182" s="217">
        <v>4787.9605198835916</v>
      </c>
      <c r="AX182" s="217">
        <v>4808.5673877566442</v>
      </c>
      <c r="AY182" s="217">
        <v>4832.9776803768873</v>
      </c>
      <c r="AZ182" s="217">
        <v>4864.3863047790837</v>
      </c>
    </row>
    <row r="183" spans="1:52">
      <c r="A183" s="209" t="s">
        <v>223</v>
      </c>
      <c r="B183" s="210">
        <v>1697.5</v>
      </c>
      <c r="C183" s="210">
        <v>1756.5</v>
      </c>
      <c r="D183" s="210">
        <v>1791</v>
      </c>
      <c r="E183" s="210">
        <v>1835.5</v>
      </c>
      <c r="F183" s="210">
        <v>1364</v>
      </c>
      <c r="G183" s="210">
        <v>1364</v>
      </c>
      <c r="H183" s="210">
        <v>1364</v>
      </c>
      <c r="I183" s="210">
        <v>1396</v>
      </c>
      <c r="J183" s="210">
        <v>1448</v>
      </c>
      <c r="K183" s="210">
        <v>1491</v>
      </c>
      <c r="L183" s="210">
        <v>1560.5</v>
      </c>
      <c r="M183" s="210">
        <v>1634.5</v>
      </c>
      <c r="N183" s="210">
        <v>1734</v>
      </c>
      <c r="O183" s="210">
        <v>1791</v>
      </c>
      <c r="P183" s="210">
        <v>1895.5</v>
      </c>
      <c r="Q183" s="210">
        <v>1919.5</v>
      </c>
      <c r="R183" s="210">
        <v>1956.6725829995808</v>
      </c>
      <c r="S183" s="210">
        <v>1989.3142099610047</v>
      </c>
      <c r="T183" s="210">
        <v>2020.7953940678574</v>
      </c>
      <c r="U183" s="210">
        <v>2048.3284205584914</v>
      </c>
      <c r="V183" s="210">
        <v>2070.879712284468</v>
      </c>
      <c r="W183" s="210">
        <v>2091.6658060942113</v>
      </c>
      <c r="X183" s="210">
        <v>2110.4239991665359</v>
      </c>
      <c r="Y183" s="210">
        <v>2129.2387274621633</v>
      </c>
      <c r="Z183" s="210">
        <v>2148.0732860690359</v>
      </c>
      <c r="AA183" s="210">
        <v>2166.5956631619183</v>
      </c>
      <c r="AB183" s="210">
        <v>2186.5261793299151</v>
      </c>
      <c r="AC183" s="210">
        <v>2206.7607490704304</v>
      </c>
      <c r="AD183" s="210">
        <v>2226.2481022262546</v>
      </c>
      <c r="AE183" s="210">
        <v>2247.62349291894</v>
      </c>
      <c r="AF183" s="210">
        <v>2263.9720203076595</v>
      </c>
      <c r="AG183" s="210">
        <v>2278.6169094637439</v>
      </c>
      <c r="AH183" s="210">
        <v>2289.1028580942398</v>
      </c>
      <c r="AI183" s="210">
        <v>2302.1325964845173</v>
      </c>
      <c r="AJ183" s="210">
        <v>2314.8411240518435</v>
      </c>
      <c r="AK183" s="210">
        <v>2325.5757905794221</v>
      </c>
      <c r="AL183" s="210">
        <v>2337.8145866675081</v>
      </c>
      <c r="AM183" s="210">
        <v>2349.7859047289785</v>
      </c>
      <c r="AN183" s="210">
        <v>2360.9111863159651</v>
      </c>
      <c r="AO183" s="210">
        <v>2370.797579212348</v>
      </c>
      <c r="AP183" s="210">
        <v>2378.9126014305452</v>
      </c>
      <c r="AQ183" s="210">
        <v>2386.7094357437372</v>
      </c>
      <c r="AR183" s="210">
        <v>2394.7852019898601</v>
      </c>
      <c r="AS183" s="210">
        <v>2401.6086563131475</v>
      </c>
      <c r="AT183" s="210">
        <v>2405.7145648337273</v>
      </c>
      <c r="AU183" s="210">
        <v>2406.8436610984136</v>
      </c>
      <c r="AV183" s="210">
        <v>2402.9032609262513</v>
      </c>
      <c r="AW183" s="210">
        <v>2395.549681768407</v>
      </c>
      <c r="AX183" s="210">
        <v>2387.9490322938923</v>
      </c>
      <c r="AY183" s="210">
        <v>2382.0068003491133</v>
      </c>
      <c r="AZ183" s="210">
        <v>2380.7601460302403</v>
      </c>
    </row>
    <row r="184" spans="1:52">
      <c r="A184" s="202" t="s">
        <v>203</v>
      </c>
      <c r="B184" s="197">
        <v>636</v>
      </c>
      <c r="C184" s="197">
        <v>674.5</v>
      </c>
      <c r="D184" s="197">
        <v>698</v>
      </c>
      <c r="E184" s="197">
        <v>734</v>
      </c>
      <c r="F184" s="197">
        <v>824.5</v>
      </c>
      <c r="G184" s="197">
        <v>824.5</v>
      </c>
      <c r="H184" s="197">
        <v>824.5</v>
      </c>
      <c r="I184" s="197">
        <v>856.5</v>
      </c>
      <c r="J184" s="197">
        <v>892.5</v>
      </c>
      <c r="K184" s="197">
        <v>918</v>
      </c>
      <c r="L184" s="197">
        <v>941.5</v>
      </c>
      <c r="M184" s="197">
        <v>1015.5</v>
      </c>
      <c r="N184" s="197">
        <v>1115</v>
      </c>
      <c r="O184" s="197">
        <v>1168.5</v>
      </c>
      <c r="P184" s="197">
        <v>1226.5</v>
      </c>
      <c r="Q184" s="197">
        <v>1252</v>
      </c>
      <c r="R184" s="197">
        <v>1280.4770121538206</v>
      </c>
      <c r="S184" s="197">
        <v>1306.4574528822814</v>
      </c>
      <c r="T184" s="197">
        <v>1331.0874824170448</v>
      </c>
      <c r="U184" s="197">
        <v>1350.8515672097442</v>
      </c>
      <c r="V184" s="197">
        <v>1366.9991958194196</v>
      </c>
      <c r="W184" s="197">
        <v>1381.5212363256039</v>
      </c>
      <c r="X184" s="197">
        <v>1394.0065644559309</v>
      </c>
      <c r="Y184" s="197">
        <v>1405.9569627495773</v>
      </c>
      <c r="Z184" s="197">
        <v>1416.617380729756</v>
      </c>
      <c r="AA184" s="197">
        <v>1425.6579468204138</v>
      </c>
      <c r="AB184" s="197">
        <v>1435.1289573913716</v>
      </c>
      <c r="AC184" s="197">
        <v>1442.9252691681365</v>
      </c>
      <c r="AD184" s="197">
        <v>1448.889087002839</v>
      </c>
      <c r="AE184" s="197">
        <v>1455.2555127470068</v>
      </c>
      <c r="AF184" s="197">
        <v>1459.7733414032264</v>
      </c>
      <c r="AG184" s="197">
        <v>1464.0885605949306</v>
      </c>
      <c r="AH184" s="197">
        <v>1461.0989445017406</v>
      </c>
      <c r="AI184" s="197">
        <v>1461.2846924938308</v>
      </c>
      <c r="AJ184" s="197">
        <v>1459.5058054606025</v>
      </c>
      <c r="AK184" s="197">
        <v>1454.9675448952135</v>
      </c>
      <c r="AL184" s="197">
        <v>1453.3474902091336</v>
      </c>
      <c r="AM184" s="197">
        <v>1452.3701419831934</v>
      </c>
      <c r="AN184" s="197">
        <v>1447.9330592348911</v>
      </c>
      <c r="AO184" s="197">
        <v>1443.1484798801125</v>
      </c>
      <c r="AP184" s="197">
        <v>1437.367893478937</v>
      </c>
      <c r="AQ184" s="197">
        <v>1432.8774989186852</v>
      </c>
      <c r="AR184" s="197">
        <v>1424.2405704461253</v>
      </c>
      <c r="AS184" s="197">
        <v>1415.1024843833043</v>
      </c>
      <c r="AT184" s="197">
        <v>1404.1756977993164</v>
      </c>
      <c r="AU184" s="197">
        <v>1391.2145200899699</v>
      </c>
      <c r="AV184" s="197">
        <v>1374.3996451388916</v>
      </c>
      <c r="AW184" s="197">
        <v>1353.4370424665767</v>
      </c>
      <c r="AX184" s="197">
        <v>1332.2502367239156</v>
      </c>
      <c r="AY184" s="197">
        <v>1310.6631143896504</v>
      </c>
      <c r="AZ184" s="197">
        <v>1291.1677967525491</v>
      </c>
    </row>
    <row r="185" spans="1:52">
      <c r="A185" s="202" t="s">
        <v>224</v>
      </c>
      <c r="B185" s="197">
        <v>1061.5</v>
      </c>
      <c r="C185" s="197">
        <v>1082</v>
      </c>
      <c r="D185" s="197">
        <v>1093</v>
      </c>
      <c r="E185" s="197">
        <v>1101.5</v>
      </c>
      <c r="F185" s="197">
        <v>539.5</v>
      </c>
      <c r="G185" s="197">
        <v>539.5</v>
      </c>
      <c r="H185" s="197">
        <v>539.5</v>
      </c>
      <c r="I185" s="197">
        <v>539.5</v>
      </c>
      <c r="J185" s="197">
        <v>555.5</v>
      </c>
      <c r="K185" s="197">
        <v>573</v>
      </c>
      <c r="L185" s="197">
        <v>619</v>
      </c>
      <c r="M185" s="197">
        <v>619</v>
      </c>
      <c r="N185" s="197">
        <v>619</v>
      </c>
      <c r="O185" s="197">
        <v>622.5</v>
      </c>
      <c r="P185" s="197">
        <v>669</v>
      </c>
      <c r="Q185" s="197">
        <v>667.5</v>
      </c>
      <c r="R185" s="197">
        <v>676.19557084576002</v>
      </c>
      <c r="S185" s="197">
        <v>682.85675707872338</v>
      </c>
      <c r="T185" s="197">
        <v>689.70791165081255</v>
      </c>
      <c r="U185" s="197">
        <v>697.47685334874745</v>
      </c>
      <c r="V185" s="197">
        <v>703.88051646504846</v>
      </c>
      <c r="W185" s="197">
        <v>710.14456976860731</v>
      </c>
      <c r="X185" s="197">
        <v>716.41743471060511</v>
      </c>
      <c r="Y185" s="197">
        <v>723.28176471258598</v>
      </c>
      <c r="Z185" s="197">
        <v>731.45590533927998</v>
      </c>
      <c r="AA185" s="197">
        <v>740.93771634150437</v>
      </c>
      <c r="AB185" s="197">
        <v>751.39722193854368</v>
      </c>
      <c r="AC185" s="197">
        <v>763.83547990229386</v>
      </c>
      <c r="AD185" s="197">
        <v>777.35901522341533</v>
      </c>
      <c r="AE185" s="197">
        <v>792.36798017193314</v>
      </c>
      <c r="AF185" s="197">
        <v>804.19867890443311</v>
      </c>
      <c r="AG185" s="197">
        <v>814.52834886881317</v>
      </c>
      <c r="AH185" s="197">
        <v>828.00391359249909</v>
      </c>
      <c r="AI185" s="197">
        <v>840.84790399068663</v>
      </c>
      <c r="AJ185" s="197">
        <v>855.33531859124093</v>
      </c>
      <c r="AK185" s="197">
        <v>870.60824568420855</v>
      </c>
      <c r="AL185" s="197">
        <v>884.46709645837461</v>
      </c>
      <c r="AM185" s="197">
        <v>897.41576274578483</v>
      </c>
      <c r="AN185" s="197">
        <v>912.97812708107426</v>
      </c>
      <c r="AO185" s="197">
        <v>927.64909933223532</v>
      </c>
      <c r="AP185" s="197">
        <v>941.54470795160807</v>
      </c>
      <c r="AQ185" s="197">
        <v>953.8319368250518</v>
      </c>
      <c r="AR185" s="197">
        <v>970.54463154373479</v>
      </c>
      <c r="AS185" s="197">
        <v>986.50617192984328</v>
      </c>
      <c r="AT185" s="197">
        <v>1001.5388670344107</v>
      </c>
      <c r="AU185" s="197">
        <v>1015.6291410084434</v>
      </c>
      <c r="AV185" s="197">
        <v>1028.5036157873594</v>
      </c>
      <c r="AW185" s="197">
        <v>1042.1126393018303</v>
      </c>
      <c r="AX185" s="197">
        <v>1055.6987955699767</v>
      </c>
      <c r="AY185" s="197">
        <v>1071.3436859594631</v>
      </c>
      <c r="AZ185" s="197">
        <v>1089.5923492776915</v>
      </c>
    </row>
    <row r="186" spans="1:52">
      <c r="A186" s="209" t="s">
        <v>64</v>
      </c>
      <c r="B186" s="210">
        <v>0</v>
      </c>
      <c r="C186" s="210">
        <v>0</v>
      </c>
      <c r="D186" s="210">
        <v>0</v>
      </c>
      <c r="E186" s="210">
        <v>0</v>
      </c>
      <c r="F186" s="210">
        <v>2.5</v>
      </c>
      <c r="G186" s="210">
        <v>2.5</v>
      </c>
      <c r="H186" s="210">
        <v>5</v>
      </c>
      <c r="I186" s="210">
        <v>7</v>
      </c>
      <c r="J186" s="210">
        <v>7</v>
      </c>
      <c r="K186" s="210">
        <v>7</v>
      </c>
      <c r="L186" s="210">
        <v>7</v>
      </c>
      <c r="M186" s="210">
        <v>22</v>
      </c>
      <c r="N186" s="210">
        <v>22</v>
      </c>
      <c r="O186" s="210">
        <v>22</v>
      </c>
      <c r="P186" s="210">
        <v>22</v>
      </c>
      <c r="Q186" s="210">
        <v>22</v>
      </c>
      <c r="R186" s="210">
        <v>22</v>
      </c>
      <c r="S186" s="210">
        <v>23.549226169887511</v>
      </c>
      <c r="T186" s="210">
        <v>24.506160833767581</v>
      </c>
      <c r="U186" s="210">
        <v>25.460952105001173</v>
      </c>
      <c r="V186" s="210">
        <v>26.392496624530043</v>
      </c>
      <c r="W186" s="210">
        <v>27.324139961735114</v>
      </c>
      <c r="X186" s="210">
        <v>28.387730249243674</v>
      </c>
      <c r="Y186" s="210">
        <v>29.686857331700715</v>
      </c>
      <c r="Z186" s="210">
        <v>31.279317164652994</v>
      </c>
      <c r="AA186" s="210">
        <v>33.680114093850676</v>
      </c>
      <c r="AB186" s="210">
        <v>37.176101744968399</v>
      </c>
      <c r="AC186" s="210">
        <v>41.717774477931385</v>
      </c>
      <c r="AD186" s="210">
        <v>46.140238507381071</v>
      </c>
      <c r="AE186" s="210">
        <v>50.190803667435723</v>
      </c>
      <c r="AF186" s="210">
        <v>53.394719772118577</v>
      </c>
      <c r="AG186" s="210">
        <v>56.446229534250882</v>
      </c>
      <c r="AH186" s="210">
        <v>59.616907468657971</v>
      </c>
      <c r="AI186" s="210">
        <v>62.083710494715405</v>
      </c>
      <c r="AJ186" s="210">
        <v>64.370092493814369</v>
      </c>
      <c r="AK186" s="210">
        <v>66.903549493937888</v>
      </c>
      <c r="AL186" s="210">
        <v>69.3716041088027</v>
      </c>
      <c r="AM186" s="210">
        <v>71.944249633087978</v>
      </c>
      <c r="AN186" s="210">
        <v>74.498291519832648</v>
      </c>
      <c r="AO186" s="210">
        <v>76.935420059398055</v>
      </c>
      <c r="AP186" s="210">
        <v>79.113455721225591</v>
      </c>
      <c r="AQ186" s="210">
        <v>81.001124896682398</v>
      </c>
      <c r="AR186" s="210">
        <v>82.685594239454019</v>
      </c>
      <c r="AS186" s="210">
        <v>84.205899524603353</v>
      </c>
      <c r="AT186" s="210">
        <v>85.591609953056803</v>
      </c>
      <c r="AU186" s="210">
        <v>87.071506821471118</v>
      </c>
      <c r="AV186" s="210">
        <v>88.528546385694725</v>
      </c>
      <c r="AW186" s="210">
        <v>89.736757364238841</v>
      </c>
      <c r="AX186" s="210">
        <v>90.824744582947517</v>
      </c>
      <c r="AY186" s="210">
        <v>91.849687146628483</v>
      </c>
      <c r="AZ186" s="210">
        <v>92.902566944497451</v>
      </c>
    </row>
    <row r="187" spans="1:52">
      <c r="A187" s="209" t="s">
        <v>61</v>
      </c>
      <c r="B187" s="210">
        <v>961</v>
      </c>
      <c r="C187" s="210">
        <v>962</v>
      </c>
      <c r="D187" s="210">
        <v>962</v>
      </c>
      <c r="E187" s="210">
        <v>962</v>
      </c>
      <c r="F187" s="210">
        <v>998.5</v>
      </c>
      <c r="G187" s="210">
        <v>998.5</v>
      </c>
      <c r="H187" s="210">
        <v>1033</v>
      </c>
      <c r="I187" s="210">
        <v>1057.5</v>
      </c>
      <c r="J187" s="210">
        <v>1100</v>
      </c>
      <c r="K187" s="210">
        <v>1100.5</v>
      </c>
      <c r="L187" s="210">
        <v>1140.5</v>
      </c>
      <c r="M187" s="210">
        <v>1208.5</v>
      </c>
      <c r="N187" s="210">
        <v>1275.5</v>
      </c>
      <c r="O187" s="210">
        <v>1311.5</v>
      </c>
      <c r="P187" s="210">
        <v>1359</v>
      </c>
      <c r="Q187" s="210">
        <v>1433</v>
      </c>
      <c r="R187" s="210">
        <v>1481.7184743630003</v>
      </c>
      <c r="S187" s="210">
        <v>1533.630917489731</v>
      </c>
      <c r="T187" s="210">
        <v>1566.622604411562</v>
      </c>
      <c r="U187" s="210">
        <v>1600.0037751440511</v>
      </c>
      <c r="V187" s="210">
        <v>1632.2303140303675</v>
      </c>
      <c r="W187" s="210">
        <v>1662.5244314195613</v>
      </c>
      <c r="X187" s="210">
        <v>1686.6688111988494</v>
      </c>
      <c r="Y187" s="210">
        <v>1711.7366245359253</v>
      </c>
      <c r="Z187" s="210">
        <v>1750.3942233563323</v>
      </c>
      <c r="AA187" s="210">
        <v>1784.3258018596316</v>
      </c>
      <c r="AB187" s="210">
        <v>1819.4423346939022</v>
      </c>
      <c r="AC187" s="210">
        <v>1852.4812771618406</v>
      </c>
      <c r="AD187" s="210">
        <v>1887.8578870185597</v>
      </c>
      <c r="AE187" s="210">
        <v>1922.1888442613733</v>
      </c>
      <c r="AF187" s="210">
        <v>1949.1358221265118</v>
      </c>
      <c r="AG187" s="210">
        <v>1974.2423927809903</v>
      </c>
      <c r="AH187" s="210">
        <v>1997.9646762850725</v>
      </c>
      <c r="AI187" s="210">
        <v>2020.1138169642395</v>
      </c>
      <c r="AJ187" s="210">
        <v>2041.0533441588118</v>
      </c>
      <c r="AK187" s="210">
        <v>2061.0884028456821</v>
      </c>
      <c r="AL187" s="210">
        <v>2080.3688185508463</v>
      </c>
      <c r="AM187" s="210">
        <v>2099.1785567416418</v>
      </c>
      <c r="AN187" s="210">
        <v>2117.6595230778594</v>
      </c>
      <c r="AO187" s="210">
        <v>2136.0445434061739</v>
      </c>
      <c r="AP187" s="210">
        <v>2154.4069274850799</v>
      </c>
      <c r="AQ187" s="210">
        <v>2172.9979485541821</v>
      </c>
      <c r="AR187" s="210">
        <v>2192.0409879023182</v>
      </c>
      <c r="AS187" s="210">
        <v>2211.8324033946137</v>
      </c>
      <c r="AT187" s="210">
        <v>2232.6594213555641</v>
      </c>
      <c r="AU187" s="210">
        <v>2254.4472313629694</v>
      </c>
      <c r="AV187" s="210">
        <v>2277.549214112245</v>
      </c>
      <c r="AW187" s="210">
        <v>2302.6740807509459</v>
      </c>
      <c r="AX187" s="210">
        <v>2329.7936108798049</v>
      </c>
      <c r="AY187" s="210">
        <v>2359.1211928811458</v>
      </c>
      <c r="AZ187" s="210">
        <v>2390.7235918043466</v>
      </c>
    </row>
    <row r="188" spans="1:52">
      <c r="A188" s="215" t="s">
        <v>23</v>
      </c>
      <c r="B188" s="217">
        <v>234</v>
      </c>
      <c r="C188" s="217">
        <v>261</v>
      </c>
      <c r="D188" s="217">
        <v>261</v>
      </c>
      <c r="E188" s="217">
        <v>276</v>
      </c>
      <c r="F188" s="217">
        <v>342.5</v>
      </c>
      <c r="G188" s="217">
        <v>375</v>
      </c>
      <c r="H188" s="217">
        <v>390.5</v>
      </c>
      <c r="I188" s="217">
        <v>385.5</v>
      </c>
      <c r="J188" s="217">
        <v>385.5</v>
      </c>
      <c r="K188" s="217">
        <v>385.5</v>
      </c>
      <c r="L188" s="217">
        <v>385.5</v>
      </c>
      <c r="M188" s="217">
        <v>385.5</v>
      </c>
      <c r="N188" s="217">
        <v>373</v>
      </c>
      <c r="O188" s="217">
        <v>373</v>
      </c>
      <c r="P188" s="217">
        <v>368</v>
      </c>
      <c r="Q188" s="217">
        <v>362</v>
      </c>
      <c r="R188" s="217">
        <v>340</v>
      </c>
      <c r="S188" s="217">
        <v>327.48327437018821</v>
      </c>
      <c r="T188" s="217">
        <v>329.85898097364458</v>
      </c>
      <c r="U188" s="217">
        <v>332.53821607003118</v>
      </c>
      <c r="V188" s="217">
        <v>335.39996487478203</v>
      </c>
      <c r="W188" s="217">
        <v>338.31361391944222</v>
      </c>
      <c r="X188" s="217">
        <v>341.26657449141914</v>
      </c>
      <c r="Y188" s="217">
        <v>344.50383347582874</v>
      </c>
      <c r="Z188" s="217">
        <v>348.24636652903575</v>
      </c>
      <c r="AA188" s="217">
        <v>352.34727694568988</v>
      </c>
      <c r="AB188" s="217">
        <v>357.28891007340195</v>
      </c>
      <c r="AC188" s="217">
        <v>362.49253226133453</v>
      </c>
      <c r="AD188" s="217">
        <v>367.83221170417289</v>
      </c>
      <c r="AE188" s="217">
        <v>373.19388962555763</v>
      </c>
      <c r="AF188" s="217">
        <v>378.60003885863182</v>
      </c>
      <c r="AG188" s="217">
        <v>383.99471777615497</v>
      </c>
      <c r="AH188" s="217">
        <v>389.49052350637351</v>
      </c>
      <c r="AI188" s="217">
        <v>395.02255465562985</v>
      </c>
      <c r="AJ188" s="217">
        <v>400.69258644956051</v>
      </c>
      <c r="AK188" s="217">
        <v>406.35840287284327</v>
      </c>
      <c r="AL188" s="217">
        <v>412.0208112522356</v>
      </c>
      <c r="AM188" s="217">
        <v>417.82490105132456</v>
      </c>
      <c r="AN188" s="217">
        <v>423.7123673753523</v>
      </c>
      <c r="AO188" s="217">
        <v>429.58909234588668</v>
      </c>
      <c r="AP188" s="217">
        <v>435.60247798009379</v>
      </c>
      <c r="AQ188" s="217">
        <v>441.74982961238584</v>
      </c>
      <c r="AR188" s="217">
        <v>447.90268882759983</v>
      </c>
      <c r="AS188" s="217">
        <v>454.17251413967409</v>
      </c>
      <c r="AT188" s="217">
        <v>460.4490834231172</v>
      </c>
      <c r="AU188" s="217">
        <v>467.30382946898231</v>
      </c>
      <c r="AV188" s="217">
        <v>474.39320863492094</v>
      </c>
      <c r="AW188" s="217">
        <v>481.32963529556105</v>
      </c>
      <c r="AX188" s="217">
        <v>488.22574174517763</v>
      </c>
      <c r="AY188" s="217">
        <v>494.99776801477856</v>
      </c>
      <c r="AZ188" s="217">
        <v>501.55351011052028</v>
      </c>
    </row>
    <row r="189" spans="1:52">
      <c r="A189" s="191" t="s">
        <v>203</v>
      </c>
      <c r="B189" s="197">
        <v>131.5</v>
      </c>
      <c r="C189" s="197">
        <v>142</v>
      </c>
      <c r="D189" s="197">
        <v>142</v>
      </c>
      <c r="E189" s="197">
        <v>143</v>
      </c>
      <c r="F189" s="197">
        <v>209.5</v>
      </c>
      <c r="G189" s="197">
        <v>242</v>
      </c>
      <c r="H189" s="197">
        <v>257.5</v>
      </c>
      <c r="I189" s="197">
        <v>252.5</v>
      </c>
      <c r="J189" s="197">
        <v>252.5</v>
      </c>
      <c r="K189" s="197">
        <v>252.5</v>
      </c>
      <c r="L189" s="197">
        <v>252.5</v>
      </c>
      <c r="M189" s="197">
        <v>252.5</v>
      </c>
      <c r="N189" s="197">
        <v>252.5</v>
      </c>
      <c r="O189" s="197">
        <v>252.5</v>
      </c>
      <c r="P189" s="197">
        <v>248.5</v>
      </c>
      <c r="Q189" s="197">
        <v>244</v>
      </c>
      <c r="R189" s="197">
        <v>229</v>
      </c>
      <c r="S189" s="197">
        <v>221.06207350909949</v>
      </c>
      <c r="T189" s="197">
        <v>222.05308549838207</v>
      </c>
      <c r="U189" s="197">
        <v>223.280875802926</v>
      </c>
      <c r="V189" s="197">
        <v>224.51886698907666</v>
      </c>
      <c r="W189" s="197">
        <v>226.18650777510359</v>
      </c>
      <c r="X189" s="197">
        <v>227.85730294685558</v>
      </c>
      <c r="Y189" s="197">
        <v>230.02338106497524</v>
      </c>
      <c r="Z189" s="197">
        <v>232.52038504867539</v>
      </c>
      <c r="AA189" s="197">
        <v>235.57936605437072</v>
      </c>
      <c r="AB189" s="197">
        <v>236.86032797653772</v>
      </c>
      <c r="AC189" s="197">
        <v>238.99655636888122</v>
      </c>
      <c r="AD189" s="197">
        <v>241.55611580195892</v>
      </c>
      <c r="AE189" s="197">
        <v>243.47026422996899</v>
      </c>
      <c r="AF189" s="197">
        <v>244.7070440218132</v>
      </c>
      <c r="AG189" s="197">
        <v>248.62823840698724</v>
      </c>
      <c r="AH189" s="197">
        <v>250.29185602556336</v>
      </c>
      <c r="AI189" s="197">
        <v>252.95854259628069</v>
      </c>
      <c r="AJ189" s="197">
        <v>254.94003505780495</v>
      </c>
      <c r="AK189" s="197">
        <v>256.38469325438331</v>
      </c>
      <c r="AL189" s="197">
        <v>259.74168135627332</v>
      </c>
      <c r="AM189" s="197">
        <v>262.82009795968952</v>
      </c>
      <c r="AN189" s="197">
        <v>262.82708457959961</v>
      </c>
      <c r="AO189" s="197">
        <v>264.0010149295901</v>
      </c>
      <c r="AP189" s="197">
        <v>265.8273583678224</v>
      </c>
      <c r="AQ189" s="197">
        <v>265.72733194576068</v>
      </c>
      <c r="AR189" s="197">
        <v>268.22627314645899</v>
      </c>
      <c r="AS189" s="197">
        <v>269.22469360148909</v>
      </c>
      <c r="AT189" s="197">
        <v>270.4382587772788</v>
      </c>
      <c r="AU189" s="197">
        <v>270.04790032467696</v>
      </c>
      <c r="AV189" s="197">
        <v>272.70789278651984</v>
      </c>
      <c r="AW189" s="197">
        <v>275.93296693285316</v>
      </c>
      <c r="AX189" s="197">
        <v>276.89270835712006</v>
      </c>
      <c r="AY189" s="197">
        <v>275.60039753953981</v>
      </c>
      <c r="AZ189" s="197">
        <v>278.60359394900746</v>
      </c>
    </row>
    <row r="190" spans="1:52">
      <c r="A190" s="190" t="s">
        <v>224</v>
      </c>
      <c r="B190" s="199">
        <v>102.5</v>
      </c>
      <c r="C190" s="199">
        <v>119</v>
      </c>
      <c r="D190" s="199">
        <v>119</v>
      </c>
      <c r="E190" s="199">
        <v>133</v>
      </c>
      <c r="F190" s="199">
        <v>133</v>
      </c>
      <c r="G190" s="199">
        <v>133</v>
      </c>
      <c r="H190" s="199">
        <v>133</v>
      </c>
      <c r="I190" s="199">
        <v>133</v>
      </c>
      <c r="J190" s="199">
        <v>133</v>
      </c>
      <c r="K190" s="199">
        <v>133</v>
      </c>
      <c r="L190" s="199">
        <v>133</v>
      </c>
      <c r="M190" s="199">
        <v>133</v>
      </c>
      <c r="N190" s="199">
        <v>120.5</v>
      </c>
      <c r="O190" s="199">
        <v>120.5</v>
      </c>
      <c r="P190" s="199">
        <v>119.5</v>
      </c>
      <c r="Q190" s="199">
        <v>118</v>
      </c>
      <c r="R190" s="199">
        <v>111</v>
      </c>
      <c r="S190" s="199">
        <v>106.42120086108872</v>
      </c>
      <c r="T190" s="199">
        <v>107.8058954752625</v>
      </c>
      <c r="U190" s="199">
        <v>109.25734026710518</v>
      </c>
      <c r="V190" s="199">
        <v>110.88109788570536</v>
      </c>
      <c r="W190" s="199">
        <v>112.1271061443386</v>
      </c>
      <c r="X190" s="199">
        <v>113.40927154456355</v>
      </c>
      <c r="Y190" s="199">
        <v>114.48045241085352</v>
      </c>
      <c r="Z190" s="199">
        <v>115.72598148036035</v>
      </c>
      <c r="AA190" s="199">
        <v>116.76791089131915</v>
      </c>
      <c r="AB190" s="199">
        <v>120.42858209686423</v>
      </c>
      <c r="AC190" s="199">
        <v>123.49597589245332</v>
      </c>
      <c r="AD190" s="199">
        <v>126.27609590221397</v>
      </c>
      <c r="AE190" s="199">
        <v>129.72362539558864</v>
      </c>
      <c r="AF190" s="199">
        <v>133.89299483681864</v>
      </c>
      <c r="AG190" s="199">
        <v>135.36647936916771</v>
      </c>
      <c r="AH190" s="199">
        <v>139.19866748081012</v>
      </c>
      <c r="AI190" s="199">
        <v>142.06401205934918</v>
      </c>
      <c r="AJ190" s="199">
        <v>145.75255139175556</v>
      </c>
      <c r="AK190" s="199">
        <v>149.97370961845996</v>
      </c>
      <c r="AL190" s="199">
        <v>152.27912989596231</v>
      </c>
      <c r="AM190" s="199">
        <v>155.00480309163507</v>
      </c>
      <c r="AN190" s="199">
        <v>160.88528279575272</v>
      </c>
      <c r="AO190" s="199">
        <v>165.58807741629661</v>
      </c>
      <c r="AP190" s="199">
        <v>169.7751196122714</v>
      </c>
      <c r="AQ190" s="199">
        <v>176.02249766662513</v>
      </c>
      <c r="AR190" s="199">
        <v>179.67641568114087</v>
      </c>
      <c r="AS190" s="199">
        <v>184.947820538185</v>
      </c>
      <c r="AT190" s="199">
        <v>190.0108246458384</v>
      </c>
      <c r="AU190" s="199">
        <v>197.25592914430536</v>
      </c>
      <c r="AV190" s="199">
        <v>201.6853158484011</v>
      </c>
      <c r="AW190" s="199">
        <v>205.39666836270791</v>
      </c>
      <c r="AX190" s="199">
        <v>211.3330333880576</v>
      </c>
      <c r="AY190" s="199">
        <v>219.39737047523872</v>
      </c>
      <c r="AZ190" s="199">
        <v>222.94991616151279</v>
      </c>
    </row>
    <row r="191" spans="1:52">
      <c r="A191" s="218"/>
      <c r="B191" s="218"/>
      <c r="C191" s="218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  <c r="AA191" s="218"/>
      <c r="AB191" s="218"/>
      <c r="AC191" s="218"/>
      <c r="AD191" s="218"/>
      <c r="AE191" s="218"/>
      <c r="AF191" s="218"/>
      <c r="AG191" s="218"/>
      <c r="AH191" s="218"/>
      <c r="AI191" s="218"/>
      <c r="AJ191" s="218"/>
      <c r="AK191" s="218"/>
      <c r="AL191" s="218"/>
      <c r="AM191" s="218"/>
      <c r="AN191" s="218"/>
      <c r="AO191" s="218"/>
      <c r="AP191" s="218"/>
      <c r="AQ191" s="218"/>
      <c r="AR191" s="218"/>
      <c r="AS191" s="218"/>
      <c r="AT191" s="218"/>
      <c r="AU191" s="218"/>
      <c r="AV191" s="218"/>
      <c r="AW191" s="218"/>
      <c r="AX191" s="218"/>
      <c r="AY191" s="218"/>
      <c r="AZ191" s="218"/>
    </row>
    <row r="192" spans="1:52">
      <c r="A192" s="188" t="s">
        <v>196</v>
      </c>
      <c r="B192" s="222">
        <v>1579350</v>
      </c>
      <c r="C192" s="222">
        <v>1623024</v>
      </c>
      <c r="D192" s="222">
        <v>1697920</v>
      </c>
      <c r="E192" s="222">
        <v>1816201</v>
      </c>
      <c r="F192" s="222">
        <v>1980438</v>
      </c>
      <c r="G192" s="222">
        <v>2084208</v>
      </c>
      <c r="H192" s="222">
        <v>2108135</v>
      </c>
      <c r="I192" s="222">
        <v>2134390</v>
      </c>
      <c r="J192" s="222">
        <v>2096565.9999999998</v>
      </c>
      <c r="K192" s="222">
        <v>1904600</v>
      </c>
      <c r="L192" s="222">
        <v>1770231.0000000002</v>
      </c>
      <c r="M192" s="222">
        <v>1832095.0000000002</v>
      </c>
      <c r="N192" s="222">
        <v>1804323.0000000005</v>
      </c>
      <c r="O192" s="222">
        <v>1820536.9999999998</v>
      </c>
      <c r="P192" s="222">
        <v>1853912</v>
      </c>
      <c r="Q192" s="222">
        <v>1913337</v>
      </c>
      <c r="R192" s="222">
        <v>1955047.8263633393</v>
      </c>
      <c r="S192" s="222">
        <v>2077267.9893078997</v>
      </c>
      <c r="T192" s="222">
        <v>2133701.1416692408</v>
      </c>
      <c r="U192" s="222">
        <v>2170433.4806720275</v>
      </c>
      <c r="V192" s="222">
        <v>2196623.7349413359</v>
      </c>
      <c r="W192" s="222">
        <v>2228612.6528934371</v>
      </c>
      <c r="X192" s="222">
        <v>2255833.1650019968</v>
      </c>
      <c r="Y192" s="222">
        <v>2285062.8921745932</v>
      </c>
      <c r="Z192" s="222">
        <v>2315131.4811020084</v>
      </c>
      <c r="AA192" s="222">
        <v>2354363.7331686849</v>
      </c>
      <c r="AB192" s="222">
        <v>2400541.7720993967</v>
      </c>
      <c r="AC192" s="222">
        <v>2446683.1550563648</v>
      </c>
      <c r="AD192" s="222">
        <v>2490536.4312164481</v>
      </c>
      <c r="AE192" s="222">
        <v>2527032.9033547454</v>
      </c>
      <c r="AF192" s="222">
        <v>2557098.0249805413</v>
      </c>
      <c r="AG192" s="222">
        <v>2585359.552811977</v>
      </c>
      <c r="AH192" s="222">
        <v>2604773.8077415694</v>
      </c>
      <c r="AI192" s="222">
        <v>2623098.1912020152</v>
      </c>
      <c r="AJ192" s="222">
        <v>2634892.3085651272</v>
      </c>
      <c r="AK192" s="222">
        <v>2646669.419858316</v>
      </c>
      <c r="AL192" s="222">
        <v>2662226.0144783924</v>
      </c>
      <c r="AM192" s="222">
        <v>2674547.0275006038</v>
      </c>
      <c r="AN192" s="222">
        <v>2706386.9284789339</v>
      </c>
      <c r="AO192" s="222">
        <v>2719473.7060935334</v>
      </c>
      <c r="AP192" s="222">
        <v>2736039.4609368527</v>
      </c>
      <c r="AQ192" s="222">
        <v>2756889.2321566911</v>
      </c>
      <c r="AR192" s="222">
        <v>2776667.4835990616</v>
      </c>
      <c r="AS192" s="222">
        <v>2796877.8904947373</v>
      </c>
      <c r="AT192" s="222">
        <v>2815765.592599886</v>
      </c>
      <c r="AU192" s="222">
        <v>2844353.779981086</v>
      </c>
      <c r="AV192" s="222">
        <v>2872691.1415770482</v>
      </c>
      <c r="AW192" s="222">
        <v>2896638.5773305912</v>
      </c>
      <c r="AX192" s="222">
        <v>2928104.6154370881</v>
      </c>
      <c r="AY192" s="222">
        <v>2954867.8709761323</v>
      </c>
      <c r="AZ192" s="222">
        <v>2984314.6197199794</v>
      </c>
    </row>
    <row r="193" spans="1:52">
      <c r="A193" s="215" t="s">
        <v>19</v>
      </c>
      <c r="B193" s="217">
        <v>1519759</v>
      </c>
      <c r="C193" s="217">
        <v>1568037</v>
      </c>
      <c r="D193" s="217">
        <v>1643987</v>
      </c>
      <c r="E193" s="217">
        <v>1759112</v>
      </c>
      <c r="F193" s="217">
        <v>1920187</v>
      </c>
      <c r="G193" s="217">
        <v>2022992</v>
      </c>
      <c r="H193" s="217">
        <v>2046826</v>
      </c>
      <c r="I193" s="217">
        <v>2071723</v>
      </c>
      <c r="J193" s="217">
        <v>2034048.9999999998</v>
      </c>
      <c r="K193" s="217">
        <v>1848635</v>
      </c>
      <c r="L193" s="217">
        <v>1715436.0000000002</v>
      </c>
      <c r="M193" s="217">
        <v>1778194.0000000002</v>
      </c>
      <c r="N193" s="217">
        <v>1749310.0000000005</v>
      </c>
      <c r="O193" s="217">
        <v>1765664.9999999998</v>
      </c>
      <c r="P193" s="217">
        <v>1801445</v>
      </c>
      <c r="Q193" s="217">
        <v>1859073</v>
      </c>
      <c r="R193" s="217">
        <v>1898351.8381890208</v>
      </c>
      <c r="S193" s="217">
        <v>2018141.752532149</v>
      </c>
      <c r="T193" s="217">
        <v>2072517.7497430476</v>
      </c>
      <c r="U193" s="217">
        <v>2107652.4334569052</v>
      </c>
      <c r="V193" s="217">
        <v>2132412.7203700813</v>
      </c>
      <c r="W193" s="217">
        <v>2162804.4293168592</v>
      </c>
      <c r="X193" s="217">
        <v>2188394.6676561744</v>
      </c>
      <c r="Y193" s="217">
        <v>2215682.1588221379</v>
      </c>
      <c r="Z193" s="217">
        <v>2243654.7533870102</v>
      </c>
      <c r="AA193" s="217">
        <v>2280167.6897481307</v>
      </c>
      <c r="AB193" s="217">
        <v>2322710.6174775544</v>
      </c>
      <c r="AC193" s="217">
        <v>2364379.0907299188</v>
      </c>
      <c r="AD193" s="217">
        <v>2403604.1541349124</v>
      </c>
      <c r="AE193" s="217">
        <v>2435290.6707728584</v>
      </c>
      <c r="AF193" s="217">
        <v>2460446.2427720679</v>
      </c>
      <c r="AG193" s="217">
        <v>2483188.1848242059</v>
      </c>
      <c r="AH193" s="217">
        <v>2497356.6204129746</v>
      </c>
      <c r="AI193" s="217">
        <v>2510186.1867958563</v>
      </c>
      <c r="AJ193" s="217">
        <v>2516593.2488421425</v>
      </c>
      <c r="AK193" s="217">
        <v>2522743.2441677265</v>
      </c>
      <c r="AL193" s="217">
        <v>2532221.8444383685</v>
      </c>
      <c r="AM193" s="217">
        <v>2538737.7886466011</v>
      </c>
      <c r="AN193" s="217">
        <v>2563111.974643752</v>
      </c>
      <c r="AO193" s="217">
        <v>2569489.8106733584</v>
      </c>
      <c r="AP193" s="217">
        <v>2579361.5929017165</v>
      </c>
      <c r="AQ193" s="217">
        <v>2593087.2849628995</v>
      </c>
      <c r="AR193" s="217">
        <v>2605403.3181171939</v>
      </c>
      <c r="AS193" s="217">
        <v>2618238.2695570998</v>
      </c>
      <c r="AT193" s="217">
        <v>2629969.7803983828</v>
      </c>
      <c r="AU193" s="217">
        <v>2650244.4089295203</v>
      </c>
      <c r="AV193" s="217">
        <v>2670267.4644861645</v>
      </c>
      <c r="AW193" s="217">
        <v>2687226.6028757961</v>
      </c>
      <c r="AX193" s="217">
        <v>2711418.3071171218</v>
      </c>
      <c r="AY193" s="217">
        <v>2731825.6903867349</v>
      </c>
      <c r="AZ193" s="217">
        <v>2755136.382675637</v>
      </c>
    </row>
    <row r="194" spans="1:52">
      <c r="A194" s="209" t="s">
        <v>24</v>
      </c>
      <c r="B194" s="210">
        <v>258985.00000000003</v>
      </c>
      <c r="C194" s="210">
        <v>283376</v>
      </c>
      <c r="D194" s="210">
        <v>309322</v>
      </c>
      <c r="E194" s="210">
        <v>332176</v>
      </c>
      <c r="F194" s="210">
        <v>360062.00000000012</v>
      </c>
      <c r="G194" s="210">
        <v>375268.99999999983</v>
      </c>
      <c r="H194" s="210">
        <v>369495.99999999988</v>
      </c>
      <c r="I194" s="210">
        <v>360277.00000000012</v>
      </c>
      <c r="J194" s="210">
        <v>343227.00000000006</v>
      </c>
      <c r="K194" s="210">
        <v>313267.00000000006</v>
      </c>
      <c r="L194" s="210">
        <v>280580.00000000006</v>
      </c>
      <c r="M194" s="210">
        <v>282445.99999999994</v>
      </c>
      <c r="N194" s="210">
        <v>271444.00000000012</v>
      </c>
      <c r="O194" s="210">
        <v>271994.99999999994</v>
      </c>
      <c r="P194" s="210">
        <v>261965.00000000009</v>
      </c>
      <c r="Q194" s="210">
        <v>263203.00000000006</v>
      </c>
      <c r="R194" s="210">
        <v>266489.74791188189</v>
      </c>
      <c r="S194" s="210">
        <v>275204.39645848441</v>
      </c>
      <c r="T194" s="210">
        <v>279850.07117683243</v>
      </c>
      <c r="U194" s="210">
        <v>282872.29438097484</v>
      </c>
      <c r="V194" s="210">
        <v>284980.73597563128</v>
      </c>
      <c r="W194" s="210">
        <v>286911.28419854003</v>
      </c>
      <c r="X194" s="210">
        <v>288366.70460163453</v>
      </c>
      <c r="Y194" s="210">
        <v>289561.24220312136</v>
      </c>
      <c r="Z194" s="210">
        <v>292564.3691438713</v>
      </c>
      <c r="AA194" s="210">
        <v>296965.25644470751</v>
      </c>
      <c r="AB194" s="210">
        <v>301976.73754689877</v>
      </c>
      <c r="AC194" s="210">
        <v>307138.50062849646</v>
      </c>
      <c r="AD194" s="210">
        <v>313237.72978520521</v>
      </c>
      <c r="AE194" s="210">
        <v>318639.61072159396</v>
      </c>
      <c r="AF194" s="210">
        <v>321961.65594870743</v>
      </c>
      <c r="AG194" s="210">
        <v>324337.26970699237</v>
      </c>
      <c r="AH194" s="210">
        <v>325573.43355898448</v>
      </c>
      <c r="AI194" s="210">
        <v>327528.26221812196</v>
      </c>
      <c r="AJ194" s="210">
        <v>327151.39735497459</v>
      </c>
      <c r="AK194" s="210">
        <v>326773.3808909767</v>
      </c>
      <c r="AL194" s="210">
        <v>326855.20567270176</v>
      </c>
      <c r="AM194" s="210">
        <v>326245.86180188705</v>
      </c>
      <c r="AN194" s="210">
        <v>328142.54054914071</v>
      </c>
      <c r="AO194" s="210">
        <v>327740.9142872112</v>
      </c>
      <c r="AP194" s="210">
        <v>328889.65133843664</v>
      </c>
      <c r="AQ194" s="210">
        <v>330835.20436049742</v>
      </c>
      <c r="AR194" s="210">
        <v>332486.68926067144</v>
      </c>
      <c r="AS194" s="210">
        <v>334203.85662862664</v>
      </c>
      <c r="AT194" s="210">
        <v>335792.15680441906</v>
      </c>
      <c r="AU194" s="210">
        <v>337586.73904531955</v>
      </c>
      <c r="AV194" s="210">
        <v>339418.48913873528</v>
      </c>
      <c r="AW194" s="210">
        <v>341495.72675137327</v>
      </c>
      <c r="AX194" s="210">
        <v>343444.8579397354</v>
      </c>
      <c r="AY194" s="210">
        <v>345686.7578997463</v>
      </c>
      <c r="AZ194" s="210">
        <v>347884.3257487684</v>
      </c>
    </row>
    <row r="195" spans="1:52">
      <c r="A195" s="202" t="s">
        <v>225</v>
      </c>
      <c r="B195" s="197">
        <v>258985.00000000003</v>
      </c>
      <c r="C195" s="197">
        <v>283376</v>
      </c>
      <c r="D195" s="197">
        <v>309322</v>
      </c>
      <c r="E195" s="197">
        <v>332176</v>
      </c>
      <c r="F195" s="197">
        <v>360062.00000000012</v>
      </c>
      <c r="G195" s="197">
        <v>375268.99999999983</v>
      </c>
      <c r="H195" s="197">
        <v>369495.99999999988</v>
      </c>
      <c r="I195" s="197">
        <v>360277.00000000012</v>
      </c>
      <c r="J195" s="197">
        <v>343227.00000000006</v>
      </c>
      <c r="K195" s="197">
        <v>313267.00000000006</v>
      </c>
      <c r="L195" s="197">
        <v>280580.00000000006</v>
      </c>
      <c r="M195" s="197">
        <v>282445.99999999994</v>
      </c>
      <c r="N195" s="197">
        <v>271444.00000000012</v>
      </c>
      <c r="O195" s="197">
        <v>271994.99999999994</v>
      </c>
      <c r="P195" s="197">
        <v>261965.00000000009</v>
      </c>
      <c r="Q195" s="197">
        <v>263203.00000000006</v>
      </c>
      <c r="R195" s="197">
        <v>266489.74791188189</v>
      </c>
      <c r="S195" s="197">
        <v>275204.38967720856</v>
      </c>
      <c r="T195" s="197">
        <v>279850.0448573883</v>
      </c>
      <c r="U195" s="197">
        <v>282872.23477167112</v>
      </c>
      <c r="V195" s="197">
        <v>284980.62323164579</v>
      </c>
      <c r="W195" s="197">
        <v>286911.09684972762</v>
      </c>
      <c r="X195" s="197">
        <v>288366.37236200308</v>
      </c>
      <c r="Y195" s="197">
        <v>289560.67713802174</v>
      </c>
      <c r="Z195" s="197">
        <v>292563.40382929298</v>
      </c>
      <c r="AA195" s="197">
        <v>296963.68850062625</v>
      </c>
      <c r="AB195" s="197">
        <v>301974.20613069087</v>
      </c>
      <c r="AC195" s="197">
        <v>307134.57666105736</v>
      </c>
      <c r="AD195" s="197">
        <v>313231.9987396028</v>
      </c>
      <c r="AE195" s="197">
        <v>318630.20076832944</v>
      </c>
      <c r="AF195" s="197">
        <v>321948.75817071367</v>
      </c>
      <c r="AG195" s="197">
        <v>324320.34041050985</v>
      </c>
      <c r="AH195" s="197">
        <v>325548.41311958083</v>
      </c>
      <c r="AI195" s="197">
        <v>327484.20906793559</v>
      </c>
      <c r="AJ195" s="197">
        <v>327085.21212619217</v>
      </c>
      <c r="AK195" s="197">
        <v>326661.55765561096</v>
      </c>
      <c r="AL195" s="197">
        <v>326670.13497042097</v>
      </c>
      <c r="AM195" s="197">
        <v>325961.03107756522</v>
      </c>
      <c r="AN195" s="197">
        <v>327541.46844839357</v>
      </c>
      <c r="AO195" s="197">
        <v>326823.58899721992</v>
      </c>
      <c r="AP195" s="197">
        <v>327340.8058746999</v>
      </c>
      <c r="AQ195" s="197">
        <v>328394.03824477771</v>
      </c>
      <c r="AR195" s="197">
        <v>328950.01430342143</v>
      </c>
      <c r="AS195" s="197">
        <v>329210.77824440564</v>
      </c>
      <c r="AT195" s="197">
        <v>328634.02724388125</v>
      </c>
      <c r="AU195" s="197">
        <v>327473.35613881977</v>
      </c>
      <c r="AV195" s="197">
        <v>326474.6362727044</v>
      </c>
      <c r="AW195" s="197">
        <v>324107.15792397875</v>
      </c>
      <c r="AX195" s="197">
        <v>321730.43870790349</v>
      </c>
      <c r="AY195" s="197">
        <v>318496.97420953849</v>
      </c>
      <c r="AZ195" s="197">
        <v>314847.86975304951</v>
      </c>
    </row>
    <row r="196" spans="1:52">
      <c r="A196" s="202" t="s">
        <v>226</v>
      </c>
      <c r="B196" s="197">
        <v>0</v>
      </c>
      <c r="C196" s="197">
        <v>0</v>
      </c>
      <c r="D196" s="197">
        <v>0</v>
      </c>
      <c r="E196" s="197">
        <v>0</v>
      </c>
      <c r="F196" s="197">
        <v>0</v>
      </c>
      <c r="G196" s="197">
        <v>0</v>
      </c>
      <c r="H196" s="197">
        <v>0</v>
      </c>
      <c r="I196" s="197">
        <v>0</v>
      </c>
      <c r="J196" s="197">
        <v>0</v>
      </c>
      <c r="K196" s="197">
        <v>0</v>
      </c>
      <c r="L196" s="197">
        <v>0</v>
      </c>
      <c r="M196" s="197">
        <v>0</v>
      </c>
      <c r="N196" s="197">
        <v>0</v>
      </c>
      <c r="O196" s="197">
        <v>0</v>
      </c>
      <c r="P196" s="197">
        <v>0</v>
      </c>
      <c r="Q196" s="197">
        <v>0</v>
      </c>
      <c r="R196" s="197">
        <v>0</v>
      </c>
      <c r="S196" s="197">
        <v>6.7812758753886962E-3</v>
      </c>
      <c r="T196" s="197">
        <v>2.6319444135854318E-2</v>
      </c>
      <c r="U196" s="197">
        <v>5.9609303732247924E-2</v>
      </c>
      <c r="V196" s="197">
        <v>0.11274398550697286</v>
      </c>
      <c r="W196" s="197">
        <v>0.18734881241471077</v>
      </c>
      <c r="X196" s="197">
        <v>0.33223963146677149</v>
      </c>
      <c r="Y196" s="197">
        <v>0.56506509960890849</v>
      </c>
      <c r="Z196" s="197">
        <v>0.96531457834972012</v>
      </c>
      <c r="AA196" s="197">
        <v>1.5679440812457419</v>
      </c>
      <c r="AB196" s="197">
        <v>2.5314162078776605</v>
      </c>
      <c r="AC196" s="197">
        <v>3.9239674390805042</v>
      </c>
      <c r="AD196" s="197">
        <v>5.7310456023880851</v>
      </c>
      <c r="AE196" s="197">
        <v>9.4099532645106301</v>
      </c>
      <c r="AF196" s="197">
        <v>12.897777993760471</v>
      </c>
      <c r="AG196" s="197">
        <v>16.929296482557593</v>
      </c>
      <c r="AH196" s="197">
        <v>25.020439403684147</v>
      </c>
      <c r="AI196" s="197">
        <v>44.053150186381686</v>
      </c>
      <c r="AJ196" s="197">
        <v>66.185228782391334</v>
      </c>
      <c r="AK196" s="197">
        <v>111.82323536571478</v>
      </c>
      <c r="AL196" s="197">
        <v>185.07070228076586</v>
      </c>
      <c r="AM196" s="197">
        <v>284.83072432181655</v>
      </c>
      <c r="AN196" s="197">
        <v>601.0721007471717</v>
      </c>
      <c r="AO196" s="197">
        <v>917.32528999129613</v>
      </c>
      <c r="AP196" s="197">
        <v>1548.8454637367365</v>
      </c>
      <c r="AQ196" s="197">
        <v>2441.1661157197291</v>
      </c>
      <c r="AR196" s="197">
        <v>3536.6749572500103</v>
      </c>
      <c r="AS196" s="197">
        <v>4993.0783842210176</v>
      </c>
      <c r="AT196" s="197">
        <v>7158.1295605378391</v>
      </c>
      <c r="AU196" s="197">
        <v>10113.382906499761</v>
      </c>
      <c r="AV196" s="197">
        <v>12943.852866030897</v>
      </c>
      <c r="AW196" s="197">
        <v>17388.568827394498</v>
      </c>
      <c r="AX196" s="197">
        <v>21714.419231831933</v>
      </c>
      <c r="AY196" s="197">
        <v>27189.783690207827</v>
      </c>
      <c r="AZ196" s="197">
        <v>33036.45599571889</v>
      </c>
    </row>
    <row r="197" spans="1:52">
      <c r="A197" s="202" t="s">
        <v>227</v>
      </c>
      <c r="B197" s="197">
        <v>0</v>
      </c>
      <c r="C197" s="197">
        <v>0</v>
      </c>
      <c r="D197" s="197">
        <v>0</v>
      </c>
      <c r="E197" s="197">
        <v>0</v>
      </c>
      <c r="F197" s="197">
        <v>0</v>
      </c>
      <c r="G197" s="197">
        <v>0</v>
      </c>
      <c r="H197" s="197">
        <v>0</v>
      </c>
      <c r="I197" s="197">
        <v>0</v>
      </c>
      <c r="J197" s="197">
        <v>0</v>
      </c>
      <c r="K197" s="197">
        <v>0</v>
      </c>
      <c r="L197" s="197">
        <v>0</v>
      </c>
      <c r="M197" s="197">
        <v>0</v>
      </c>
      <c r="N197" s="197">
        <v>0</v>
      </c>
      <c r="O197" s="197">
        <v>0</v>
      </c>
      <c r="P197" s="197">
        <v>0</v>
      </c>
      <c r="Q197" s="197">
        <v>0</v>
      </c>
      <c r="R197" s="197">
        <v>0</v>
      </c>
      <c r="S197" s="197">
        <v>0</v>
      </c>
      <c r="T197" s="197">
        <v>0</v>
      </c>
      <c r="U197" s="197">
        <v>0</v>
      </c>
      <c r="V197" s="197">
        <v>0</v>
      </c>
      <c r="W197" s="197">
        <v>0</v>
      </c>
      <c r="X197" s="197">
        <v>0</v>
      </c>
      <c r="Y197" s="197">
        <v>0</v>
      </c>
      <c r="Z197" s="197">
        <v>0</v>
      </c>
      <c r="AA197" s="197">
        <v>0</v>
      </c>
      <c r="AB197" s="197">
        <v>0</v>
      </c>
      <c r="AC197" s="197">
        <v>0</v>
      </c>
      <c r="AD197" s="197">
        <v>0</v>
      </c>
      <c r="AE197" s="197">
        <v>0</v>
      </c>
      <c r="AF197" s="197">
        <v>0</v>
      </c>
      <c r="AG197" s="197">
        <v>0</v>
      </c>
      <c r="AH197" s="197">
        <v>0</v>
      </c>
      <c r="AI197" s="197">
        <v>0</v>
      </c>
      <c r="AJ197" s="197">
        <v>0</v>
      </c>
      <c r="AK197" s="197">
        <v>0</v>
      </c>
      <c r="AL197" s="197">
        <v>0</v>
      </c>
      <c r="AM197" s="197">
        <v>0</v>
      </c>
      <c r="AN197" s="197">
        <v>0</v>
      </c>
      <c r="AO197" s="197">
        <v>0</v>
      </c>
      <c r="AP197" s="197">
        <v>0</v>
      </c>
      <c r="AQ197" s="197">
        <v>0</v>
      </c>
      <c r="AR197" s="197">
        <v>0</v>
      </c>
      <c r="AS197" s="197">
        <v>0</v>
      </c>
      <c r="AT197" s="197">
        <v>0</v>
      </c>
      <c r="AU197" s="197">
        <v>0</v>
      </c>
      <c r="AV197" s="197">
        <v>0</v>
      </c>
      <c r="AW197" s="197">
        <v>0</v>
      </c>
      <c r="AX197" s="197">
        <v>0</v>
      </c>
      <c r="AY197" s="197">
        <v>0</v>
      </c>
      <c r="AZ197" s="197">
        <v>0</v>
      </c>
    </row>
    <row r="198" spans="1:52">
      <c r="A198" s="202" t="s">
        <v>228</v>
      </c>
      <c r="B198" s="197">
        <v>0</v>
      </c>
      <c r="C198" s="197">
        <v>0</v>
      </c>
      <c r="D198" s="197">
        <v>0</v>
      </c>
      <c r="E198" s="197">
        <v>0</v>
      </c>
      <c r="F198" s="197">
        <v>0</v>
      </c>
      <c r="G198" s="197">
        <v>0</v>
      </c>
      <c r="H198" s="197">
        <v>0</v>
      </c>
      <c r="I198" s="197">
        <v>0</v>
      </c>
      <c r="J198" s="197">
        <v>0</v>
      </c>
      <c r="K198" s="197">
        <v>0</v>
      </c>
      <c r="L198" s="197">
        <v>0</v>
      </c>
      <c r="M198" s="197">
        <v>0</v>
      </c>
      <c r="N198" s="197">
        <v>0</v>
      </c>
      <c r="O198" s="197">
        <v>0</v>
      </c>
      <c r="P198" s="197">
        <v>0</v>
      </c>
      <c r="Q198" s="197">
        <v>0</v>
      </c>
      <c r="R198" s="197">
        <v>0</v>
      </c>
      <c r="S198" s="197">
        <v>0</v>
      </c>
      <c r="T198" s="197">
        <v>0</v>
      </c>
      <c r="U198" s="197">
        <v>0</v>
      </c>
      <c r="V198" s="197">
        <v>0</v>
      </c>
      <c r="W198" s="197">
        <v>0</v>
      </c>
      <c r="X198" s="197">
        <v>0</v>
      </c>
      <c r="Y198" s="197">
        <v>0</v>
      </c>
      <c r="Z198" s="197">
        <v>0</v>
      </c>
      <c r="AA198" s="197">
        <v>0</v>
      </c>
      <c r="AB198" s="197">
        <v>0</v>
      </c>
      <c r="AC198" s="197">
        <v>0</v>
      </c>
      <c r="AD198" s="197">
        <v>0</v>
      </c>
      <c r="AE198" s="197">
        <v>0</v>
      </c>
      <c r="AF198" s="197">
        <v>0</v>
      </c>
      <c r="AG198" s="197">
        <v>0</v>
      </c>
      <c r="AH198" s="197">
        <v>0</v>
      </c>
      <c r="AI198" s="197">
        <v>0</v>
      </c>
      <c r="AJ198" s="197">
        <v>0</v>
      </c>
      <c r="AK198" s="197">
        <v>0</v>
      </c>
      <c r="AL198" s="197">
        <v>0</v>
      </c>
      <c r="AM198" s="197">
        <v>0</v>
      </c>
      <c r="AN198" s="197">
        <v>0</v>
      </c>
      <c r="AO198" s="197">
        <v>0</v>
      </c>
      <c r="AP198" s="197">
        <v>0</v>
      </c>
      <c r="AQ198" s="197">
        <v>0</v>
      </c>
      <c r="AR198" s="197">
        <v>0</v>
      </c>
      <c r="AS198" s="197">
        <v>0</v>
      </c>
      <c r="AT198" s="197">
        <v>0</v>
      </c>
      <c r="AU198" s="197">
        <v>0</v>
      </c>
      <c r="AV198" s="197">
        <v>0</v>
      </c>
      <c r="AW198" s="197">
        <v>0</v>
      </c>
      <c r="AX198" s="197">
        <v>0</v>
      </c>
      <c r="AY198" s="197">
        <v>0</v>
      </c>
      <c r="AZ198" s="197">
        <v>0</v>
      </c>
    </row>
    <row r="199" spans="1:52">
      <c r="A199" s="209" t="s">
        <v>87</v>
      </c>
      <c r="B199" s="210">
        <v>854196</v>
      </c>
      <c r="C199" s="210">
        <v>891477</v>
      </c>
      <c r="D199" s="210">
        <v>934778</v>
      </c>
      <c r="E199" s="210">
        <v>1015257.0000000001</v>
      </c>
      <c r="F199" s="210">
        <v>1106539</v>
      </c>
      <c r="G199" s="210">
        <v>1166924</v>
      </c>
      <c r="H199" s="210">
        <v>1187671</v>
      </c>
      <c r="I199" s="210">
        <v>1205689</v>
      </c>
      <c r="J199" s="210">
        <v>1191294.9999999998</v>
      </c>
      <c r="K199" s="210">
        <v>1064976</v>
      </c>
      <c r="L199" s="210">
        <v>996258.00000000012</v>
      </c>
      <c r="M199" s="210">
        <v>1035295.0000000002</v>
      </c>
      <c r="N199" s="210">
        <v>1031115.0000000002</v>
      </c>
      <c r="O199" s="210">
        <v>1044532.9999999999</v>
      </c>
      <c r="P199" s="210">
        <v>1075279</v>
      </c>
      <c r="Q199" s="210">
        <v>1124284</v>
      </c>
      <c r="R199" s="210">
        <v>1164518.1319438436</v>
      </c>
      <c r="S199" s="210">
        <v>1245428.0200280712</v>
      </c>
      <c r="T199" s="210">
        <v>1277256.1402452195</v>
      </c>
      <c r="U199" s="210">
        <v>1294543.757166357</v>
      </c>
      <c r="V199" s="210">
        <v>1304221.6365300145</v>
      </c>
      <c r="W199" s="210">
        <v>1320503.4759948705</v>
      </c>
      <c r="X199" s="210">
        <v>1332789.848680319</v>
      </c>
      <c r="Y199" s="210">
        <v>1347137.9222446845</v>
      </c>
      <c r="Z199" s="210">
        <v>1365679.5243416026</v>
      </c>
      <c r="AA199" s="210">
        <v>1387428.1291844219</v>
      </c>
      <c r="AB199" s="210">
        <v>1413057.4819710508</v>
      </c>
      <c r="AC199" s="210">
        <v>1437794.6045693932</v>
      </c>
      <c r="AD199" s="210">
        <v>1460077.8930674957</v>
      </c>
      <c r="AE199" s="210">
        <v>1477608.8810239735</v>
      </c>
      <c r="AF199" s="210">
        <v>1491757.4354279754</v>
      </c>
      <c r="AG199" s="210">
        <v>1504955.9094213224</v>
      </c>
      <c r="AH199" s="210">
        <v>1512688.2930854731</v>
      </c>
      <c r="AI199" s="210">
        <v>1518485.7350529679</v>
      </c>
      <c r="AJ199" s="210">
        <v>1521549.0705717774</v>
      </c>
      <c r="AK199" s="210">
        <v>1524175.2391991492</v>
      </c>
      <c r="AL199" s="210">
        <v>1529263.242178838</v>
      </c>
      <c r="AM199" s="210">
        <v>1532753.524173972</v>
      </c>
      <c r="AN199" s="210">
        <v>1546562.0551422362</v>
      </c>
      <c r="AO199" s="210">
        <v>1550358.99076801</v>
      </c>
      <c r="AP199" s="210">
        <v>1555761.3223270129</v>
      </c>
      <c r="AQ199" s="210">
        <v>1563345.5300129415</v>
      </c>
      <c r="AR199" s="210">
        <v>1569681.9821105625</v>
      </c>
      <c r="AS199" s="210">
        <v>1577421.8088830151</v>
      </c>
      <c r="AT199" s="210">
        <v>1585390.9594791459</v>
      </c>
      <c r="AU199" s="210">
        <v>1599992.9280069415</v>
      </c>
      <c r="AV199" s="210">
        <v>1614889.1722492985</v>
      </c>
      <c r="AW199" s="210">
        <v>1627412.1578101378</v>
      </c>
      <c r="AX199" s="210">
        <v>1645059.8522168696</v>
      </c>
      <c r="AY199" s="210">
        <v>1660258.2469987867</v>
      </c>
      <c r="AZ199" s="210">
        <v>1677731.5647718043</v>
      </c>
    </row>
    <row r="200" spans="1:52">
      <c r="A200" s="202" t="s">
        <v>225</v>
      </c>
      <c r="B200" s="197">
        <v>854196</v>
      </c>
      <c r="C200" s="197">
        <v>891477</v>
      </c>
      <c r="D200" s="197">
        <v>934778</v>
      </c>
      <c r="E200" s="197">
        <v>1015257.0000000001</v>
      </c>
      <c r="F200" s="197">
        <v>1106539</v>
      </c>
      <c r="G200" s="197">
        <v>1166924</v>
      </c>
      <c r="H200" s="197">
        <v>1187671</v>
      </c>
      <c r="I200" s="197">
        <v>1205689</v>
      </c>
      <c r="J200" s="197">
        <v>1191294.9999999998</v>
      </c>
      <c r="K200" s="197">
        <v>1064976</v>
      </c>
      <c r="L200" s="197">
        <v>996258.00000000012</v>
      </c>
      <c r="M200" s="197">
        <v>1035295.0000000002</v>
      </c>
      <c r="N200" s="197">
        <v>1031115.0000000002</v>
      </c>
      <c r="O200" s="197">
        <v>1044532.9999999999</v>
      </c>
      <c r="P200" s="197">
        <v>1075279</v>
      </c>
      <c r="Q200" s="197">
        <v>1124284</v>
      </c>
      <c r="R200" s="197">
        <v>1164518.1319438436</v>
      </c>
      <c r="S200" s="197">
        <v>1245428.0200280712</v>
      </c>
      <c r="T200" s="197">
        <v>1277256.1402452195</v>
      </c>
      <c r="U200" s="197">
        <v>1294543.757166357</v>
      </c>
      <c r="V200" s="197">
        <v>1304221.6365300145</v>
      </c>
      <c r="W200" s="197">
        <v>1320503.4759948705</v>
      </c>
      <c r="X200" s="197">
        <v>1332789.848680319</v>
      </c>
      <c r="Y200" s="197">
        <v>1347137.9222446845</v>
      </c>
      <c r="Z200" s="197">
        <v>1365679.5243416026</v>
      </c>
      <c r="AA200" s="197">
        <v>1387428.1291844219</v>
      </c>
      <c r="AB200" s="197">
        <v>1413057.4819710508</v>
      </c>
      <c r="AC200" s="197">
        <v>1437794.6045693927</v>
      </c>
      <c r="AD200" s="197">
        <v>1460077.8930674926</v>
      </c>
      <c r="AE200" s="197">
        <v>1477608.8810239523</v>
      </c>
      <c r="AF200" s="197">
        <v>1491757.4354278429</v>
      </c>
      <c r="AG200" s="197">
        <v>1504955.9094204518</v>
      </c>
      <c r="AH200" s="197">
        <v>1512688.2930800328</v>
      </c>
      <c r="AI200" s="197">
        <v>1518485.7350215474</v>
      </c>
      <c r="AJ200" s="197">
        <v>1521549.0703800996</v>
      </c>
      <c r="AK200" s="197">
        <v>1524175.238156863</v>
      </c>
      <c r="AL200" s="197">
        <v>1529263.2362730615</v>
      </c>
      <c r="AM200" s="197">
        <v>1532753.4937898121</v>
      </c>
      <c r="AN200" s="197">
        <v>1546561.8825440924</v>
      </c>
      <c r="AO200" s="197">
        <v>1550358.3254249671</v>
      </c>
      <c r="AP200" s="197">
        <v>1555758.7421455951</v>
      </c>
      <c r="AQ200" s="197">
        <v>1563335.9976220333</v>
      </c>
      <c r="AR200" s="197">
        <v>1569649.8633436272</v>
      </c>
      <c r="AS200" s="197">
        <v>1577321.1985763712</v>
      </c>
      <c r="AT200" s="197">
        <v>1585106.1553230132</v>
      </c>
      <c r="AU200" s="197">
        <v>1599225.960307274</v>
      </c>
      <c r="AV200" s="197">
        <v>1613074.7702266078</v>
      </c>
      <c r="AW200" s="197">
        <v>1623486.4687200722</v>
      </c>
      <c r="AX200" s="197">
        <v>1637274.3685373624</v>
      </c>
      <c r="AY200" s="197">
        <v>1645850.8270474588</v>
      </c>
      <c r="AZ200" s="197">
        <v>1652796.4226877578</v>
      </c>
    </row>
    <row r="201" spans="1:52">
      <c r="A201" s="202" t="s">
        <v>226</v>
      </c>
      <c r="B201" s="197">
        <v>0</v>
      </c>
      <c r="C201" s="197">
        <v>0</v>
      </c>
      <c r="D201" s="197">
        <v>0</v>
      </c>
      <c r="E201" s="197">
        <v>0</v>
      </c>
      <c r="F201" s="197">
        <v>0</v>
      </c>
      <c r="G201" s="197">
        <v>0</v>
      </c>
      <c r="H201" s="197">
        <v>0</v>
      </c>
      <c r="I201" s="197">
        <v>0</v>
      </c>
      <c r="J201" s="197">
        <v>0</v>
      </c>
      <c r="K201" s="197">
        <v>0</v>
      </c>
      <c r="L201" s="197">
        <v>0</v>
      </c>
      <c r="M201" s="197">
        <v>0</v>
      </c>
      <c r="N201" s="197">
        <v>0</v>
      </c>
      <c r="O201" s="197">
        <v>0</v>
      </c>
      <c r="P201" s="197">
        <v>0</v>
      </c>
      <c r="Q201" s="197">
        <v>0</v>
      </c>
      <c r="R201" s="197">
        <v>1.3278982666580587E-19</v>
      </c>
      <c r="S201" s="197">
        <v>1.8211919566110186E-18</v>
      </c>
      <c r="T201" s="197">
        <v>1.0801499801406363E-17</v>
      </c>
      <c r="U201" s="197">
        <v>7.0107629049495223E-17</v>
      </c>
      <c r="V201" s="197">
        <v>4.6249929675688253E-16</v>
      </c>
      <c r="W201" s="197">
        <v>3.4985785932423994E-15</v>
      </c>
      <c r="X201" s="197">
        <v>2.5981125161607973E-14</v>
      </c>
      <c r="Y201" s="197">
        <v>1.8864270937758738E-13</v>
      </c>
      <c r="Z201" s="197">
        <v>1.3733285464017142E-12</v>
      </c>
      <c r="AA201" s="197">
        <v>9.9488378796220274E-12</v>
      </c>
      <c r="AB201" s="197">
        <v>7.1667594389165334E-11</v>
      </c>
      <c r="AC201" s="197">
        <v>4.7748936149608095E-10</v>
      </c>
      <c r="AD201" s="197">
        <v>3.0949949834374613E-9</v>
      </c>
      <c r="AE201" s="197">
        <v>2.1132725305193253E-8</v>
      </c>
      <c r="AF201" s="197">
        <v>1.3252909292068685E-7</v>
      </c>
      <c r="AG201" s="197">
        <v>8.7057256794458985E-7</v>
      </c>
      <c r="AH201" s="197">
        <v>5.4404214334335332E-6</v>
      </c>
      <c r="AI201" s="197">
        <v>3.142048278055097E-5</v>
      </c>
      <c r="AJ201" s="197">
        <v>1.9167776463650053E-4</v>
      </c>
      <c r="AK201" s="197">
        <v>1.0422861154102117E-3</v>
      </c>
      <c r="AL201" s="197">
        <v>5.9057765315872549E-3</v>
      </c>
      <c r="AM201" s="197">
        <v>3.038415988842259E-2</v>
      </c>
      <c r="AN201" s="197">
        <v>0.17259814381180982</v>
      </c>
      <c r="AO201" s="197">
        <v>0.66534304285312218</v>
      </c>
      <c r="AP201" s="197">
        <v>2.5801814176785101</v>
      </c>
      <c r="AQ201" s="197">
        <v>9.532390907999325</v>
      </c>
      <c r="AR201" s="197">
        <v>32.118766935315819</v>
      </c>
      <c r="AS201" s="197">
        <v>100.61030664383779</v>
      </c>
      <c r="AT201" s="197">
        <v>284.80415613283446</v>
      </c>
      <c r="AU201" s="197">
        <v>766.9676996673337</v>
      </c>
      <c r="AV201" s="197">
        <v>1814.4020226906657</v>
      </c>
      <c r="AW201" s="197">
        <v>3925.689090065609</v>
      </c>
      <c r="AX201" s="197">
        <v>7785.4836795070678</v>
      </c>
      <c r="AY201" s="197">
        <v>14407.419951327785</v>
      </c>
      <c r="AZ201" s="197">
        <v>24935.142084046554</v>
      </c>
    </row>
    <row r="202" spans="1:52">
      <c r="A202" s="202" t="s">
        <v>227</v>
      </c>
      <c r="B202" s="197">
        <v>0</v>
      </c>
      <c r="C202" s="197">
        <v>0</v>
      </c>
      <c r="D202" s="197">
        <v>0</v>
      </c>
      <c r="E202" s="197">
        <v>0</v>
      </c>
      <c r="F202" s="197">
        <v>0</v>
      </c>
      <c r="G202" s="197">
        <v>0</v>
      </c>
      <c r="H202" s="197">
        <v>0</v>
      </c>
      <c r="I202" s="197">
        <v>0</v>
      </c>
      <c r="J202" s="197">
        <v>0</v>
      </c>
      <c r="K202" s="197">
        <v>0</v>
      </c>
      <c r="L202" s="197">
        <v>0</v>
      </c>
      <c r="M202" s="197">
        <v>0</v>
      </c>
      <c r="N202" s="197">
        <v>0</v>
      </c>
      <c r="O202" s="197">
        <v>0</v>
      </c>
      <c r="P202" s="197">
        <v>0</v>
      </c>
      <c r="Q202" s="197">
        <v>0</v>
      </c>
      <c r="R202" s="197">
        <v>0</v>
      </c>
      <c r="S202" s="197">
        <v>0</v>
      </c>
      <c r="T202" s="197">
        <v>0</v>
      </c>
      <c r="U202" s="197">
        <v>0</v>
      </c>
      <c r="V202" s="197">
        <v>0</v>
      </c>
      <c r="W202" s="197">
        <v>0</v>
      </c>
      <c r="X202" s="197">
        <v>0</v>
      </c>
      <c r="Y202" s="197">
        <v>0</v>
      </c>
      <c r="Z202" s="197">
        <v>0</v>
      </c>
      <c r="AA202" s="197">
        <v>0</v>
      </c>
      <c r="AB202" s="197">
        <v>0</v>
      </c>
      <c r="AC202" s="197">
        <v>0</v>
      </c>
      <c r="AD202" s="197">
        <v>0</v>
      </c>
      <c r="AE202" s="197">
        <v>0</v>
      </c>
      <c r="AF202" s="197">
        <v>0</v>
      </c>
      <c r="AG202" s="197">
        <v>0</v>
      </c>
      <c r="AH202" s="197">
        <v>0</v>
      </c>
      <c r="AI202" s="197">
        <v>0</v>
      </c>
      <c r="AJ202" s="197">
        <v>0</v>
      </c>
      <c r="AK202" s="197">
        <v>0</v>
      </c>
      <c r="AL202" s="197">
        <v>0</v>
      </c>
      <c r="AM202" s="197">
        <v>0</v>
      </c>
      <c r="AN202" s="197">
        <v>0</v>
      </c>
      <c r="AO202" s="197">
        <v>0</v>
      </c>
      <c r="AP202" s="197">
        <v>0</v>
      </c>
      <c r="AQ202" s="197">
        <v>0</v>
      </c>
      <c r="AR202" s="197">
        <v>0</v>
      </c>
      <c r="AS202" s="197">
        <v>0</v>
      </c>
      <c r="AT202" s="197">
        <v>0</v>
      </c>
      <c r="AU202" s="197">
        <v>0</v>
      </c>
      <c r="AV202" s="197">
        <v>0</v>
      </c>
      <c r="AW202" s="197">
        <v>0</v>
      </c>
      <c r="AX202" s="197">
        <v>0</v>
      </c>
      <c r="AY202" s="197">
        <v>0</v>
      </c>
      <c r="AZ202" s="197">
        <v>0</v>
      </c>
    </row>
    <row r="203" spans="1:52">
      <c r="A203" s="202" t="s">
        <v>228</v>
      </c>
      <c r="B203" s="197">
        <v>0</v>
      </c>
      <c r="C203" s="197">
        <v>0</v>
      </c>
      <c r="D203" s="197">
        <v>0</v>
      </c>
      <c r="E203" s="197">
        <v>0</v>
      </c>
      <c r="F203" s="197">
        <v>0</v>
      </c>
      <c r="G203" s="197">
        <v>0</v>
      </c>
      <c r="H203" s="197">
        <v>0</v>
      </c>
      <c r="I203" s="197">
        <v>0</v>
      </c>
      <c r="J203" s="197">
        <v>0</v>
      </c>
      <c r="K203" s="197">
        <v>0</v>
      </c>
      <c r="L203" s="197">
        <v>0</v>
      </c>
      <c r="M203" s="197">
        <v>0</v>
      </c>
      <c r="N203" s="197">
        <v>0</v>
      </c>
      <c r="O203" s="197">
        <v>0</v>
      </c>
      <c r="P203" s="197">
        <v>0</v>
      </c>
      <c r="Q203" s="197">
        <v>0</v>
      </c>
      <c r="R203" s="197">
        <v>0</v>
      </c>
      <c r="S203" s="197">
        <v>0</v>
      </c>
      <c r="T203" s="197">
        <v>0</v>
      </c>
      <c r="U203" s="197">
        <v>0</v>
      </c>
      <c r="V203" s="197">
        <v>0</v>
      </c>
      <c r="W203" s="197">
        <v>0</v>
      </c>
      <c r="X203" s="197">
        <v>0</v>
      </c>
      <c r="Y203" s="197">
        <v>0</v>
      </c>
      <c r="Z203" s="197">
        <v>0</v>
      </c>
      <c r="AA203" s="197">
        <v>0</v>
      </c>
      <c r="AB203" s="197">
        <v>0</v>
      </c>
      <c r="AC203" s="197">
        <v>0</v>
      </c>
      <c r="AD203" s="197">
        <v>0</v>
      </c>
      <c r="AE203" s="197">
        <v>0</v>
      </c>
      <c r="AF203" s="197">
        <v>0</v>
      </c>
      <c r="AG203" s="197">
        <v>0</v>
      </c>
      <c r="AH203" s="197">
        <v>0</v>
      </c>
      <c r="AI203" s="197">
        <v>0</v>
      </c>
      <c r="AJ203" s="197">
        <v>0</v>
      </c>
      <c r="AK203" s="197">
        <v>0</v>
      </c>
      <c r="AL203" s="197">
        <v>0</v>
      </c>
      <c r="AM203" s="197">
        <v>0</v>
      </c>
      <c r="AN203" s="197">
        <v>0</v>
      </c>
      <c r="AO203" s="197">
        <v>0</v>
      </c>
      <c r="AP203" s="197">
        <v>0</v>
      </c>
      <c r="AQ203" s="197">
        <v>0</v>
      </c>
      <c r="AR203" s="197">
        <v>0</v>
      </c>
      <c r="AS203" s="197">
        <v>0</v>
      </c>
      <c r="AT203" s="197">
        <v>0</v>
      </c>
      <c r="AU203" s="197">
        <v>0</v>
      </c>
      <c r="AV203" s="197">
        <v>0</v>
      </c>
      <c r="AW203" s="197">
        <v>0</v>
      </c>
      <c r="AX203" s="197">
        <v>0</v>
      </c>
      <c r="AY203" s="197">
        <v>0</v>
      </c>
      <c r="AZ203" s="197">
        <v>0</v>
      </c>
    </row>
    <row r="204" spans="1:52">
      <c r="A204" s="209" t="s">
        <v>88</v>
      </c>
      <c r="B204" s="210">
        <v>406577.99999999994</v>
      </c>
      <c r="C204" s="210">
        <v>393184</v>
      </c>
      <c r="D204" s="210">
        <v>399887</v>
      </c>
      <c r="E204" s="210">
        <v>411679</v>
      </c>
      <c r="F204" s="210">
        <v>453586</v>
      </c>
      <c r="G204" s="210">
        <v>480799.00000000012</v>
      </c>
      <c r="H204" s="210">
        <v>489659.00000000006</v>
      </c>
      <c r="I204" s="210">
        <v>505757</v>
      </c>
      <c r="J204" s="210">
        <v>499526.99999999994</v>
      </c>
      <c r="K204" s="210">
        <v>470392.00000000012</v>
      </c>
      <c r="L204" s="210">
        <v>438598</v>
      </c>
      <c r="M204" s="210">
        <v>460453.00000000006</v>
      </c>
      <c r="N204" s="210">
        <v>446751.00000000012</v>
      </c>
      <c r="O204" s="210">
        <v>449137</v>
      </c>
      <c r="P204" s="210">
        <v>464201</v>
      </c>
      <c r="Q204" s="210">
        <v>471586</v>
      </c>
      <c r="R204" s="210">
        <v>467343.9583332953</v>
      </c>
      <c r="S204" s="210">
        <v>497509.33604559326</v>
      </c>
      <c r="T204" s="210">
        <v>515411.53832099581</v>
      </c>
      <c r="U204" s="210">
        <v>530236.38190957357</v>
      </c>
      <c r="V204" s="210">
        <v>543210.34786443575</v>
      </c>
      <c r="W204" s="210">
        <v>555389.66912344878</v>
      </c>
      <c r="X204" s="210">
        <v>567238.11437422072</v>
      </c>
      <c r="Y204" s="210">
        <v>578982.99437433202</v>
      </c>
      <c r="Z204" s="210">
        <v>585410.85990153637</v>
      </c>
      <c r="AA204" s="210">
        <v>595774.30411900126</v>
      </c>
      <c r="AB204" s="210">
        <v>607676.39795960474</v>
      </c>
      <c r="AC204" s="210">
        <v>619445.98553202907</v>
      </c>
      <c r="AD204" s="210">
        <v>630288.53128221177</v>
      </c>
      <c r="AE204" s="210">
        <v>639042.17902729101</v>
      </c>
      <c r="AF204" s="210">
        <v>646727.15139538515</v>
      </c>
      <c r="AG204" s="210">
        <v>653895.00569589087</v>
      </c>
      <c r="AH204" s="210">
        <v>659094.89376851683</v>
      </c>
      <c r="AI204" s="210">
        <v>664172.18952476652</v>
      </c>
      <c r="AJ204" s="210">
        <v>667892.78091539047</v>
      </c>
      <c r="AK204" s="210">
        <v>671794.62407760043</v>
      </c>
      <c r="AL204" s="210">
        <v>676103.39658682852</v>
      </c>
      <c r="AM204" s="210">
        <v>679738.40267074213</v>
      </c>
      <c r="AN204" s="210">
        <v>688407.37895237491</v>
      </c>
      <c r="AO204" s="210">
        <v>691389.90561813721</v>
      </c>
      <c r="AP204" s="210">
        <v>694710.61923626694</v>
      </c>
      <c r="AQ204" s="210">
        <v>698906.55058946053</v>
      </c>
      <c r="AR204" s="210">
        <v>703234.64674595976</v>
      </c>
      <c r="AS204" s="210">
        <v>706612.60404545825</v>
      </c>
      <c r="AT204" s="210">
        <v>708786.66411481763</v>
      </c>
      <c r="AU204" s="210">
        <v>712664.7418772591</v>
      </c>
      <c r="AV204" s="210">
        <v>715959.80309813062</v>
      </c>
      <c r="AW204" s="210">
        <v>718318.71831428516</v>
      </c>
      <c r="AX204" s="210">
        <v>722913.59696051665</v>
      </c>
      <c r="AY204" s="210">
        <v>725880.68548820179</v>
      </c>
      <c r="AZ204" s="210">
        <v>729520.49215506425</v>
      </c>
    </row>
    <row r="205" spans="1:52">
      <c r="A205" s="202" t="s">
        <v>225</v>
      </c>
      <c r="B205" s="197">
        <v>406577.99999999994</v>
      </c>
      <c r="C205" s="197">
        <v>393184</v>
      </c>
      <c r="D205" s="197">
        <v>399887</v>
      </c>
      <c r="E205" s="197">
        <v>411679</v>
      </c>
      <c r="F205" s="197">
        <v>453586</v>
      </c>
      <c r="G205" s="197">
        <v>480799.00000000012</v>
      </c>
      <c r="H205" s="197">
        <v>489659.00000000006</v>
      </c>
      <c r="I205" s="197">
        <v>505757</v>
      </c>
      <c r="J205" s="197">
        <v>499526.99999999994</v>
      </c>
      <c r="K205" s="197">
        <v>470392.00000000012</v>
      </c>
      <c r="L205" s="197">
        <v>438598</v>
      </c>
      <c r="M205" s="197">
        <v>460453.00000000006</v>
      </c>
      <c r="N205" s="197">
        <v>446751.00000000012</v>
      </c>
      <c r="O205" s="197">
        <v>449137</v>
      </c>
      <c r="P205" s="197">
        <v>464201</v>
      </c>
      <c r="Q205" s="197">
        <v>471586</v>
      </c>
      <c r="R205" s="197">
        <v>467343.9583332953</v>
      </c>
      <c r="S205" s="197">
        <v>497509.33604559326</v>
      </c>
      <c r="T205" s="197">
        <v>515411.53832099581</v>
      </c>
      <c r="U205" s="197">
        <v>530236.38190957357</v>
      </c>
      <c r="V205" s="197">
        <v>543210.34786443575</v>
      </c>
      <c r="W205" s="197">
        <v>555389.66912344878</v>
      </c>
      <c r="X205" s="197">
        <v>567238.11437422072</v>
      </c>
      <c r="Y205" s="197">
        <v>578982.99437433202</v>
      </c>
      <c r="Z205" s="197">
        <v>585410.85990153637</v>
      </c>
      <c r="AA205" s="197">
        <v>595774.30411900126</v>
      </c>
      <c r="AB205" s="197">
        <v>607676.39795960474</v>
      </c>
      <c r="AC205" s="197">
        <v>619445.98553202907</v>
      </c>
      <c r="AD205" s="197">
        <v>630288.53128221177</v>
      </c>
      <c r="AE205" s="197">
        <v>639042.17902729101</v>
      </c>
      <c r="AF205" s="197">
        <v>646727.15139538515</v>
      </c>
      <c r="AG205" s="197">
        <v>653895.00569589087</v>
      </c>
      <c r="AH205" s="197">
        <v>659094.89376851683</v>
      </c>
      <c r="AI205" s="197">
        <v>664172.18952476652</v>
      </c>
      <c r="AJ205" s="197">
        <v>667892.78091539047</v>
      </c>
      <c r="AK205" s="197">
        <v>671794.62407760043</v>
      </c>
      <c r="AL205" s="197">
        <v>676103.39658682852</v>
      </c>
      <c r="AM205" s="197">
        <v>679738.40267074213</v>
      </c>
      <c r="AN205" s="197">
        <v>688407.37895237433</v>
      </c>
      <c r="AO205" s="197">
        <v>691389.90561810147</v>
      </c>
      <c r="AP205" s="197">
        <v>694710.61923425889</v>
      </c>
      <c r="AQ205" s="197">
        <v>698906.55051541212</v>
      </c>
      <c r="AR205" s="197">
        <v>703234.64506073412</v>
      </c>
      <c r="AS205" s="197">
        <v>706612.57961559016</v>
      </c>
      <c r="AT205" s="197">
        <v>708786.4131522472</v>
      </c>
      <c r="AU205" s="197">
        <v>712662.78095632524</v>
      </c>
      <c r="AV205" s="197">
        <v>715948.65526779043</v>
      </c>
      <c r="AW205" s="197">
        <v>718267.18191838125</v>
      </c>
      <c r="AX205" s="197">
        <v>722729.96164821414</v>
      </c>
      <c r="AY205" s="197">
        <v>725335.58246809221</v>
      </c>
      <c r="AZ205" s="197">
        <v>728139.5983973</v>
      </c>
    </row>
    <row r="206" spans="1:52">
      <c r="A206" s="202" t="s">
        <v>226</v>
      </c>
      <c r="B206" s="197">
        <v>0</v>
      </c>
      <c r="C206" s="197">
        <v>0</v>
      </c>
      <c r="D206" s="197">
        <v>0</v>
      </c>
      <c r="E206" s="197">
        <v>0</v>
      </c>
      <c r="F206" s="197">
        <v>0</v>
      </c>
      <c r="G206" s="197">
        <v>0</v>
      </c>
      <c r="H206" s="197">
        <v>0</v>
      </c>
      <c r="I206" s="197">
        <v>0</v>
      </c>
      <c r="J206" s="197">
        <v>0</v>
      </c>
      <c r="K206" s="197">
        <v>0</v>
      </c>
      <c r="L206" s="197">
        <v>0</v>
      </c>
      <c r="M206" s="197">
        <v>0</v>
      </c>
      <c r="N206" s="197">
        <v>0</v>
      </c>
      <c r="O206" s="197">
        <v>0</v>
      </c>
      <c r="P206" s="197">
        <v>0</v>
      </c>
      <c r="Q206" s="197">
        <v>0</v>
      </c>
      <c r="R206" s="197">
        <v>3.6657139325777396E-90</v>
      </c>
      <c r="S206" s="197">
        <v>2.6287220459270868E-85</v>
      </c>
      <c r="T206" s="197">
        <v>3.6868521601781612E-81</v>
      </c>
      <c r="U206" s="197">
        <v>6.3074998443490875E-77</v>
      </c>
      <c r="V206" s="197">
        <v>1.0398169027658289E-72</v>
      </c>
      <c r="W206" s="197">
        <v>1.5876485698595443E-68</v>
      </c>
      <c r="X206" s="197">
        <v>2.3950968360765086E-64</v>
      </c>
      <c r="Y206" s="197">
        <v>3.3885049073983451E-60</v>
      </c>
      <c r="Z206" s="197">
        <v>4.4718024225709232E-56</v>
      </c>
      <c r="AA206" s="197">
        <v>5.0538736143303204E-52</v>
      </c>
      <c r="AB206" s="197">
        <v>4.8532071883112631E-48</v>
      </c>
      <c r="AC206" s="197">
        <v>3.8373960080981142E-44</v>
      </c>
      <c r="AD206" s="197">
        <v>2.4340354379294883E-40</v>
      </c>
      <c r="AE206" s="197">
        <v>1.2758321936397727E-36</v>
      </c>
      <c r="AF206" s="197">
        <v>5.0024359291371032E-33</v>
      </c>
      <c r="AG206" s="197">
        <v>1.4369258013796678E-29</v>
      </c>
      <c r="AH206" s="197">
        <v>3.1626735544109819E-26</v>
      </c>
      <c r="AI206" s="197">
        <v>4.8007171783642897E-23</v>
      </c>
      <c r="AJ206" s="197">
        <v>4.6732017057730995E-20</v>
      </c>
      <c r="AK206" s="197">
        <v>3.0554541170865739E-17</v>
      </c>
      <c r="AL206" s="197">
        <v>1.1346006814073144E-14</v>
      </c>
      <c r="AM206" s="197">
        <v>2.848024940420386E-12</v>
      </c>
      <c r="AN206" s="197">
        <v>5.6320545829845402E-10</v>
      </c>
      <c r="AO206" s="197">
        <v>3.5692882570095012E-8</v>
      </c>
      <c r="AP206" s="197">
        <v>2.0080413556495526E-6</v>
      </c>
      <c r="AQ206" s="197">
        <v>7.4048368123238876E-5</v>
      </c>
      <c r="AR206" s="197">
        <v>1.6852256718448992E-3</v>
      </c>
      <c r="AS206" s="197">
        <v>2.4429868108027376E-2</v>
      </c>
      <c r="AT206" s="197">
        <v>0.25096257041953235</v>
      </c>
      <c r="AU206" s="197">
        <v>1.9609209338567686</v>
      </c>
      <c r="AV206" s="197">
        <v>11.147830340224866</v>
      </c>
      <c r="AW206" s="197">
        <v>51.536395903951068</v>
      </c>
      <c r="AX206" s="197">
        <v>183.63531230254912</v>
      </c>
      <c r="AY206" s="197">
        <v>545.10302010964358</v>
      </c>
      <c r="AZ206" s="197">
        <v>1380.8937577642728</v>
      </c>
    </row>
    <row r="207" spans="1:52">
      <c r="A207" s="202" t="s">
        <v>227</v>
      </c>
      <c r="B207" s="197">
        <v>0</v>
      </c>
      <c r="C207" s="197">
        <v>0</v>
      </c>
      <c r="D207" s="197">
        <v>0</v>
      </c>
      <c r="E207" s="197">
        <v>0</v>
      </c>
      <c r="F207" s="197">
        <v>0</v>
      </c>
      <c r="G207" s="197">
        <v>0</v>
      </c>
      <c r="H207" s="197">
        <v>0</v>
      </c>
      <c r="I207" s="197">
        <v>0</v>
      </c>
      <c r="J207" s="197">
        <v>0</v>
      </c>
      <c r="K207" s="197">
        <v>0</v>
      </c>
      <c r="L207" s="197">
        <v>0</v>
      </c>
      <c r="M207" s="197">
        <v>0</v>
      </c>
      <c r="N207" s="197">
        <v>0</v>
      </c>
      <c r="O207" s="197">
        <v>0</v>
      </c>
      <c r="P207" s="197">
        <v>0</v>
      </c>
      <c r="Q207" s="197">
        <v>0</v>
      </c>
      <c r="R207" s="197">
        <v>0</v>
      </c>
      <c r="S207" s="197">
        <v>0</v>
      </c>
      <c r="T207" s="197">
        <v>0</v>
      </c>
      <c r="U207" s="197">
        <v>0</v>
      </c>
      <c r="V207" s="197">
        <v>0</v>
      </c>
      <c r="W207" s="197">
        <v>0</v>
      </c>
      <c r="X207" s="197">
        <v>0</v>
      </c>
      <c r="Y207" s="197">
        <v>0</v>
      </c>
      <c r="Z207" s="197">
        <v>0</v>
      </c>
      <c r="AA207" s="197">
        <v>0</v>
      </c>
      <c r="AB207" s="197">
        <v>0</v>
      </c>
      <c r="AC207" s="197">
        <v>0</v>
      </c>
      <c r="AD207" s="197">
        <v>0</v>
      </c>
      <c r="AE207" s="197">
        <v>0</v>
      </c>
      <c r="AF207" s="197">
        <v>0</v>
      </c>
      <c r="AG207" s="197">
        <v>0</v>
      </c>
      <c r="AH207" s="197">
        <v>0</v>
      </c>
      <c r="AI207" s="197">
        <v>0</v>
      </c>
      <c r="AJ207" s="197">
        <v>0</v>
      </c>
      <c r="AK207" s="197">
        <v>0</v>
      </c>
      <c r="AL207" s="197">
        <v>0</v>
      </c>
      <c r="AM207" s="197">
        <v>0</v>
      </c>
      <c r="AN207" s="197">
        <v>0</v>
      </c>
      <c r="AO207" s="197">
        <v>0</v>
      </c>
      <c r="AP207" s="197">
        <v>0</v>
      </c>
      <c r="AQ207" s="197">
        <v>0</v>
      </c>
      <c r="AR207" s="197">
        <v>0</v>
      </c>
      <c r="AS207" s="197">
        <v>0</v>
      </c>
      <c r="AT207" s="197">
        <v>0</v>
      </c>
      <c r="AU207" s="197">
        <v>0</v>
      </c>
      <c r="AV207" s="197">
        <v>0</v>
      </c>
      <c r="AW207" s="197">
        <v>0</v>
      </c>
      <c r="AX207" s="197">
        <v>0</v>
      </c>
      <c r="AY207" s="197">
        <v>0</v>
      </c>
      <c r="AZ207" s="197">
        <v>0</v>
      </c>
    </row>
    <row r="208" spans="1:52">
      <c r="A208" s="202" t="s">
        <v>228</v>
      </c>
      <c r="B208" s="197">
        <v>0</v>
      </c>
      <c r="C208" s="197">
        <v>0</v>
      </c>
      <c r="D208" s="197">
        <v>0</v>
      </c>
      <c r="E208" s="197">
        <v>0</v>
      </c>
      <c r="F208" s="197">
        <v>0</v>
      </c>
      <c r="G208" s="197">
        <v>0</v>
      </c>
      <c r="H208" s="197">
        <v>0</v>
      </c>
      <c r="I208" s="197">
        <v>0</v>
      </c>
      <c r="J208" s="197">
        <v>0</v>
      </c>
      <c r="K208" s="197">
        <v>0</v>
      </c>
      <c r="L208" s="197">
        <v>0</v>
      </c>
      <c r="M208" s="197">
        <v>0</v>
      </c>
      <c r="N208" s="197">
        <v>0</v>
      </c>
      <c r="O208" s="197">
        <v>0</v>
      </c>
      <c r="P208" s="197">
        <v>0</v>
      </c>
      <c r="Q208" s="197">
        <v>0</v>
      </c>
      <c r="R208" s="197">
        <v>0</v>
      </c>
      <c r="S208" s="197">
        <v>0</v>
      </c>
      <c r="T208" s="197">
        <v>0</v>
      </c>
      <c r="U208" s="197">
        <v>0</v>
      </c>
      <c r="V208" s="197">
        <v>0</v>
      </c>
      <c r="W208" s="197">
        <v>0</v>
      </c>
      <c r="X208" s="197">
        <v>0</v>
      </c>
      <c r="Y208" s="197">
        <v>0</v>
      </c>
      <c r="Z208" s="197">
        <v>0</v>
      </c>
      <c r="AA208" s="197">
        <v>0</v>
      </c>
      <c r="AB208" s="197">
        <v>0</v>
      </c>
      <c r="AC208" s="197">
        <v>0</v>
      </c>
      <c r="AD208" s="197">
        <v>0</v>
      </c>
      <c r="AE208" s="197">
        <v>0</v>
      </c>
      <c r="AF208" s="197">
        <v>0</v>
      </c>
      <c r="AG208" s="197">
        <v>0</v>
      </c>
      <c r="AH208" s="197">
        <v>0</v>
      </c>
      <c r="AI208" s="197">
        <v>0</v>
      </c>
      <c r="AJ208" s="197">
        <v>0</v>
      </c>
      <c r="AK208" s="197">
        <v>0</v>
      </c>
      <c r="AL208" s="197">
        <v>0</v>
      </c>
      <c r="AM208" s="197">
        <v>0</v>
      </c>
      <c r="AN208" s="197">
        <v>0</v>
      </c>
      <c r="AO208" s="197">
        <v>0</v>
      </c>
      <c r="AP208" s="197">
        <v>0</v>
      </c>
      <c r="AQ208" s="197">
        <v>0</v>
      </c>
      <c r="AR208" s="197">
        <v>0</v>
      </c>
      <c r="AS208" s="197">
        <v>0</v>
      </c>
      <c r="AT208" s="197">
        <v>0</v>
      </c>
      <c r="AU208" s="197">
        <v>0</v>
      </c>
      <c r="AV208" s="197">
        <v>0</v>
      </c>
      <c r="AW208" s="197">
        <v>0</v>
      </c>
      <c r="AX208" s="197">
        <v>0</v>
      </c>
      <c r="AY208" s="197">
        <v>0</v>
      </c>
      <c r="AZ208" s="197">
        <v>0</v>
      </c>
    </row>
    <row r="209" spans="1:52">
      <c r="A209" s="215" t="s">
        <v>23</v>
      </c>
      <c r="B209" s="217">
        <v>59591</v>
      </c>
      <c r="C209" s="217">
        <v>54987.000000000007</v>
      </c>
      <c r="D209" s="217">
        <v>53933</v>
      </c>
      <c r="E209" s="217">
        <v>57089</v>
      </c>
      <c r="F209" s="217">
        <v>60251</v>
      </c>
      <c r="G209" s="217">
        <v>61215.999999999993</v>
      </c>
      <c r="H209" s="217">
        <v>61309</v>
      </c>
      <c r="I209" s="217">
        <v>62667</v>
      </c>
      <c r="J209" s="217">
        <v>62517.000000000015</v>
      </c>
      <c r="K209" s="217">
        <v>55965.000000000007</v>
      </c>
      <c r="L209" s="217">
        <v>54795</v>
      </c>
      <c r="M209" s="217">
        <v>53901</v>
      </c>
      <c r="N209" s="217">
        <v>55013</v>
      </c>
      <c r="O209" s="217">
        <v>54872</v>
      </c>
      <c r="P209" s="217">
        <v>52467</v>
      </c>
      <c r="Q209" s="217">
        <v>54263.999999999993</v>
      </c>
      <c r="R209" s="217">
        <v>56695.988174318554</v>
      </c>
      <c r="S209" s="217">
        <v>59126.236775750673</v>
      </c>
      <c r="T209" s="217">
        <v>61183.391926193362</v>
      </c>
      <c r="U209" s="217">
        <v>62781.047215122417</v>
      </c>
      <c r="V209" s="217">
        <v>64211.014571254673</v>
      </c>
      <c r="W209" s="217">
        <v>65808.223576577919</v>
      </c>
      <c r="X209" s="217">
        <v>67438.497345822223</v>
      </c>
      <c r="Y209" s="217">
        <v>69380.733352455223</v>
      </c>
      <c r="Z209" s="217">
        <v>71476.727714998167</v>
      </c>
      <c r="AA209" s="217">
        <v>74196.043420553906</v>
      </c>
      <c r="AB209" s="217">
        <v>77831.154621842288</v>
      </c>
      <c r="AC209" s="217">
        <v>82304.064326446052</v>
      </c>
      <c r="AD209" s="217">
        <v>86932.277081535838</v>
      </c>
      <c r="AE209" s="217">
        <v>91742.232581886827</v>
      </c>
      <c r="AF209" s="217">
        <v>96651.782208473334</v>
      </c>
      <c r="AG209" s="217">
        <v>102171.36798777126</v>
      </c>
      <c r="AH209" s="217">
        <v>107417.18732859482</v>
      </c>
      <c r="AI209" s="217">
        <v>112912.00440615862</v>
      </c>
      <c r="AJ209" s="217">
        <v>118299.05972298476</v>
      </c>
      <c r="AK209" s="217">
        <v>123926.17569058925</v>
      </c>
      <c r="AL209" s="217">
        <v>130004.17004002398</v>
      </c>
      <c r="AM209" s="217">
        <v>135809.23885400273</v>
      </c>
      <c r="AN209" s="217">
        <v>143274.95383518172</v>
      </c>
      <c r="AO209" s="217">
        <v>149983.8954201751</v>
      </c>
      <c r="AP209" s="217">
        <v>156677.86803513608</v>
      </c>
      <c r="AQ209" s="217">
        <v>163801.94719379145</v>
      </c>
      <c r="AR209" s="217">
        <v>171264.16548186782</v>
      </c>
      <c r="AS209" s="217">
        <v>178639.62093763752</v>
      </c>
      <c r="AT209" s="217">
        <v>185795.81220150329</v>
      </c>
      <c r="AU209" s="217">
        <v>194109.37105156592</v>
      </c>
      <c r="AV209" s="217">
        <v>202423.67709088349</v>
      </c>
      <c r="AW209" s="217">
        <v>209411.97445479486</v>
      </c>
      <c r="AX209" s="217">
        <v>216686.30831996613</v>
      </c>
      <c r="AY209" s="217">
        <v>223042.18058939732</v>
      </c>
      <c r="AZ209" s="217">
        <v>229178.23704434212</v>
      </c>
    </row>
    <row r="210" spans="1:52">
      <c r="A210" s="209" t="s">
        <v>89</v>
      </c>
      <c r="B210" s="210">
        <v>28512</v>
      </c>
      <c r="C210" s="210">
        <v>23791.000000000004</v>
      </c>
      <c r="D210" s="210">
        <v>23070</v>
      </c>
      <c r="E210" s="210">
        <v>25751.000000000004</v>
      </c>
      <c r="F210" s="210">
        <v>26906</v>
      </c>
      <c r="G210" s="210">
        <v>28539.999999999996</v>
      </c>
      <c r="H210" s="210">
        <v>28403.999999999996</v>
      </c>
      <c r="I210" s="210">
        <v>29001.999999999996</v>
      </c>
      <c r="J210" s="210">
        <v>28860.000000000004</v>
      </c>
      <c r="K210" s="210">
        <v>25801.999999999993</v>
      </c>
      <c r="L210" s="210">
        <v>20919.000000000004</v>
      </c>
      <c r="M210" s="210">
        <v>19618.999999999996</v>
      </c>
      <c r="N210" s="210">
        <v>19696</v>
      </c>
      <c r="O210" s="210">
        <v>18473.999999999996</v>
      </c>
      <c r="P210" s="210">
        <v>17199.999999999996</v>
      </c>
      <c r="Q210" s="210">
        <v>17901</v>
      </c>
      <c r="R210" s="210">
        <v>18965.79581823598</v>
      </c>
      <c r="S210" s="210">
        <v>20092.037663962583</v>
      </c>
      <c r="T210" s="210">
        <v>21017.915567358687</v>
      </c>
      <c r="U210" s="210">
        <v>21700.667175224153</v>
      </c>
      <c r="V210" s="210">
        <v>22333.975501835885</v>
      </c>
      <c r="W210" s="210">
        <v>23103.082390649248</v>
      </c>
      <c r="X210" s="210">
        <v>23809.577847089098</v>
      </c>
      <c r="Y210" s="210">
        <v>24715.418617250536</v>
      </c>
      <c r="Z210" s="210">
        <v>26140.125672918472</v>
      </c>
      <c r="AA210" s="210">
        <v>27792.014685392354</v>
      </c>
      <c r="AB210" s="210">
        <v>30025.820365249223</v>
      </c>
      <c r="AC210" s="210">
        <v>32863.356338916099</v>
      </c>
      <c r="AD210" s="210">
        <v>35722.878886338774</v>
      </c>
      <c r="AE210" s="210">
        <v>38725.698783995285</v>
      </c>
      <c r="AF210" s="210">
        <v>41855.26898432539</v>
      </c>
      <c r="AG210" s="210">
        <v>45493.017375055373</v>
      </c>
      <c r="AH210" s="210">
        <v>48914.54208914745</v>
      </c>
      <c r="AI210" s="210">
        <v>52561.267255334453</v>
      </c>
      <c r="AJ210" s="210">
        <v>56281.991674904879</v>
      </c>
      <c r="AK210" s="210">
        <v>60123.406592444509</v>
      </c>
      <c r="AL210" s="210">
        <v>64168.180979250283</v>
      </c>
      <c r="AM210" s="210">
        <v>68310.942346374766</v>
      </c>
      <c r="AN210" s="210">
        <v>73268.35063111523</v>
      </c>
      <c r="AO210" s="210">
        <v>77456.25017051473</v>
      </c>
      <c r="AP210" s="210">
        <v>81630.678217297769</v>
      </c>
      <c r="AQ210" s="210">
        <v>85852.981507576929</v>
      </c>
      <c r="AR210" s="210">
        <v>90260.201535717919</v>
      </c>
      <c r="AS210" s="210">
        <v>94607.902843101227</v>
      </c>
      <c r="AT210" s="210">
        <v>98713.713878864364</v>
      </c>
      <c r="AU210" s="210">
        <v>103506.3867396055</v>
      </c>
      <c r="AV210" s="210">
        <v>108372.38654260301</v>
      </c>
      <c r="AW210" s="210">
        <v>112371.56346495867</v>
      </c>
      <c r="AX210" s="210">
        <v>116308.49317134882</v>
      </c>
      <c r="AY210" s="210">
        <v>119678.63461531127</v>
      </c>
      <c r="AZ210" s="210">
        <v>122924.52807003699</v>
      </c>
    </row>
    <row r="211" spans="1:52">
      <c r="A211" s="202" t="s">
        <v>225</v>
      </c>
      <c r="B211" s="197">
        <v>28512</v>
      </c>
      <c r="C211" s="197">
        <v>23791.000000000004</v>
      </c>
      <c r="D211" s="197">
        <v>23070</v>
      </c>
      <c r="E211" s="197">
        <v>25751.000000000004</v>
      </c>
      <c r="F211" s="197">
        <v>26906</v>
      </c>
      <c r="G211" s="197">
        <v>28539.999999999996</v>
      </c>
      <c r="H211" s="197">
        <v>28403.999999999996</v>
      </c>
      <c r="I211" s="197">
        <v>29001.999999999996</v>
      </c>
      <c r="J211" s="197">
        <v>28860.000000000004</v>
      </c>
      <c r="K211" s="197">
        <v>25801.999999999993</v>
      </c>
      <c r="L211" s="197">
        <v>20919.000000000004</v>
      </c>
      <c r="M211" s="197">
        <v>19618.999999999996</v>
      </c>
      <c r="N211" s="197">
        <v>19696</v>
      </c>
      <c r="O211" s="197">
        <v>18473.999999999996</v>
      </c>
      <c r="P211" s="197">
        <v>17199.999999999996</v>
      </c>
      <c r="Q211" s="197">
        <v>17901</v>
      </c>
      <c r="R211" s="197">
        <v>18965.795818166829</v>
      </c>
      <c r="S211" s="197">
        <v>20092.037663721687</v>
      </c>
      <c r="T211" s="197">
        <v>21017.915566748059</v>
      </c>
      <c r="U211" s="197">
        <v>21700.667174254238</v>
      </c>
      <c r="V211" s="197">
        <v>22333.975499210916</v>
      </c>
      <c r="W211" s="197">
        <v>23103.08238437289</v>
      </c>
      <c r="X211" s="197">
        <v>23809.577836776803</v>
      </c>
      <c r="Y211" s="197">
        <v>24715.418596047894</v>
      </c>
      <c r="Z211" s="197">
        <v>26140.125598832161</v>
      </c>
      <c r="AA211" s="197">
        <v>27792.014528491629</v>
      </c>
      <c r="AB211" s="197">
        <v>30025.819972836001</v>
      </c>
      <c r="AC211" s="197">
        <v>32863.355126754315</v>
      </c>
      <c r="AD211" s="197">
        <v>35722.876279422228</v>
      </c>
      <c r="AE211" s="197">
        <v>38725.692923303919</v>
      </c>
      <c r="AF211" s="197">
        <v>41855.25585238346</v>
      </c>
      <c r="AG211" s="197">
        <v>45492.982369730242</v>
      </c>
      <c r="AH211" s="197">
        <v>48914.468871718804</v>
      </c>
      <c r="AI211" s="197">
        <v>52561.106885075904</v>
      </c>
      <c r="AJ211" s="197">
        <v>56281.632993126201</v>
      </c>
      <c r="AK211" s="197">
        <v>60122.613157440595</v>
      </c>
      <c r="AL211" s="197">
        <v>64166.468806982273</v>
      </c>
      <c r="AM211" s="197">
        <v>68307.257242068517</v>
      </c>
      <c r="AN211" s="197">
        <v>73259.484418629771</v>
      </c>
      <c r="AO211" s="197">
        <v>77440.092363760341</v>
      </c>
      <c r="AP211" s="197">
        <v>81600.732595799767</v>
      </c>
      <c r="AQ211" s="197">
        <v>85797.464992868874</v>
      </c>
      <c r="AR211" s="197">
        <v>90153.461351847989</v>
      </c>
      <c r="AS211" s="197">
        <v>94413.202957895832</v>
      </c>
      <c r="AT211" s="197">
        <v>98380.519092726085</v>
      </c>
      <c r="AU211" s="197">
        <v>102935.15898114057</v>
      </c>
      <c r="AV211" s="197">
        <v>107437.82542270819</v>
      </c>
      <c r="AW211" s="197">
        <v>110962.52692904152</v>
      </c>
      <c r="AX211" s="197">
        <v>114262.47448982645</v>
      </c>
      <c r="AY211" s="197">
        <v>116808.62628794741</v>
      </c>
      <c r="AZ211" s="197">
        <v>119017.90010545582</v>
      </c>
    </row>
    <row r="212" spans="1:52">
      <c r="A212" s="202" t="s">
        <v>226</v>
      </c>
      <c r="B212" s="197">
        <v>0</v>
      </c>
      <c r="C212" s="197">
        <v>0</v>
      </c>
      <c r="D212" s="197">
        <v>0</v>
      </c>
      <c r="E212" s="197">
        <v>0</v>
      </c>
      <c r="F212" s="197">
        <v>0</v>
      </c>
      <c r="G212" s="197">
        <v>0</v>
      </c>
      <c r="H212" s="197">
        <v>0</v>
      </c>
      <c r="I212" s="197">
        <v>0</v>
      </c>
      <c r="J212" s="197">
        <v>0</v>
      </c>
      <c r="K212" s="197">
        <v>0</v>
      </c>
      <c r="L212" s="197">
        <v>0</v>
      </c>
      <c r="M212" s="197">
        <v>0</v>
      </c>
      <c r="N212" s="197">
        <v>0</v>
      </c>
      <c r="O212" s="197">
        <v>0</v>
      </c>
      <c r="P212" s="197">
        <v>0</v>
      </c>
      <c r="Q212" s="197">
        <v>0</v>
      </c>
      <c r="R212" s="197">
        <v>6.9149982404233922E-8</v>
      </c>
      <c r="S212" s="197">
        <v>2.4089585947746433E-7</v>
      </c>
      <c r="T212" s="197">
        <v>6.1062742728916254E-7</v>
      </c>
      <c r="U212" s="197">
        <v>9.6991322160961789E-7</v>
      </c>
      <c r="V212" s="197">
        <v>2.6249675468181653E-6</v>
      </c>
      <c r="W212" s="197">
        <v>6.276358410238285E-6</v>
      </c>
      <c r="X212" s="197">
        <v>1.0312295235250591E-5</v>
      </c>
      <c r="Y212" s="197">
        <v>2.120264348265361E-5</v>
      </c>
      <c r="Z212" s="197">
        <v>7.4086312009886225E-5</v>
      </c>
      <c r="AA212" s="197">
        <v>1.5690072552267912E-4</v>
      </c>
      <c r="AB212" s="197">
        <v>3.9241322025796441E-4</v>
      </c>
      <c r="AC212" s="197">
        <v>1.2121617850075997E-3</v>
      </c>
      <c r="AD212" s="197">
        <v>2.6069165466890078E-3</v>
      </c>
      <c r="AE212" s="197">
        <v>5.8606913633303245E-3</v>
      </c>
      <c r="AF212" s="197">
        <v>1.3131941931645762E-2</v>
      </c>
      <c r="AG212" s="197">
        <v>3.5005325134009578E-2</v>
      </c>
      <c r="AH212" s="197">
        <v>7.3217428646528901E-2</v>
      </c>
      <c r="AI212" s="197">
        <v>0.1603702585487812</v>
      </c>
      <c r="AJ212" s="197">
        <v>0.35868177867474654</v>
      </c>
      <c r="AK212" s="197">
        <v>0.79343500391157062</v>
      </c>
      <c r="AL212" s="197">
        <v>1.7121722680064255</v>
      </c>
      <c r="AM212" s="197">
        <v>3.6851043062474496</v>
      </c>
      <c r="AN212" s="197">
        <v>8.8662124854647359</v>
      </c>
      <c r="AO212" s="197">
        <v>16.157806754386105</v>
      </c>
      <c r="AP212" s="197">
        <v>29.945621498008887</v>
      </c>
      <c r="AQ212" s="197">
        <v>55.516514708053592</v>
      </c>
      <c r="AR212" s="197">
        <v>106.74018386992671</v>
      </c>
      <c r="AS212" s="197">
        <v>194.69988520539906</v>
      </c>
      <c r="AT212" s="197">
        <v>333.19478613828244</v>
      </c>
      <c r="AU212" s="197">
        <v>571.22775846492289</v>
      </c>
      <c r="AV212" s="197">
        <v>934.5611198948136</v>
      </c>
      <c r="AW212" s="197">
        <v>1409.0365359171496</v>
      </c>
      <c r="AX212" s="197">
        <v>2046.018681522376</v>
      </c>
      <c r="AY212" s="197">
        <v>2870.0083273638634</v>
      </c>
      <c r="AZ212" s="197">
        <v>3906.6279645811687</v>
      </c>
    </row>
    <row r="213" spans="1:52">
      <c r="A213" s="202" t="s">
        <v>227</v>
      </c>
      <c r="B213" s="197">
        <v>0</v>
      </c>
      <c r="C213" s="197">
        <v>0</v>
      </c>
      <c r="D213" s="197">
        <v>0</v>
      </c>
      <c r="E213" s="197">
        <v>0</v>
      </c>
      <c r="F213" s="197">
        <v>0</v>
      </c>
      <c r="G213" s="197">
        <v>0</v>
      </c>
      <c r="H213" s="197">
        <v>0</v>
      </c>
      <c r="I213" s="197">
        <v>0</v>
      </c>
      <c r="J213" s="197">
        <v>0</v>
      </c>
      <c r="K213" s="197">
        <v>0</v>
      </c>
      <c r="L213" s="197">
        <v>0</v>
      </c>
      <c r="M213" s="197">
        <v>0</v>
      </c>
      <c r="N213" s="197">
        <v>0</v>
      </c>
      <c r="O213" s="197">
        <v>0</v>
      </c>
      <c r="P213" s="197">
        <v>0</v>
      </c>
      <c r="Q213" s="197">
        <v>0</v>
      </c>
      <c r="R213" s="197">
        <v>0</v>
      </c>
      <c r="S213" s="197">
        <v>0</v>
      </c>
      <c r="T213" s="197">
        <v>0</v>
      </c>
      <c r="U213" s="197">
        <v>0</v>
      </c>
      <c r="V213" s="197">
        <v>0</v>
      </c>
      <c r="W213" s="197">
        <v>0</v>
      </c>
      <c r="X213" s="197">
        <v>0</v>
      </c>
      <c r="Y213" s="197">
        <v>0</v>
      </c>
      <c r="Z213" s="197">
        <v>0</v>
      </c>
      <c r="AA213" s="197">
        <v>0</v>
      </c>
      <c r="AB213" s="197">
        <v>0</v>
      </c>
      <c r="AC213" s="197">
        <v>0</v>
      </c>
      <c r="AD213" s="197">
        <v>0</v>
      </c>
      <c r="AE213" s="197">
        <v>0</v>
      </c>
      <c r="AF213" s="197">
        <v>0</v>
      </c>
      <c r="AG213" s="197">
        <v>0</v>
      </c>
      <c r="AH213" s="197">
        <v>0</v>
      </c>
      <c r="AI213" s="197">
        <v>0</v>
      </c>
      <c r="AJ213" s="197">
        <v>0</v>
      </c>
      <c r="AK213" s="197">
        <v>0</v>
      </c>
      <c r="AL213" s="197">
        <v>0</v>
      </c>
      <c r="AM213" s="197">
        <v>0</v>
      </c>
      <c r="AN213" s="197">
        <v>0</v>
      </c>
      <c r="AO213" s="197">
        <v>0</v>
      </c>
      <c r="AP213" s="197">
        <v>0</v>
      </c>
      <c r="AQ213" s="197">
        <v>0</v>
      </c>
      <c r="AR213" s="197">
        <v>0</v>
      </c>
      <c r="AS213" s="197">
        <v>0</v>
      </c>
      <c r="AT213" s="197">
        <v>0</v>
      </c>
      <c r="AU213" s="197">
        <v>0</v>
      </c>
      <c r="AV213" s="197">
        <v>0</v>
      </c>
      <c r="AW213" s="197">
        <v>0</v>
      </c>
      <c r="AX213" s="197">
        <v>0</v>
      </c>
      <c r="AY213" s="197">
        <v>0</v>
      </c>
      <c r="AZ213" s="197">
        <v>0</v>
      </c>
    </row>
    <row r="214" spans="1:52">
      <c r="A214" s="202" t="s">
        <v>228</v>
      </c>
      <c r="B214" s="197">
        <v>0</v>
      </c>
      <c r="C214" s="197">
        <v>0</v>
      </c>
      <c r="D214" s="197">
        <v>0</v>
      </c>
      <c r="E214" s="197">
        <v>0</v>
      </c>
      <c r="F214" s="197">
        <v>0</v>
      </c>
      <c r="G214" s="197">
        <v>0</v>
      </c>
      <c r="H214" s="197">
        <v>0</v>
      </c>
      <c r="I214" s="197">
        <v>0</v>
      </c>
      <c r="J214" s="197">
        <v>0</v>
      </c>
      <c r="K214" s="197">
        <v>0</v>
      </c>
      <c r="L214" s="197">
        <v>0</v>
      </c>
      <c r="M214" s="197">
        <v>0</v>
      </c>
      <c r="N214" s="197">
        <v>0</v>
      </c>
      <c r="O214" s="197">
        <v>0</v>
      </c>
      <c r="P214" s="197">
        <v>0</v>
      </c>
      <c r="Q214" s="197">
        <v>0</v>
      </c>
      <c r="R214" s="197">
        <v>0</v>
      </c>
      <c r="S214" s="197">
        <v>0</v>
      </c>
      <c r="T214" s="197">
        <v>0</v>
      </c>
      <c r="U214" s="197">
        <v>0</v>
      </c>
      <c r="V214" s="197">
        <v>0</v>
      </c>
      <c r="W214" s="197">
        <v>0</v>
      </c>
      <c r="X214" s="197">
        <v>0</v>
      </c>
      <c r="Y214" s="197">
        <v>0</v>
      </c>
      <c r="Z214" s="197">
        <v>0</v>
      </c>
      <c r="AA214" s="197">
        <v>0</v>
      </c>
      <c r="AB214" s="197">
        <v>0</v>
      </c>
      <c r="AC214" s="197">
        <v>0</v>
      </c>
      <c r="AD214" s="197">
        <v>0</v>
      </c>
      <c r="AE214" s="197">
        <v>0</v>
      </c>
      <c r="AF214" s="197">
        <v>0</v>
      </c>
      <c r="AG214" s="197">
        <v>0</v>
      </c>
      <c r="AH214" s="197">
        <v>0</v>
      </c>
      <c r="AI214" s="197">
        <v>0</v>
      </c>
      <c r="AJ214" s="197">
        <v>0</v>
      </c>
      <c r="AK214" s="197">
        <v>0</v>
      </c>
      <c r="AL214" s="197">
        <v>0</v>
      </c>
      <c r="AM214" s="197">
        <v>0</v>
      </c>
      <c r="AN214" s="197">
        <v>0</v>
      </c>
      <c r="AO214" s="197">
        <v>0</v>
      </c>
      <c r="AP214" s="197">
        <v>0</v>
      </c>
      <c r="AQ214" s="197">
        <v>0</v>
      </c>
      <c r="AR214" s="197">
        <v>0</v>
      </c>
      <c r="AS214" s="197">
        <v>0</v>
      </c>
      <c r="AT214" s="197">
        <v>0</v>
      </c>
      <c r="AU214" s="197">
        <v>0</v>
      </c>
      <c r="AV214" s="197">
        <v>0</v>
      </c>
      <c r="AW214" s="197">
        <v>0</v>
      </c>
      <c r="AX214" s="197">
        <v>0</v>
      </c>
      <c r="AY214" s="197">
        <v>0</v>
      </c>
      <c r="AZ214" s="197">
        <v>0</v>
      </c>
    </row>
    <row r="215" spans="1:52">
      <c r="A215" s="209" t="s">
        <v>88</v>
      </c>
      <c r="B215" s="210">
        <v>31079</v>
      </c>
      <c r="C215" s="210">
        <v>31196.000000000004</v>
      </c>
      <c r="D215" s="210">
        <v>30863</v>
      </c>
      <c r="E215" s="210">
        <v>31338</v>
      </c>
      <c r="F215" s="210">
        <v>33345</v>
      </c>
      <c r="G215" s="210">
        <v>32675.999999999996</v>
      </c>
      <c r="H215" s="210">
        <v>32905</v>
      </c>
      <c r="I215" s="210">
        <v>33665</v>
      </c>
      <c r="J215" s="210">
        <v>33657.000000000015</v>
      </c>
      <c r="K215" s="210">
        <v>30163.000000000015</v>
      </c>
      <c r="L215" s="210">
        <v>33876</v>
      </c>
      <c r="M215" s="210">
        <v>34282</v>
      </c>
      <c r="N215" s="210">
        <v>35317</v>
      </c>
      <c r="O215" s="210">
        <v>36398.000000000007</v>
      </c>
      <c r="P215" s="210">
        <v>35267</v>
      </c>
      <c r="Q215" s="210">
        <v>36362.999999999993</v>
      </c>
      <c r="R215" s="210">
        <v>37730.192356082574</v>
      </c>
      <c r="S215" s="210">
        <v>39034.19911178809</v>
      </c>
      <c r="T215" s="210">
        <v>40165.476358834676</v>
      </c>
      <c r="U215" s="210">
        <v>41080.380039898264</v>
      </c>
      <c r="V215" s="210">
        <v>41877.039069418788</v>
      </c>
      <c r="W215" s="210">
        <v>42705.141185928675</v>
      </c>
      <c r="X215" s="210">
        <v>43628.919498733121</v>
      </c>
      <c r="Y215" s="210">
        <v>44665.31473520468</v>
      </c>
      <c r="Z215" s="210">
        <v>45336.602042079692</v>
      </c>
      <c r="AA215" s="210">
        <v>46404.028735161548</v>
      </c>
      <c r="AB215" s="210">
        <v>47805.334256593065</v>
      </c>
      <c r="AC215" s="210">
        <v>49440.707987529953</v>
      </c>
      <c r="AD215" s="210">
        <v>51209.398195197064</v>
      </c>
      <c r="AE215" s="210">
        <v>53016.533797891541</v>
      </c>
      <c r="AF215" s="210">
        <v>54796.513224147951</v>
      </c>
      <c r="AG215" s="210">
        <v>56678.350612715876</v>
      </c>
      <c r="AH215" s="210">
        <v>58502.645239447374</v>
      </c>
      <c r="AI215" s="210">
        <v>60350.73715082417</v>
      </c>
      <c r="AJ215" s="210">
        <v>62017.068048079884</v>
      </c>
      <c r="AK215" s="210">
        <v>63802.769098144745</v>
      </c>
      <c r="AL215" s="210">
        <v>65835.989060773703</v>
      </c>
      <c r="AM215" s="210">
        <v>67498.296507627965</v>
      </c>
      <c r="AN215" s="210">
        <v>70006.603204066472</v>
      </c>
      <c r="AO215" s="210">
        <v>72527.645249660389</v>
      </c>
      <c r="AP215" s="210">
        <v>75047.189817838313</v>
      </c>
      <c r="AQ215" s="210">
        <v>77948.965686214535</v>
      </c>
      <c r="AR215" s="210">
        <v>81003.963946149903</v>
      </c>
      <c r="AS215" s="210">
        <v>84031.718094536292</v>
      </c>
      <c r="AT215" s="210">
        <v>87082.098322638922</v>
      </c>
      <c r="AU215" s="210">
        <v>90602.984311960405</v>
      </c>
      <c r="AV215" s="210">
        <v>94051.290548280464</v>
      </c>
      <c r="AW215" s="210">
        <v>97040.410989836193</v>
      </c>
      <c r="AX215" s="210">
        <v>100377.8151486173</v>
      </c>
      <c r="AY215" s="210">
        <v>103363.54597408604</v>
      </c>
      <c r="AZ215" s="210">
        <v>106253.70897430513</v>
      </c>
    </row>
    <row r="216" spans="1:52">
      <c r="A216" s="202" t="s">
        <v>225</v>
      </c>
      <c r="B216" s="197">
        <v>31079</v>
      </c>
      <c r="C216" s="197">
        <v>31196.000000000004</v>
      </c>
      <c r="D216" s="197">
        <v>30863</v>
      </c>
      <c r="E216" s="197">
        <v>31338</v>
      </c>
      <c r="F216" s="197">
        <v>33345</v>
      </c>
      <c r="G216" s="197">
        <v>32675.999999999996</v>
      </c>
      <c r="H216" s="197">
        <v>32905</v>
      </c>
      <c r="I216" s="197">
        <v>33665</v>
      </c>
      <c r="J216" s="197">
        <v>33657.000000000015</v>
      </c>
      <c r="K216" s="197">
        <v>30163.000000000015</v>
      </c>
      <c r="L216" s="197">
        <v>33876</v>
      </c>
      <c r="M216" s="197">
        <v>34282</v>
      </c>
      <c r="N216" s="197">
        <v>35317</v>
      </c>
      <c r="O216" s="197">
        <v>36398.000000000007</v>
      </c>
      <c r="P216" s="197">
        <v>35267</v>
      </c>
      <c r="Q216" s="197">
        <v>36362.999999999993</v>
      </c>
      <c r="R216" s="197">
        <v>37730.192356082574</v>
      </c>
      <c r="S216" s="197">
        <v>39034.19911178809</v>
      </c>
      <c r="T216" s="197">
        <v>40165.476358834676</v>
      </c>
      <c r="U216" s="197">
        <v>41080.380039898264</v>
      </c>
      <c r="V216" s="197">
        <v>41877.039069418788</v>
      </c>
      <c r="W216" s="197">
        <v>42705.141185928675</v>
      </c>
      <c r="X216" s="197">
        <v>43628.919498733121</v>
      </c>
      <c r="Y216" s="197">
        <v>44665.31473520468</v>
      </c>
      <c r="Z216" s="197">
        <v>45336.602042079692</v>
      </c>
      <c r="AA216" s="197">
        <v>46404.028735161548</v>
      </c>
      <c r="AB216" s="197">
        <v>47805.334256593065</v>
      </c>
      <c r="AC216" s="197">
        <v>49440.707987529953</v>
      </c>
      <c r="AD216" s="197">
        <v>51209.398195197064</v>
      </c>
      <c r="AE216" s="197">
        <v>53016.533797891541</v>
      </c>
      <c r="AF216" s="197">
        <v>54796.513224147951</v>
      </c>
      <c r="AG216" s="197">
        <v>56678.350612715876</v>
      </c>
      <c r="AH216" s="197">
        <v>58502.645239447374</v>
      </c>
      <c r="AI216" s="197">
        <v>60350.73715082417</v>
      </c>
      <c r="AJ216" s="197">
        <v>62017.068048079884</v>
      </c>
      <c r="AK216" s="197">
        <v>63802.769098144745</v>
      </c>
      <c r="AL216" s="197">
        <v>65835.989060773703</v>
      </c>
      <c r="AM216" s="197">
        <v>67498.296507627965</v>
      </c>
      <c r="AN216" s="197">
        <v>70006.603204066429</v>
      </c>
      <c r="AO216" s="197">
        <v>72527.645249656125</v>
      </c>
      <c r="AP216" s="197">
        <v>75047.189817610502</v>
      </c>
      <c r="AQ216" s="197">
        <v>77948.965677694156</v>
      </c>
      <c r="AR216" s="197">
        <v>81003.963747789749</v>
      </c>
      <c r="AS216" s="197">
        <v>84031.715230309812</v>
      </c>
      <c r="AT216" s="197">
        <v>87082.067140094965</v>
      </c>
      <c r="AU216" s="197">
        <v>90602.731785884156</v>
      </c>
      <c r="AV216" s="197">
        <v>94049.859638546841</v>
      </c>
      <c r="AW216" s="197">
        <v>97034.372351392914</v>
      </c>
      <c r="AX216" s="197">
        <v>100355.97355065092</v>
      </c>
      <c r="AY216" s="197">
        <v>103298.51241419863</v>
      </c>
      <c r="AZ216" s="197">
        <v>106092.33661434286</v>
      </c>
    </row>
    <row r="217" spans="1:52">
      <c r="A217" s="202" t="s">
        <v>226</v>
      </c>
      <c r="B217" s="197">
        <v>0</v>
      </c>
      <c r="C217" s="197">
        <v>0</v>
      </c>
      <c r="D217" s="197">
        <v>0</v>
      </c>
      <c r="E217" s="197">
        <v>0</v>
      </c>
      <c r="F217" s="197">
        <v>0</v>
      </c>
      <c r="G217" s="197">
        <v>0</v>
      </c>
      <c r="H217" s="197">
        <v>0</v>
      </c>
      <c r="I217" s="197">
        <v>0</v>
      </c>
      <c r="J217" s="197">
        <v>0</v>
      </c>
      <c r="K217" s="197">
        <v>0</v>
      </c>
      <c r="L217" s="197">
        <v>0</v>
      </c>
      <c r="M217" s="197">
        <v>0</v>
      </c>
      <c r="N217" s="197">
        <v>0</v>
      </c>
      <c r="O217" s="197">
        <v>0</v>
      </c>
      <c r="P217" s="197">
        <v>0</v>
      </c>
      <c r="Q217" s="197">
        <v>0</v>
      </c>
      <c r="R217" s="197">
        <v>4.0835970102637955E-91</v>
      </c>
      <c r="S217" s="197">
        <v>8.183030780325646E-87</v>
      </c>
      <c r="T217" s="197">
        <v>1.36734846213275E-82</v>
      </c>
      <c r="U217" s="197">
        <v>2.1673464488906602E-78</v>
      </c>
      <c r="V217" s="197">
        <v>4.6430730571354935E-74</v>
      </c>
      <c r="W217" s="197">
        <v>5.2965782078946451E-70</v>
      </c>
      <c r="X217" s="197">
        <v>8.1045129026466304E-66</v>
      </c>
      <c r="Y217" s="197">
        <v>1.6243299789778076E-61</v>
      </c>
      <c r="Z217" s="197">
        <v>1.7998167918665315E-57</v>
      </c>
      <c r="AA217" s="197">
        <v>2.1077858413066421E-53</v>
      </c>
      <c r="AB217" s="197">
        <v>2.2278854339862456E-49</v>
      </c>
      <c r="AC217" s="197">
        <v>1.9754791954172395E-45</v>
      </c>
      <c r="AD217" s="197">
        <v>1.3584317014233406E-41</v>
      </c>
      <c r="AE217" s="197">
        <v>8.7939948205879716E-38</v>
      </c>
      <c r="AF217" s="197">
        <v>3.0612171975437235E-34</v>
      </c>
      <c r="AG217" s="197">
        <v>9.2835832834782473E-31</v>
      </c>
      <c r="AH217" s="197">
        <v>2.4846491847996088E-27</v>
      </c>
      <c r="AI217" s="197">
        <v>3.7739561792875225E-24</v>
      </c>
      <c r="AJ217" s="197">
        <v>3.2960172056419793E-21</v>
      </c>
      <c r="AK217" s="197">
        <v>2.4277794509583929E-18</v>
      </c>
      <c r="AL217" s="197">
        <v>1.0126137244155219E-15</v>
      </c>
      <c r="AM217" s="197">
        <v>1.9604835463383771E-13</v>
      </c>
      <c r="AN217" s="197">
        <v>5.022477826332807E-11</v>
      </c>
      <c r="AO217" s="197">
        <v>4.2630500083174409E-9</v>
      </c>
      <c r="AP217" s="197">
        <v>2.2781567463928593E-7</v>
      </c>
      <c r="AQ217" s="197">
        <v>8.5203846611305506E-6</v>
      </c>
      <c r="AR217" s="197">
        <v>1.9836014769488382E-4</v>
      </c>
      <c r="AS217" s="197">
        <v>2.8642264820600274E-3</v>
      </c>
      <c r="AT217" s="197">
        <v>3.1182543957503691E-2</v>
      </c>
      <c r="AU217" s="197">
        <v>0.25252607625132489</v>
      </c>
      <c r="AV217" s="197">
        <v>1.4309097336192402</v>
      </c>
      <c r="AW217" s="197">
        <v>6.0386384432749889</v>
      </c>
      <c r="AX217" s="197">
        <v>21.841597966387258</v>
      </c>
      <c r="AY217" s="197">
        <v>65.033559887414611</v>
      </c>
      <c r="AZ217" s="197">
        <v>161.37235996227022</v>
      </c>
    </row>
    <row r="218" spans="1:52">
      <c r="A218" s="202" t="s">
        <v>227</v>
      </c>
      <c r="B218" s="197">
        <v>0</v>
      </c>
      <c r="C218" s="197">
        <v>0</v>
      </c>
      <c r="D218" s="197">
        <v>0</v>
      </c>
      <c r="E218" s="197">
        <v>0</v>
      </c>
      <c r="F218" s="197">
        <v>0</v>
      </c>
      <c r="G218" s="197">
        <v>0</v>
      </c>
      <c r="H218" s="197">
        <v>0</v>
      </c>
      <c r="I218" s="197">
        <v>0</v>
      </c>
      <c r="J218" s="197">
        <v>0</v>
      </c>
      <c r="K218" s="197">
        <v>0</v>
      </c>
      <c r="L218" s="197">
        <v>0</v>
      </c>
      <c r="M218" s="197">
        <v>0</v>
      </c>
      <c r="N218" s="197">
        <v>0</v>
      </c>
      <c r="O218" s="197">
        <v>0</v>
      </c>
      <c r="P218" s="197">
        <v>0</v>
      </c>
      <c r="Q218" s="197">
        <v>0</v>
      </c>
      <c r="R218" s="197">
        <v>0</v>
      </c>
      <c r="S218" s="197">
        <v>0</v>
      </c>
      <c r="T218" s="197">
        <v>0</v>
      </c>
      <c r="U218" s="197">
        <v>0</v>
      </c>
      <c r="V218" s="197">
        <v>0</v>
      </c>
      <c r="W218" s="197">
        <v>0</v>
      </c>
      <c r="X218" s="197">
        <v>0</v>
      </c>
      <c r="Y218" s="197">
        <v>0</v>
      </c>
      <c r="Z218" s="197">
        <v>0</v>
      </c>
      <c r="AA218" s="197">
        <v>0</v>
      </c>
      <c r="AB218" s="197">
        <v>0</v>
      </c>
      <c r="AC218" s="197">
        <v>0</v>
      </c>
      <c r="AD218" s="197">
        <v>0</v>
      </c>
      <c r="AE218" s="197">
        <v>0</v>
      </c>
      <c r="AF218" s="197">
        <v>0</v>
      </c>
      <c r="AG218" s="197">
        <v>0</v>
      </c>
      <c r="AH218" s="197">
        <v>0</v>
      </c>
      <c r="AI218" s="197">
        <v>0</v>
      </c>
      <c r="AJ218" s="197">
        <v>0</v>
      </c>
      <c r="AK218" s="197">
        <v>0</v>
      </c>
      <c r="AL218" s="197">
        <v>0</v>
      </c>
      <c r="AM218" s="197">
        <v>0</v>
      </c>
      <c r="AN218" s="197">
        <v>0</v>
      </c>
      <c r="AO218" s="197">
        <v>0</v>
      </c>
      <c r="AP218" s="197">
        <v>0</v>
      </c>
      <c r="AQ218" s="197">
        <v>0</v>
      </c>
      <c r="AR218" s="197">
        <v>0</v>
      </c>
      <c r="AS218" s="197">
        <v>0</v>
      </c>
      <c r="AT218" s="197">
        <v>0</v>
      </c>
      <c r="AU218" s="197">
        <v>0</v>
      </c>
      <c r="AV218" s="197">
        <v>0</v>
      </c>
      <c r="AW218" s="197">
        <v>0</v>
      </c>
      <c r="AX218" s="197">
        <v>0</v>
      </c>
      <c r="AY218" s="197">
        <v>0</v>
      </c>
      <c r="AZ218" s="197">
        <v>0</v>
      </c>
    </row>
    <row r="219" spans="1:52">
      <c r="A219" s="208" t="s">
        <v>228</v>
      </c>
      <c r="B219" s="199">
        <v>0</v>
      </c>
      <c r="C219" s="199">
        <v>0</v>
      </c>
      <c r="D219" s="199">
        <v>0</v>
      </c>
      <c r="E219" s="199">
        <v>0</v>
      </c>
      <c r="F219" s="199">
        <v>0</v>
      </c>
      <c r="G219" s="199">
        <v>0</v>
      </c>
      <c r="H219" s="199">
        <v>0</v>
      </c>
      <c r="I219" s="199">
        <v>0</v>
      </c>
      <c r="J219" s="199">
        <v>0</v>
      </c>
      <c r="K219" s="199">
        <v>0</v>
      </c>
      <c r="L219" s="199">
        <v>0</v>
      </c>
      <c r="M219" s="199">
        <v>0</v>
      </c>
      <c r="N219" s="199">
        <v>0</v>
      </c>
      <c r="O219" s="199">
        <v>0</v>
      </c>
      <c r="P219" s="199">
        <v>0</v>
      </c>
      <c r="Q219" s="199">
        <v>0</v>
      </c>
      <c r="R219" s="199">
        <v>0</v>
      </c>
      <c r="S219" s="199">
        <v>0</v>
      </c>
      <c r="T219" s="199">
        <v>0</v>
      </c>
      <c r="U219" s="199">
        <v>0</v>
      </c>
      <c r="V219" s="199">
        <v>0</v>
      </c>
      <c r="W219" s="199">
        <v>0</v>
      </c>
      <c r="X219" s="199">
        <v>0</v>
      </c>
      <c r="Y219" s="199">
        <v>0</v>
      </c>
      <c r="Z219" s="199">
        <v>0</v>
      </c>
      <c r="AA219" s="199">
        <v>0</v>
      </c>
      <c r="AB219" s="199">
        <v>0</v>
      </c>
      <c r="AC219" s="199">
        <v>0</v>
      </c>
      <c r="AD219" s="199">
        <v>0</v>
      </c>
      <c r="AE219" s="199">
        <v>0</v>
      </c>
      <c r="AF219" s="199">
        <v>0</v>
      </c>
      <c r="AG219" s="199">
        <v>0</v>
      </c>
      <c r="AH219" s="199">
        <v>0</v>
      </c>
      <c r="AI219" s="199">
        <v>0</v>
      </c>
      <c r="AJ219" s="199">
        <v>0</v>
      </c>
      <c r="AK219" s="199">
        <v>0</v>
      </c>
      <c r="AL219" s="199">
        <v>0</v>
      </c>
      <c r="AM219" s="199">
        <v>0</v>
      </c>
      <c r="AN219" s="199">
        <v>0</v>
      </c>
      <c r="AO219" s="199">
        <v>0</v>
      </c>
      <c r="AP219" s="199">
        <v>0</v>
      </c>
      <c r="AQ219" s="199">
        <v>0</v>
      </c>
      <c r="AR219" s="199">
        <v>0</v>
      </c>
      <c r="AS219" s="199">
        <v>0</v>
      </c>
      <c r="AT219" s="199">
        <v>0</v>
      </c>
      <c r="AU219" s="199">
        <v>0</v>
      </c>
      <c r="AV219" s="199">
        <v>0</v>
      </c>
      <c r="AW219" s="199">
        <v>0</v>
      </c>
      <c r="AX219" s="199">
        <v>0</v>
      </c>
      <c r="AY219" s="199">
        <v>0</v>
      </c>
      <c r="AZ219" s="199">
        <v>0</v>
      </c>
    </row>
    <row r="220" spans="1:52">
      <c r="A220" s="218"/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  <c r="AA220" s="218"/>
      <c r="AB220" s="218"/>
      <c r="AC220" s="218"/>
      <c r="AD220" s="218"/>
      <c r="AE220" s="218"/>
      <c r="AF220" s="218"/>
      <c r="AG220" s="218"/>
      <c r="AH220" s="218"/>
      <c r="AI220" s="218"/>
      <c r="AJ220" s="218"/>
      <c r="AK220" s="218"/>
      <c r="AL220" s="218"/>
      <c r="AM220" s="218"/>
      <c r="AN220" s="218"/>
      <c r="AO220" s="218"/>
      <c r="AP220" s="218"/>
      <c r="AQ220" s="218"/>
      <c r="AR220" s="218"/>
      <c r="AS220" s="218"/>
      <c r="AT220" s="218"/>
      <c r="AU220" s="218"/>
      <c r="AV220" s="218"/>
      <c r="AW220" s="218"/>
      <c r="AX220" s="218"/>
      <c r="AY220" s="218"/>
      <c r="AZ220" s="218"/>
    </row>
    <row r="221" spans="1:52">
      <c r="A221" s="188" t="s">
        <v>200</v>
      </c>
      <c r="B221" s="223"/>
      <c r="C221" s="223"/>
      <c r="D221" s="223"/>
      <c r="E221" s="223"/>
      <c r="F221" s="223"/>
      <c r="G221" s="223"/>
      <c r="H221" s="223"/>
      <c r="I221" s="223"/>
      <c r="J221" s="223"/>
      <c r="K221" s="223"/>
      <c r="L221" s="223"/>
      <c r="M221" s="223"/>
      <c r="N221" s="223"/>
      <c r="O221" s="223"/>
      <c r="P221" s="223"/>
      <c r="Q221" s="223"/>
      <c r="R221" s="223"/>
      <c r="S221" s="223"/>
      <c r="T221" s="223"/>
      <c r="U221" s="223"/>
      <c r="V221" s="223"/>
      <c r="W221" s="223"/>
      <c r="X221" s="223"/>
      <c r="Y221" s="223"/>
      <c r="Z221" s="223"/>
      <c r="AA221" s="223"/>
      <c r="AB221" s="223"/>
      <c r="AC221" s="223"/>
      <c r="AD221" s="223"/>
      <c r="AE221" s="223"/>
      <c r="AF221" s="223"/>
      <c r="AG221" s="223"/>
      <c r="AH221" s="223"/>
      <c r="AI221" s="223"/>
      <c r="AJ221" s="223"/>
      <c r="AK221" s="223"/>
      <c r="AL221" s="223"/>
      <c r="AM221" s="223"/>
      <c r="AN221" s="223"/>
      <c r="AO221" s="223"/>
      <c r="AP221" s="223"/>
      <c r="AQ221" s="223"/>
      <c r="AR221" s="223"/>
      <c r="AS221" s="223"/>
      <c r="AT221" s="223"/>
      <c r="AU221" s="223"/>
      <c r="AV221" s="223"/>
      <c r="AW221" s="223"/>
      <c r="AX221" s="223"/>
      <c r="AY221" s="223"/>
      <c r="AZ221" s="223"/>
    </row>
    <row r="222" spans="1:52">
      <c r="A222" s="224" t="s">
        <v>181</v>
      </c>
      <c r="B222" s="210">
        <v>310.60792039247912</v>
      </c>
      <c r="C222" s="210">
        <v>310.60792039247912</v>
      </c>
      <c r="D222" s="210">
        <v>310.60792039247912</v>
      </c>
      <c r="E222" s="210">
        <v>330.39843223927409</v>
      </c>
      <c r="F222" s="210">
        <v>330.39843223927409</v>
      </c>
      <c r="G222" s="210">
        <v>372.62953380342151</v>
      </c>
      <c r="H222" s="210">
        <v>497.96432873583291</v>
      </c>
      <c r="I222" s="210">
        <v>447.60467687616483</v>
      </c>
      <c r="J222" s="210">
        <v>285.21317383553753</v>
      </c>
      <c r="K222" s="210">
        <v>270.42027783622689</v>
      </c>
      <c r="L222" s="210">
        <v>270.42027783622689</v>
      </c>
      <c r="M222" s="210">
        <v>259.05808908643832</v>
      </c>
      <c r="N222" s="210">
        <v>245.49269768152547</v>
      </c>
      <c r="O222" s="210">
        <v>218.67387336319217</v>
      </c>
      <c r="P222" s="210">
        <v>204.30076022925942</v>
      </c>
      <c r="Q222" s="210">
        <v>202.14726169537659</v>
      </c>
      <c r="R222" s="210">
        <v>204.64099742890346</v>
      </c>
      <c r="S222" s="210">
        <v>207.12032642300102</v>
      </c>
      <c r="T222" s="210">
        <v>209.19785643174686</v>
      </c>
      <c r="U222" s="210">
        <v>210.76694891550468</v>
      </c>
      <c r="V222" s="210">
        <v>212.03501280064208</v>
      </c>
      <c r="W222" s="210">
        <v>213.24865008255486</v>
      </c>
      <c r="X222" s="210">
        <v>214.50964969412735</v>
      </c>
      <c r="Y222" s="210">
        <v>215.93265172305803</v>
      </c>
      <c r="Z222" s="210">
        <v>217.66764461506673</v>
      </c>
      <c r="AA222" s="210">
        <v>219.68996555213846</v>
      </c>
      <c r="AB222" s="210">
        <v>222.14707868886939</v>
      </c>
      <c r="AC222" s="210">
        <v>224.83354330388272</v>
      </c>
      <c r="AD222" s="210">
        <v>227.60042922631354</v>
      </c>
      <c r="AE222" s="210">
        <v>230.39571535031749</v>
      </c>
      <c r="AF222" s="210">
        <v>233.17658954952208</v>
      </c>
      <c r="AG222" s="210">
        <v>235.96237980234727</v>
      </c>
      <c r="AH222" s="210">
        <v>238.77584761882235</v>
      </c>
      <c r="AI222" s="210">
        <v>241.63355501524222</v>
      </c>
      <c r="AJ222" s="210">
        <v>244.52363134260582</v>
      </c>
      <c r="AK222" s="210">
        <v>247.42182083278317</v>
      </c>
      <c r="AL222" s="210">
        <v>250.33453587010851</v>
      </c>
      <c r="AM222" s="210">
        <v>253.29447612125489</v>
      </c>
      <c r="AN222" s="210">
        <v>256.28345525855576</v>
      </c>
      <c r="AO222" s="210">
        <v>259.32360711389515</v>
      </c>
      <c r="AP222" s="210">
        <v>262.41170348233754</v>
      </c>
      <c r="AQ222" s="210">
        <v>265.55563843702242</v>
      </c>
      <c r="AR222" s="210">
        <v>268.74101381489072</v>
      </c>
      <c r="AS222" s="210">
        <v>271.96753845267608</v>
      </c>
      <c r="AT222" s="210">
        <v>275.23673213987956</v>
      </c>
      <c r="AU222" s="210">
        <v>278.8581912622052</v>
      </c>
      <c r="AV222" s="210">
        <v>282.77258988495362</v>
      </c>
      <c r="AW222" s="210">
        <v>286.60970590686702</v>
      </c>
      <c r="AX222" s="210">
        <v>290.41891852524543</v>
      </c>
      <c r="AY222" s="210">
        <v>294.19647302843811</v>
      </c>
      <c r="AZ222" s="210">
        <v>297.93160655865717</v>
      </c>
    </row>
    <row r="223" spans="1:52">
      <c r="A223" s="191" t="s">
        <v>229</v>
      </c>
      <c r="B223" s="197">
        <v>310.60792039247912</v>
      </c>
      <c r="C223" s="197">
        <v>310.60792039247912</v>
      </c>
      <c r="D223" s="197">
        <v>310.60792039247912</v>
      </c>
      <c r="E223" s="197">
        <v>330.39843223927409</v>
      </c>
      <c r="F223" s="197">
        <v>330.39843223927409</v>
      </c>
      <c r="G223" s="197">
        <v>372.62953380342151</v>
      </c>
      <c r="H223" s="197">
        <v>497.96432873583291</v>
      </c>
      <c r="I223" s="197">
        <v>447.60467687616483</v>
      </c>
      <c r="J223" s="197">
        <v>285.21317383553753</v>
      </c>
      <c r="K223" s="197">
        <v>270.42027783622689</v>
      </c>
      <c r="L223" s="197">
        <v>270.42027783622689</v>
      </c>
      <c r="M223" s="197">
        <v>259.05808908643832</v>
      </c>
      <c r="N223" s="197">
        <v>245.49269768152547</v>
      </c>
      <c r="O223" s="197">
        <v>218.67387336319217</v>
      </c>
      <c r="P223" s="197">
        <v>204.30076022925942</v>
      </c>
      <c r="Q223" s="197">
        <v>202.14726169537659</v>
      </c>
      <c r="R223" s="197">
        <v>204.63915027830834</v>
      </c>
      <c r="S223" s="197">
        <v>207.11618132495144</v>
      </c>
      <c r="T223" s="197">
        <v>209.19083388717408</v>
      </c>
      <c r="U223" s="197">
        <v>210.75714960568257</v>
      </c>
      <c r="V223" s="197">
        <v>212.02250370692761</v>
      </c>
      <c r="W223" s="197">
        <v>213.23305631004311</v>
      </c>
      <c r="X223" s="197">
        <v>214.49094367904388</v>
      </c>
      <c r="Y223" s="197">
        <v>215.91078462689839</v>
      </c>
      <c r="Z223" s="197">
        <v>217.6425362872514</v>
      </c>
      <c r="AA223" s="197">
        <v>219.66148612343588</v>
      </c>
      <c r="AB223" s="197">
        <v>222.11510730348536</v>
      </c>
      <c r="AC223" s="197">
        <v>224.79826506642496</v>
      </c>
      <c r="AD223" s="197">
        <v>227.56148228670446</v>
      </c>
      <c r="AE223" s="197">
        <v>230.35336520502645</v>
      </c>
      <c r="AF223" s="197">
        <v>233.1304909257378</v>
      </c>
      <c r="AG223" s="197">
        <v>235.91312730521824</v>
      </c>
      <c r="AH223" s="197">
        <v>238.72370218238757</v>
      </c>
      <c r="AI223" s="197">
        <v>241.57808144224578</v>
      </c>
      <c r="AJ223" s="197">
        <v>244.46479396610616</v>
      </c>
      <c r="AK223" s="197">
        <v>247.35985431872129</v>
      </c>
      <c r="AL223" s="197">
        <v>250.26824536098661</v>
      </c>
      <c r="AM223" s="197">
        <v>253.22328978167138</v>
      </c>
      <c r="AN223" s="197">
        <v>256.20742156910876</v>
      </c>
      <c r="AO223" s="197">
        <v>259.24200435504599</v>
      </c>
      <c r="AP223" s="197">
        <v>262.32472654052674</v>
      </c>
      <c r="AQ223" s="197">
        <v>265.46111097565802</v>
      </c>
      <c r="AR223" s="197">
        <v>268.64118808844228</v>
      </c>
      <c r="AS223" s="197">
        <v>271.85959580132521</v>
      </c>
      <c r="AT223" s="197">
        <v>275.11766727365426</v>
      </c>
      <c r="AU223" s="197">
        <v>278.72972872720391</v>
      </c>
      <c r="AV223" s="197">
        <v>282.63700558061953</v>
      </c>
      <c r="AW223" s="197">
        <v>286.46658883447827</v>
      </c>
      <c r="AX223" s="197">
        <v>290.26349189831041</v>
      </c>
      <c r="AY223" s="197">
        <v>294.0259168447318</v>
      </c>
      <c r="AZ223" s="197">
        <v>297.7499026285974</v>
      </c>
    </row>
    <row r="224" spans="1:52">
      <c r="A224" s="191" t="s">
        <v>230</v>
      </c>
      <c r="B224" s="197">
        <v>0</v>
      </c>
      <c r="C224" s="197">
        <v>0</v>
      </c>
      <c r="D224" s="197">
        <v>0</v>
      </c>
      <c r="E224" s="197">
        <v>0</v>
      </c>
      <c r="F224" s="197">
        <v>0</v>
      </c>
      <c r="G224" s="197">
        <v>0</v>
      </c>
      <c r="H224" s="197">
        <v>0</v>
      </c>
      <c r="I224" s="197">
        <v>0</v>
      </c>
      <c r="J224" s="197">
        <v>0</v>
      </c>
      <c r="K224" s="197">
        <v>0</v>
      </c>
      <c r="L224" s="197">
        <v>0</v>
      </c>
      <c r="M224" s="197">
        <v>0</v>
      </c>
      <c r="N224" s="197">
        <v>0</v>
      </c>
      <c r="O224" s="197">
        <v>0</v>
      </c>
      <c r="P224" s="197">
        <v>0</v>
      </c>
      <c r="Q224" s="197">
        <v>0</v>
      </c>
      <c r="R224" s="197">
        <v>1.8471331295445896E-3</v>
      </c>
      <c r="S224" s="197">
        <v>4.1450479707493011E-3</v>
      </c>
      <c r="T224" s="197">
        <v>7.0224336168544059E-3</v>
      </c>
      <c r="U224" s="197">
        <v>9.7991115270808088E-3</v>
      </c>
      <c r="V224" s="197">
        <v>1.2508768058592044E-2</v>
      </c>
      <c r="W224" s="197">
        <v>1.5593226521607018E-2</v>
      </c>
      <c r="X224" s="197">
        <v>1.8705137539873868E-2</v>
      </c>
      <c r="Y224" s="197">
        <v>2.1865716096244294E-2</v>
      </c>
      <c r="Z224" s="197">
        <v>2.5106180774430817E-2</v>
      </c>
      <c r="AA224" s="197">
        <v>2.8476096857373016E-2</v>
      </c>
      <c r="AB224" s="197">
        <v>3.1966229802690843E-2</v>
      </c>
      <c r="AC224" s="197">
        <v>3.5270519955978109E-2</v>
      </c>
      <c r="AD224" s="197">
        <v>3.8935024920469574E-2</v>
      </c>
      <c r="AE224" s="197">
        <v>4.233248046946201E-2</v>
      </c>
      <c r="AF224" s="197">
        <v>4.6071672115372032E-2</v>
      </c>
      <c r="AG224" s="197">
        <v>4.9214109458424922E-2</v>
      </c>
      <c r="AH224" s="197">
        <v>5.2091803177831963E-2</v>
      </c>
      <c r="AI224" s="197">
        <v>5.5394563161062657E-2</v>
      </c>
      <c r="AJ224" s="197">
        <v>5.8721491269446056E-2</v>
      </c>
      <c r="AK224" s="197">
        <v>6.1801649804786286E-2</v>
      </c>
      <c r="AL224" s="197">
        <v>6.6029914802120435E-2</v>
      </c>
      <c r="AM224" s="197">
        <v>7.0773997874600522E-2</v>
      </c>
      <c r="AN224" s="197">
        <v>7.541386010482154E-2</v>
      </c>
      <c r="AO224" s="197">
        <v>8.0658765563621268E-2</v>
      </c>
      <c r="AP224" s="197">
        <v>8.561462303508878E-2</v>
      </c>
      <c r="AQ224" s="197">
        <v>9.2397405038914013E-2</v>
      </c>
      <c r="AR224" s="197">
        <v>9.7007053781111491E-2</v>
      </c>
      <c r="AS224" s="197">
        <v>0.10380625184509991</v>
      </c>
      <c r="AT224" s="197">
        <v>0.11272604017173025</v>
      </c>
      <c r="AU224" s="197">
        <v>0.11991076226770309</v>
      </c>
      <c r="AV224" s="197">
        <v>0.12508258542366538</v>
      </c>
      <c r="AW224" s="197">
        <v>0.13027068612038295</v>
      </c>
      <c r="AX224" s="197">
        <v>0.1383076245003233</v>
      </c>
      <c r="AY224" s="197">
        <v>0.14767802605895161</v>
      </c>
      <c r="AZ224" s="197">
        <v>0.15424712602005344</v>
      </c>
    </row>
    <row r="225" spans="1:52">
      <c r="A225" s="191" t="s">
        <v>221</v>
      </c>
      <c r="B225" s="197">
        <v>0</v>
      </c>
      <c r="C225" s="197">
        <v>0</v>
      </c>
      <c r="D225" s="197">
        <v>0</v>
      </c>
      <c r="E225" s="197">
        <v>0</v>
      </c>
      <c r="F225" s="197">
        <v>0</v>
      </c>
      <c r="G225" s="197">
        <v>0</v>
      </c>
      <c r="H225" s="197">
        <v>0</v>
      </c>
      <c r="I225" s="197">
        <v>0</v>
      </c>
      <c r="J225" s="197">
        <v>0</v>
      </c>
      <c r="K225" s="197">
        <v>0</v>
      </c>
      <c r="L225" s="197">
        <v>0</v>
      </c>
      <c r="M225" s="197">
        <v>0</v>
      </c>
      <c r="N225" s="197">
        <v>0</v>
      </c>
      <c r="O225" s="197">
        <v>0</v>
      </c>
      <c r="P225" s="197">
        <v>0</v>
      </c>
      <c r="Q225" s="197">
        <v>0</v>
      </c>
      <c r="R225" s="197">
        <v>1.7465564157550559E-8</v>
      </c>
      <c r="S225" s="197">
        <v>5.0078836956796925E-8</v>
      </c>
      <c r="T225" s="197">
        <v>1.1095591420381175E-7</v>
      </c>
      <c r="U225" s="197">
        <v>1.9829501785242505E-7</v>
      </c>
      <c r="V225" s="197">
        <v>3.256558833077193E-7</v>
      </c>
      <c r="W225" s="197">
        <v>5.459901308378433E-7</v>
      </c>
      <c r="X225" s="197">
        <v>8.7754358524133302E-7</v>
      </c>
      <c r="Y225" s="197">
        <v>1.380063397367203E-6</v>
      </c>
      <c r="Z225" s="197">
        <v>2.1470409008052883E-6</v>
      </c>
      <c r="AA225" s="197">
        <v>3.3318452176721444E-6</v>
      </c>
      <c r="AB225" s="197">
        <v>5.1555813213699414E-6</v>
      </c>
      <c r="AC225" s="197">
        <v>7.7175017873732468E-6</v>
      </c>
      <c r="AD225" s="197">
        <v>1.1914688605220515E-5</v>
      </c>
      <c r="AE225" s="197">
        <v>1.7664821576612107E-5</v>
      </c>
      <c r="AF225" s="197">
        <v>2.6951668907510623E-5</v>
      </c>
      <c r="AG225" s="197">
        <v>3.8387670604188184E-5</v>
      </c>
      <c r="AH225" s="197">
        <v>5.3633256953262581E-5</v>
      </c>
      <c r="AI225" s="197">
        <v>7.9009835400626526E-5</v>
      </c>
      <c r="AJ225" s="197">
        <v>1.1588523022579636E-4</v>
      </c>
      <c r="AK225" s="197">
        <v>1.6486425708881611E-4</v>
      </c>
      <c r="AL225" s="197">
        <v>2.6059431976297739E-4</v>
      </c>
      <c r="AM225" s="197">
        <v>4.123417089155113E-4</v>
      </c>
      <c r="AN225" s="197">
        <v>6.1982934215062003E-4</v>
      </c>
      <c r="AO225" s="197">
        <v>9.4399328551756138E-4</v>
      </c>
      <c r="AP225" s="197">
        <v>1.3623187756947258E-3</v>
      </c>
      <c r="AQ225" s="197">
        <v>2.1300563255010766E-3</v>
      </c>
      <c r="AR225" s="197">
        <v>2.8186726673373446E-3</v>
      </c>
      <c r="AS225" s="197">
        <v>4.1363995057874985E-3</v>
      </c>
      <c r="AT225" s="197">
        <v>6.3388260536016358E-3</v>
      </c>
      <c r="AU225" s="197">
        <v>8.5517727336005198E-3</v>
      </c>
      <c r="AV225" s="197">
        <v>1.0501718910385396E-2</v>
      </c>
      <c r="AW225" s="197">
        <v>1.2846386268401028E-2</v>
      </c>
      <c r="AX225" s="197">
        <v>1.711900243472543E-2</v>
      </c>
      <c r="AY225" s="197">
        <v>2.2878157647374008E-2</v>
      </c>
      <c r="AZ225" s="197">
        <v>2.7456804039721606E-2</v>
      </c>
    </row>
    <row r="226" spans="1:52">
      <c r="A226" s="191" t="s">
        <v>231</v>
      </c>
      <c r="B226" s="197">
        <v>0</v>
      </c>
      <c r="C226" s="197">
        <v>0</v>
      </c>
      <c r="D226" s="197">
        <v>0</v>
      </c>
      <c r="E226" s="197">
        <v>0</v>
      </c>
      <c r="F226" s="197">
        <v>0</v>
      </c>
      <c r="G226" s="197">
        <v>0</v>
      </c>
      <c r="H226" s="197">
        <v>0</v>
      </c>
      <c r="I226" s="197">
        <v>0</v>
      </c>
      <c r="J226" s="197">
        <v>0</v>
      </c>
      <c r="K226" s="197">
        <v>0</v>
      </c>
      <c r="L226" s="197">
        <v>0</v>
      </c>
      <c r="M226" s="197">
        <v>0</v>
      </c>
      <c r="N226" s="197">
        <v>0</v>
      </c>
      <c r="O226" s="197">
        <v>0</v>
      </c>
      <c r="P226" s="197">
        <v>0</v>
      </c>
      <c r="Q226" s="197">
        <v>0</v>
      </c>
      <c r="R226" s="197">
        <v>0</v>
      </c>
      <c r="S226" s="197">
        <v>0</v>
      </c>
      <c r="T226" s="197">
        <v>0</v>
      </c>
      <c r="U226" s="197">
        <v>0</v>
      </c>
      <c r="V226" s="197">
        <v>0</v>
      </c>
      <c r="W226" s="197">
        <v>0</v>
      </c>
      <c r="X226" s="197">
        <v>0</v>
      </c>
      <c r="Y226" s="197">
        <v>0</v>
      </c>
      <c r="Z226" s="197">
        <v>0</v>
      </c>
      <c r="AA226" s="197">
        <v>0</v>
      </c>
      <c r="AB226" s="197">
        <v>0</v>
      </c>
      <c r="AC226" s="197">
        <v>0</v>
      </c>
      <c r="AD226" s="197">
        <v>0</v>
      </c>
      <c r="AE226" s="197">
        <v>0</v>
      </c>
      <c r="AF226" s="197">
        <v>0</v>
      </c>
      <c r="AG226" s="197">
        <v>0</v>
      </c>
      <c r="AH226" s="197">
        <v>0</v>
      </c>
      <c r="AI226" s="197">
        <v>0</v>
      </c>
      <c r="AJ226" s="197">
        <v>0</v>
      </c>
      <c r="AK226" s="197">
        <v>0</v>
      </c>
      <c r="AL226" s="197">
        <v>0</v>
      </c>
      <c r="AM226" s="197">
        <v>0</v>
      </c>
      <c r="AN226" s="197">
        <v>0</v>
      </c>
      <c r="AO226" s="197">
        <v>0</v>
      </c>
      <c r="AP226" s="197">
        <v>0</v>
      </c>
      <c r="AQ226" s="197">
        <v>0</v>
      </c>
      <c r="AR226" s="197">
        <v>0</v>
      </c>
      <c r="AS226" s="197">
        <v>0</v>
      </c>
      <c r="AT226" s="197">
        <v>0</v>
      </c>
      <c r="AU226" s="197">
        <v>0</v>
      </c>
      <c r="AV226" s="197">
        <v>0</v>
      </c>
      <c r="AW226" s="197">
        <v>0</v>
      </c>
      <c r="AX226" s="197">
        <v>0</v>
      </c>
      <c r="AY226" s="197">
        <v>0</v>
      </c>
      <c r="AZ226" s="197">
        <v>0</v>
      </c>
    </row>
    <row r="227" spans="1:52">
      <c r="A227" s="191" t="s">
        <v>232</v>
      </c>
      <c r="B227" s="197">
        <v>0</v>
      </c>
      <c r="C227" s="197">
        <v>0</v>
      </c>
      <c r="D227" s="197">
        <v>0</v>
      </c>
      <c r="E227" s="197">
        <v>0</v>
      </c>
      <c r="F227" s="197">
        <v>0</v>
      </c>
      <c r="G227" s="197">
        <v>0</v>
      </c>
      <c r="H227" s="197">
        <v>0</v>
      </c>
      <c r="I227" s="197">
        <v>0</v>
      </c>
      <c r="J227" s="197">
        <v>0</v>
      </c>
      <c r="K227" s="197">
        <v>0</v>
      </c>
      <c r="L227" s="197">
        <v>0</v>
      </c>
      <c r="M227" s="197">
        <v>0</v>
      </c>
      <c r="N227" s="197">
        <v>0</v>
      </c>
      <c r="O227" s="197">
        <v>0</v>
      </c>
      <c r="P227" s="197">
        <v>0</v>
      </c>
      <c r="Q227" s="197">
        <v>0</v>
      </c>
      <c r="R227" s="197">
        <v>0</v>
      </c>
      <c r="S227" s="197">
        <v>0</v>
      </c>
      <c r="T227" s="197">
        <v>0</v>
      </c>
      <c r="U227" s="197">
        <v>0</v>
      </c>
      <c r="V227" s="197">
        <v>0</v>
      </c>
      <c r="W227" s="197">
        <v>0</v>
      </c>
      <c r="X227" s="197">
        <v>0</v>
      </c>
      <c r="Y227" s="197">
        <v>0</v>
      </c>
      <c r="Z227" s="197">
        <v>0</v>
      </c>
      <c r="AA227" s="197">
        <v>0</v>
      </c>
      <c r="AB227" s="197">
        <v>0</v>
      </c>
      <c r="AC227" s="197">
        <v>0</v>
      </c>
      <c r="AD227" s="197">
        <v>0</v>
      </c>
      <c r="AE227" s="197">
        <v>0</v>
      </c>
      <c r="AF227" s="197">
        <v>0</v>
      </c>
      <c r="AG227" s="197">
        <v>0</v>
      </c>
      <c r="AH227" s="197">
        <v>0</v>
      </c>
      <c r="AI227" s="197">
        <v>0</v>
      </c>
      <c r="AJ227" s="197">
        <v>0</v>
      </c>
      <c r="AK227" s="197">
        <v>0</v>
      </c>
      <c r="AL227" s="197">
        <v>0</v>
      </c>
      <c r="AM227" s="197">
        <v>0</v>
      </c>
      <c r="AN227" s="197">
        <v>0</v>
      </c>
      <c r="AO227" s="197">
        <v>0</v>
      </c>
      <c r="AP227" s="197">
        <v>0</v>
      </c>
      <c r="AQ227" s="197">
        <v>0</v>
      </c>
      <c r="AR227" s="197">
        <v>0</v>
      </c>
      <c r="AS227" s="197">
        <v>0</v>
      </c>
      <c r="AT227" s="197">
        <v>0</v>
      </c>
      <c r="AU227" s="197">
        <v>0</v>
      </c>
      <c r="AV227" s="197">
        <v>0</v>
      </c>
      <c r="AW227" s="197">
        <v>0</v>
      </c>
      <c r="AX227" s="197">
        <v>0</v>
      </c>
      <c r="AY227" s="197">
        <v>0</v>
      </c>
      <c r="AZ227" s="197">
        <v>0</v>
      </c>
    </row>
    <row r="228" spans="1:52">
      <c r="A228" s="191" t="s">
        <v>233</v>
      </c>
      <c r="B228" s="197">
        <v>0</v>
      </c>
      <c r="C228" s="197">
        <v>0</v>
      </c>
      <c r="D228" s="197">
        <v>0</v>
      </c>
      <c r="E228" s="197">
        <v>0</v>
      </c>
      <c r="F228" s="197">
        <v>0</v>
      </c>
      <c r="G228" s="197">
        <v>0</v>
      </c>
      <c r="H228" s="197">
        <v>0</v>
      </c>
      <c r="I228" s="197">
        <v>0</v>
      </c>
      <c r="J228" s="197">
        <v>0</v>
      </c>
      <c r="K228" s="197">
        <v>0</v>
      </c>
      <c r="L228" s="197">
        <v>0</v>
      </c>
      <c r="M228" s="197">
        <v>0</v>
      </c>
      <c r="N228" s="197">
        <v>0</v>
      </c>
      <c r="O228" s="197">
        <v>0</v>
      </c>
      <c r="P228" s="197">
        <v>0</v>
      </c>
      <c r="Q228" s="197">
        <v>0</v>
      </c>
      <c r="R228" s="197">
        <v>0</v>
      </c>
      <c r="S228" s="197">
        <v>0</v>
      </c>
      <c r="T228" s="197">
        <v>0</v>
      </c>
      <c r="U228" s="197">
        <v>0</v>
      </c>
      <c r="V228" s="197">
        <v>0</v>
      </c>
      <c r="W228" s="197">
        <v>0</v>
      </c>
      <c r="X228" s="197">
        <v>0</v>
      </c>
      <c r="Y228" s="197">
        <v>0</v>
      </c>
      <c r="Z228" s="197">
        <v>0</v>
      </c>
      <c r="AA228" s="197">
        <v>0</v>
      </c>
      <c r="AB228" s="197">
        <v>0</v>
      </c>
      <c r="AC228" s="197">
        <v>0</v>
      </c>
      <c r="AD228" s="197">
        <v>0</v>
      </c>
      <c r="AE228" s="197">
        <v>0</v>
      </c>
      <c r="AF228" s="197">
        <v>0</v>
      </c>
      <c r="AG228" s="197">
        <v>0</v>
      </c>
      <c r="AH228" s="197">
        <v>0</v>
      </c>
      <c r="AI228" s="197">
        <v>0</v>
      </c>
      <c r="AJ228" s="197">
        <v>0</v>
      </c>
      <c r="AK228" s="197">
        <v>0</v>
      </c>
      <c r="AL228" s="197">
        <v>0</v>
      </c>
      <c r="AM228" s="197">
        <v>0</v>
      </c>
      <c r="AN228" s="197">
        <v>0</v>
      </c>
      <c r="AO228" s="197">
        <v>0</v>
      </c>
      <c r="AP228" s="197">
        <v>0</v>
      </c>
      <c r="AQ228" s="197">
        <v>0</v>
      </c>
      <c r="AR228" s="197">
        <v>0</v>
      </c>
      <c r="AS228" s="197">
        <v>0</v>
      </c>
      <c r="AT228" s="197">
        <v>0</v>
      </c>
      <c r="AU228" s="197">
        <v>0</v>
      </c>
      <c r="AV228" s="197">
        <v>0</v>
      </c>
      <c r="AW228" s="197">
        <v>0</v>
      </c>
      <c r="AX228" s="197">
        <v>0</v>
      </c>
      <c r="AY228" s="197">
        <v>0</v>
      </c>
      <c r="AZ228" s="197">
        <v>0</v>
      </c>
    </row>
    <row r="229" spans="1:52">
      <c r="A229" s="224" t="s">
        <v>182</v>
      </c>
      <c r="B229" s="210">
        <v>0.94584153938950066</v>
      </c>
      <c r="C229" s="210">
        <v>0.94584153938950066</v>
      </c>
      <c r="D229" s="210">
        <v>0.94584153938950066</v>
      </c>
      <c r="E229" s="210">
        <v>1.048283985764116</v>
      </c>
      <c r="F229" s="210">
        <v>1.048283985764116</v>
      </c>
      <c r="G229" s="210">
        <v>1.048283985764116</v>
      </c>
      <c r="H229" s="210">
        <v>1.048283985764116</v>
      </c>
      <c r="I229" s="210">
        <v>1.048283985764116</v>
      </c>
      <c r="J229" s="210">
        <v>1.048283985764116</v>
      </c>
      <c r="K229" s="210">
        <v>1.048283985764116</v>
      </c>
      <c r="L229" s="210">
        <v>1.048283985764116</v>
      </c>
      <c r="M229" s="210">
        <v>1.048283985764116</v>
      </c>
      <c r="N229" s="210">
        <v>1.048283985764116</v>
      </c>
      <c r="O229" s="210">
        <v>1.048283985764116</v>
      </c>
      <c r="P229" s="210">
        <v>0.80496005067872078</v>
      </c>
      <c r="Q229" s="210">
        <v>0.79286961560544011</v>
      </c>
      <c r="R229" s="210">
        <v>0.80677068069105751</v>
      </c>
      <c r="S229" s="210">
        <v>0.82071621240674009</v>
      </c>
      <c r="T229" s="210">
        <v>0.83334162272567747</v>
      </c>
      <c r="U229" s="210">
        <v>0.8443349318433222</v>
      </c>
      <c r="V229" s="210">
        <v>0.85476215064659</v>
      </c>
      <c r="W229" s="210">
        <v>0.86550666525354247</v>
      </c>
      <c r="X229" s="210">
        <v>0.87657572821484286</v>
      </c>
      <c r="Y229" s="210">
        <v>0.88904971842506575</v>
      </c>
      <c r="Z229" s="210">
        <v>0.90420828085878746</v>
      </c>
      <c r="AA229" s="210">
        <v>0.92252281748179976</v>
      </c>
      <c r="AB229" s="210">
        <v>0.94515708792760678</v>
      </c>
      <c r="AC229" s="210">
        <v>0.97080008079331426</v>
      </c>
      <c r="AD229" s="210">
        <v>0.99862141948142713</v>
      </c>
      <c r="AE229" s="210">
        <v>1.0281014237574211</v>
      </c>
      <c r="AF229" s="210">
        <v>1.0587217502646979</v>
      </c>
      <c r="AG229" s="210">
        <v>1.0906672325137237</v>
      </c>
      <c r="AH229" s="210">
        <v>1.1243519998160008</v>
      </c>
      <c r="AI229" s="210">
        <v>1.1598209384707563</v>
      </c>
      <c r="AJ229" s="210">
        <v>1.1969780745210028</v>
      </c>
      <c r="AK229" s="210">
        <v>1.2356539194435781</v>
      </c>
      <c r="AL229" s="210">
        <v>1.2759311199609791</v>
      </c>
      <c r="AM229" s="210">
        <v>1.3180983749583655</v>
      </c>
      <c r="AN229" s="210">
        <v>1.3623298443807244</v>
      </c>
      <c r="AO229" s="210">
        <v>1.4081271985398602</v>
      </c>
      <c r="AP229" s="210">
        <v>1.4561904795116478</v>
      </c>
      <c r="AQ229" s="210">
        <v>1.5065053395610615</v>
      </c>
      <c r="AR229" s="210">
        <v>1.5590730612944901</v>
      </c>
      <c r="AS229" s="210">
        <v>1.6138086687229278</v>
      </c>
      <c r="AT229" s="210">
        <v>1.6706166238026809</v>
      </c>
      <c r="AU229" s="210">
        <v>1.7313151770870097</v>
      </c>
      <c r="AV229" s="210">
        <v>1.7959757988495182</v>
      </c>
      <c r="AW229" s="210">
        <v>1.8622504453629853</v>
      </c>
      <c r="AX229" s="210">
        <v>1.9301127222733505</v>
      </c>
      <c r="AY229" s="210">
        <v>1.9993513739427367</v>
      </c>
      <c r="AZ229" s="210">
        <v>2.0695823776135409</v>
      </c>
    </row>
    <row r="230" spans="1:52">
      <c r="A230" s="191" t="s">
        <v>229</v>
      </c>
      <c r="B230" s="197">
        <v>0.94584153938950066</v>
      </c>
      <c r="C230" s="197">
        <v>0.94584153938950066</v>
      </c>
      <c r="D230" s="197">
        <v>0.94584153938950066</v>
      </c>
      <c r="E230" s="197">
        <v>1.048283985764116</v>
      </c>
      <c r="F230" s="197">
        <v>1.048283985764116</v>
      </c>
      <c r="G230" s="197">
        <v>1.048283985764116</v>
      </c>
      <c r="H230" s="197">
        <v>1.048283985764116</v>
      </c>
      <c r="I230" s="197">
        <v>1.048283985764116</v>
      </c>
      <c r="J230" s="197">
        <v>1.048283985764116</v>
      </c>
      <c r="K230" s="197">
        <v>1.048283985764116</v>
      </c>
      <c r="L230" s="197">
        <v>1.048283985764116</v>
      </c>
      <c r="M230" s="197">
        <v>1.048283985764116</v>
      </c>
      <c r="N230" s="197">
        <v>1.048283985764116</v>
      </c>
      <c r="O230" s="197">
        <v>1.048283985764116</v>
      </c>
      <c r="P230" s="197">
        <v>0.80496005067872078</v>
      </c>
      <c r="Q230" s="197">
        <v>0.79286961560544011</v>
      </c>
      <c r="R230" s="197">
        <v>0.80676717802222619</v>
      </c>
      <c r="S230" s="197">
        <v>0.8207091407645144</v>
      </c>
      <c r="T230" s="197">
        <v>0.83333130570635205</v>
      </c>
      <c r="U230" s="197">
        <v>0.84432178011695547</v>
      </c>
      <c r="V230" s="197">
        <v>0.85474627176462248</v>
      </c>
      <c r="W230" s="197">
        <v>0.8654878963442314</v>
      </c>
      <c r="X230" s="197">
        <v>0.8765539765356033</v>
      </c>
      <c r="Y230" s="197">
        <v>0.88902458620690206</v>
      </c>
      <c r="Z230" s="197">
        <v>0.90417904310044195</v>
      </c>
      <c r="AA230" s="197">
        <v>0.92248856097073006</v>
      </c>
      <c r="AB230" s="197">
        <v>0.94511654472282314</v>
      </c>
      <c r="AC230" s="197">
        <v>0.97075236123375386</v>
      </c>
      <c r="AD230" s="197">
        <v>0.99856580220256952</v>
      </c>
      <c r="AE230" s="197">
        <v>1.028037317012588</v>
      </c>
      <c r="AF230" s="197">
        <v>1.0586487175665089</v>
      </c>
      <c r="AG230" s="197">
        <v>1.0905846866725888</v>
      </c>
      <c r="AH230" s="197">
        <v>1.124259186979313</v>
      </c>
      <c r="AI230" s="197">
        <v>1.1597171103338595</v>
      </c>
      <c r="AJ230" s="197">
        <v>1.1968625108169033</v>
      </c>
      <c r="AK230" s="197">
        <v>1.2355257658921894</v>
      </c>
      <c r="AL230" s="197">
        <v>1.2757895918970223</v>
      </c>
      <c r="AM230" s="197">
        <v>1.3179423186332493</v>
      </c>
      <c r="AN230" s="197">
        <v>1.3619104658730583</v>
      </c>
      <c r="AO230" s="197">
        <v>1.4076907866033725</v>
      </c>
      <c r="AP230" s="197">
        <v>1.4557351165329346</v>
      </c>
      <c r="AQ230" s="197">
        <v>1.506028877033841</v>
      </c>
      <c r="AR230" s="197">
        <v>1.5585732113075712</v>
      </c>
      <c r="AS230" s="197">
        <v>1.6132828692654375</v>
      </c>
      <c r="AT230" s="197">
        <v>1.6700613517033951</v>
      </c>
      <c r="AU230" s="197">
        <v>1.7306665881312191</v>
      </c>
      <c r="AV230" s="197">
        <v>1.7952856280976162</v>
      </c>
      <c r="AW230" s="197">
        <v>1.8615123514181309</v>
      </c>
      <c r="AX230" s="197">
        <v>1.9293187278360369</v>
      </c>
      <c r="AY230" s="197">
        <v>1.9984920863609026</v>
      </c>
      <c r="AZ230" s="197">
        <v>2.0686459898919161</v>
      </c>
    </row>
    <row r="231" spans="1:52">
      <c r="A231" s="191" t="s">
        <v>230</v>
      </c>
      <c r="B231" s="197">
        <v>0</v>
      </c>
      <c r="C231" s="197">
        <v>0</v>
      </c>
      <c r="D231" s="197">
        <v>0</v>
      </c>
      <c r="E231" s="197">
        <v>0</v>
      </c>
      <c r="F231" s="197">
        <v>0</v>
      </c>
      <c r="G231" s="197">
        <v>0</v>
      </c>
      <c r="H231" s="197">
        <v>0</v>
      </c>
      <c r="I231" s="197">
        <v>0</v>
      </c>
      <c r="J231" s="197">
        <v>0</v>
      </c>
      <c r="K231" s="197">
        <v>0</v>
      </c>
      <c r="L231" s="197">
        <v>0</v>
      </c>
      <c r="M231" s="197">
        <v>0</v>
      </c>
      <c r="N231" s="197">
        <v>0</v>
      </c>
      <c r="O231" s="197">
        <v>0</v>
      </c>
      <c r="P231" s="197">
        <v>0</v>
      </c>
      <c r="Q231" s="197">
        <v>0</v>
      </c>
      <c r="R231" s="197">
        <v>3.50266867964073E-6</v>
      </c>
      <c r="S231" s="197">
        <v>7.0716417989641187E-6</v>
      </c>
      <c r="T231" s="197">
        <v>1.0317018455262398E-5</v>
      </c>
      <c r="U231" s="197">
        <v>1.3151724811917013E-5</v>
      </c>
      <c r="V231" s="197">
        <v>1.5878879245109252E-5</v>
      </c>
      <c r="W231" s="197">
        <v>1.8768904372978883E-5</v>
      </c>
      <c r="X231" s="197">
        <v>2.1751670257866555E-5</v>
      </c>
      <c r="Y231" s="197">
        <v>2.513220107704556E-5</v>
      </c>
      <c r="Z231" s="197">
        <v>2.9237723893468035E-5</v>
      </c>
      <c r="AA231" s="197">
        <v>3.4256439251646129E-5</v>
      </c>
      <c r="AB231" s="197">
        <v>4.0543050635579999E-5</v>
      </c>
      <c r="AC231" s="197">
        <v>4.7719240461386332E-5</v>
      </c>
      <c r="AD231" s="197">
        <v>5.5616642549696228E-5</v>
      </c>
      <c r="AE231" s="197">
        <v>6.4105513308909643E-5</v>
      </c>
      <c r="AF231" s="197">
        <v>7.3030381685582538E-5</v>
      </c>
      <c r="AG231" s="197">
        <v>8.2541526144498095E-5</v>
      </c>
      <c r="AH231" s="197">
        <v>9.280482132721269E-5</v>
      </c>
      <c r="AI231" s="197">
        <v>1.0381334816965751E-4</v>
      </c>
      <c r="AJ231" s="197">
        <v>1.155366972357262E-4</v>
      </c>
      <c r="AK231" s="197">
        <v>1.2810453169748723E-4</v>
      </c>
      <c r="AL231" s="197">
        <v>1.414402015847824E-4</v>
      </c>
      <c r="AM231" s="197">
        <v>1.5589919932065732E-4</v>
      </c>
      <c r="AN231" s="197">
        <v>4.171922030846192E-4</v>
      </c>
      <c r="AO231" s="197">
        <v>4.3401711217779968E-4</v>
      </c>
      <c r="AP231" s="197">
        <v>4.5260702586192702E-4</v>
      </c>
      <c r="AQ231" s="197">
        <v>4.7309606174663173E-4</v>
      </c>
      <c r="AR231" s="197">
        <v>4.9548405452237211E-4</v>
      </c>
      <c r="AS231" s="197">
        <v>5.1984142523741012E-4</v>
      </c>
      <c r="AT231" s="197">
        <v>5.4680238436675282E-4</v>
      </c>
      <c r="AU231" s="197">
        <v>6.2944178805452659E-4</v>
      </c>
      <c r="AV231" s="197">
        <v>6.6486237663183044E-4</v>
      </c>
      <c r="AW231" s="197">
        <v>7.0388947440897898E-4</v>
      </c>
      <c r="AX231" s="197">
        <v>7.4722416232173071E-4</v>
      </c>
      <c r="AY231" s="197">
        <v>7.9524681367846477E-4</v>
      </c>
      <c r="AZ231" s="197">
        <v>8.489862675243315E-4</v>
      </c>
    </row>
    <row r="232" spans="1:52">
      <c r="A232" s="191" t="s">
        <v>221</v>
      </c>
      <c r="B232" s="197">
        <v>0</v>
      </c>
      <c r="C232" s="197">
        <v>0</v>
      </c>
      <c r="D232" s="197">
        <v>0</v>
      </c>
      <c r="E232" s="197">
        <v>0</v>
      </c>
      <c r="F232" s="197">
        <v>0</v>
      </c>
      <c r="G232" s="197">
        <v>0</v>
      </c>
      <c r="H232" s="197">
        <v>0</v>
      </c>
      <c r="I232" s="197">
        <v>0</v>
      </c>
      <c r="J232" s="197">
        <v>0</v>
      </c>
      <c r="K232" s="197">
        <v>0</v>
      </c>
      <c r="L232" s="197">
        <v>0</v>
      </c>
      <c r="M232" s="197">
        <v>0</v>
      </c>
      <c r="N232" s="197">
        <v>0</v>
      </c>
      <c r="O232" s="197">
        <v>0</v>
      </c>
      <c r="P232" s="197">
        <v>0</v>
      </c>
      <c r="Q232" s="197">
        <v>0</v>
      </c>
      <c r="R232" s="197">
        <v>1.5167584922619076E-13</v>
      </c>
      <c r="S232" s="197">
        <v>4.2682219115351913E-13</v>
      </c>
      <c r="T232" s="197">
        <v>8.7020855467681815E-13</v>
      </c>
      <c r="U232" s="197">
        <v>1.5548600151425138E-12</v>
      </c>
      <c r="V232" s="197">
        <v>2.7223922523189679E-12</v>
      </c>
      <c r="W232" s="197">
        <v>4.9380966312006285E-12</v>
      </c>
      <c r="X232" s="197">
        <v>8.9817307994988109E-12</v>
      </c>
      <c r="Y232" s="197">
        <v>1.7086654490459632E-11</v>
      </c>
      <c r="Z232" s="197">
        <v>3.4452038150689374E-11</v>
      </c>
      <c r="AA232" s="197">
        <v>7.1818048024851583E-11</v>
      </c>
      <c r="AB232" s="197">
        <v>1.5414807472332017E-10</v>
      </c>
      <c r="AC232" s="197">
        <v>3.1909902169117789E-10</v>
      </c>
      <c r="AD232" s="197">
        <v>6.3630784513768924E-10</v>
      </c>
      <c r="AE232" s="197">
        <v>1.2315241773482655E-9</v>
      </c>
      <c r="AF232" s="197">
        <v>2.316503451821009E-9</v>
      </c>
      <c r="AG232" s="197">
        <v>4.3149902665741355E-9</v>
      </c>
      <c r="AH232" s="197">
        <v>8.0153605617362148E-9</v>
      </c>
      <c r="AI232" s="197">
        <v>1.4788727115058021E-8</v>
      </c>
      <c r="AJ232" s="197">
        <v>2.7006863900425379E-8</v>
      </c>
      <c r="AK232" s="197">
        <v>4.9019691271852381E-8</v>
      </c>
      <c r="AL232" s="197">
        <v>8.7862371996999501E-8</v>
      </c>
      <c r="AM232" s="197">
        <v>1.5712579547926487E-7</v>
      </c>
      <c r="AN232" s="197">
        <v>2.1863045813234206E-6</v>
      </c>
      <c r="AO232" s="197">
        <v>2.3948243100276931E-6</v>
      </c>
      <c r="AP232" s="197">
        <v>2.7559528512539906E-6</v>
      </c>
      <c r="AQ232" s="197">
        <v>3.3664654737323213E-6</v>
      </c>
      <c r="AR232" s="197">
        <v>4.3659323964425825E-6</v>
      </c>
      <c r="AS232" s="197">
        <v>5.9580322528376462E-6</v>
      </c>
      <c r="AT232" s="197">
        <v>8.4697149192139436E-6</v>
      </c>
      <c r="AU232" s="197">
        <v>1.9147167736082183E-5</v>
      </c>
      <c r="AV232" s="197">
        <v>2.5308375270145114E-5</v>
      </c>
      <c r="AW232" s="197">
        <v>3.4204470445639069E-5</v>
      </c>
      <c r="AX232" s="197">
        <v>4.6770274992070918E-5</v>
      </c>
      <c r="AY232" s="197">
        <v>6.4040768155645392E-5</v>
      </c>
      <c r="AZ232" s="197">
        <v>8.7401454100414049E-5</v>
      </c>
    </row>
    <row r="233" spans="1:52">
      <c r="A233" s="191" t="s">
        <v>231</v>
      </c>
      <c r="B233" s="197">
        <v>0</v>
      </c>
      <c r="C233" s="197">
        <v>0</v>
      </c>
      <c r="D233" s="197">
        <v>0</v>
      </c>
      <c r="E233" s="197">
        <v>0</v>
      </c>
      <c r="F233" s="197">
        <v>0</v>
      </c>
      <c r="G233" s="197">
        <v>0</v>
      </c>
      <c r="H233" s="197">
        <v>0</v>
      </c>
      <c r="I233" s="197">
        <v>0</v>
      </c>
      <c r="J233" s="197">
        <v>0</v>
      </c>
      <c r="K233" s="197">
        <v>0</v>
      </c>
      <c r="L233" s="197">
        <v>0</v>
      </c>
      <c r="M233" s="197">
        <v>0</v>
      </c>
      <c r="N233" s="197">
        <v>0</v>
      </c>
      <c r="O233" s="197">
        <v>0</v>
      </c>
      <c r="P233" s="197">
        <v>0</v>
      </c>
      <c r="Q233" s="197">
        <v>0</v>
      </c>
      <c r="R233" s="197">
        <v>0</v>
      </c>
      <c r="S233" s="197">
        <v>0</v>
      </c>
      <c r="T233" s="197">
        <v>0</v>
      </c>
      <c r="U233" s="197">
        <v>0</v>
      </c>
      <c r="V233" s="197">
        <v>0</v>
      </c>
      <c r="W233" s="197">
        <v>0</v>
      </c>
      <c r="X233" s="197">
        <v>0</v>
      </c>
      <c r="Y233" s="197">
        <v>0</v>
      </c>
      <c r="Z233" s="197">
        <v>0</v>
      </c>
      <c r="AA233" s="197">
        <v>0</v>
      </c>
      <c r="AB233" s="197">
        <v>0</v>
      </c>
      <c r="AC233" s="197">
        <v>0</v>
      </c>
      <c r="AD233" s="197">
        <v>0</v>
      </c>
      <c r="AE233" s="197">
        <v>0</v>
      </c>
      <c r="AF233" s="197">
        <v>0</v>
      </c>
      <c r="AG233" s="197">
        <v>0</v>
      </c>
      <c r="AH233" s="197">
        <v>0</v>
      </c>
      <c r="AI233" s="197">
        <v>0</v>
      </c>
      <c r="AJ233" s="197">
        <v>0</v>
      </c>
      <c r="AK233" s="197">
        <v>0</v>
      </c>
      <c r="AL233" s="197">
        <v>0</v>
      </c>
      <c r="AM233" s="197">
        <v>0</v>
      </c>
      <c r="AN233" s="197">
        <v>0</v>
      </c>
      <c r="AO233" s="197">
        <v>0</v>
      </c>
      <c r="AP233" s="197">
        <v>0</v>
      </c>
      <c r="AQ233" s="197">
        <v>0</v>
      </c>
      <c r="AR233" s="197">
        <v>0</v>
      </c>
      <c r="AS233" s="197">
        <v>0</v>
      </c>
      <c r="AT233" s="197">
        <v>0</v>
      </c>
      <c r="AU233" s="197">
        <v>0</v>
      </c>
      <c r="AV233" s="197">
        <v>0</v>
      </c>
      <c r="AW233" s="197">
        <v>0</v>
      </c>
      <c r="AX233" s="197">
        <v>0</v>
      </c>
      <c r="AY233" s="197">
        <v>0</v>
      </c>
      <c r="AZ233" s="197">
        <v>0</v>
      </c>
    </row>
    <row r="234" spans="1:52">
      <c r="A234" s="191" t="s">
        <v>232</v>
      </c>
      <c r="B234" s="197">
        <v>0</v>
      </c>
      <c r="C234" s="197">
        <v>0</v>
      </c>
      <c r="D234" s="197">
        <v>0</v>
      </c>
      <c r="E234" s="197">
        <v>0</v>
      </c>
      <c r="F234" s="197">
        <v>0</v>
      </c>
      <c r="G234" s="197">
        <v>0</v>
      </c>
      <c r="H234" s="197">
        <v>0</v>
      </c>
      <c r="I234" s="197">
        <v>0</v>
      </c>
      <c r="J234" s="197">
        <v>0</v>
      </c>
      <c r="K234" s="197">
        <v>0</v>
      </c>
      <c r="L234" s="197">
        <v>0</v>
      </c>
      <c r="M234" s="197">
        <v>0</v>
      </c>
      <c r="N234" s="197">
        <v>0</v>
      </c>
      <c r="O234" s="197">
        <v>0</v>
      </c>
      <c r="P234" s="197">
        <v>0</v>
      </c>
      <c r="Q234" s="197">
        <v>0</v>
      </c>
      <c r="R234" s="197">
        <v>0</v>
      </c>
      <c r="S234" s="197">
        <v>0</v>
      </c>
      <c r="T234" s="197">
        <v>0</v>
      </c>
      <c r="U234" s="197">
        <v>0</v>
      </c>
      <c r="V234" s="197">
        <v>0</v>
      </c>
      <c r="W234" s="197">
        <v>0</v>
      </c>
      <c r="X234" s="197">
        <v>0</v>
      </c>
      <c r="Y234" s="197">
        <v>0</v>
      </c>
      <c r="Z234" s="197">
        <v>0</v>
      </c>
      <c r="AA234" s="197">
        <v>0</v>
      </c>
      <c r="AB234" s="197">
        <v>0</v>
      </c>
      <c r="AC234" s="197">
        <v>0</v>
      </c>
      <c r="AD234" s="197">
        <v>0</v>
      </c>
      <c r="AE234" s="197">
        <v>0</v>
      </c>
      <c r="AF234" s="197">
        <v>0</v>
      </c>
      <c r="AG234" s="197">
        <v>0</v>
      </c>
      <c r="AH234" s="197">
        <v>0</v>
      </c>
      <c r="AI234" s="197">
        <v>0</v>
      </c>
      <c r="AJ234" s="197">
        <v>0</v>
      </c>
      <c r="AK234" s="197">
        <v>0</v>
      </c>
      <c r="AL234" s="197">
        <v>0</v>
      </c>
      <c r="AM234" s="197">
        <v>0</v>
      </c>
      <c r="AN234" s="197">
        <v>0</v>
      </c>
      <c r="AO234" s="197">
        <v>0</v>
      </c>
      <c r="AP234" s="197">
        <v>0</v>
      </c>
      <c r="AQ234" s="197">
        <v>0</v>
      </c>
      <c r="AR234" s="197">
        <v>0</v>
      </c>
      <c r="AS234" s="197">
        <v>0</v>
      </c>
      <c r="AT234" s="197">
        <v>0</v>
      </c>
      <c r="AU234" s="197">
        <v>0</v>
      </c>
      <c r="AV234" s="197">
        <v>0</v>
      </c>
      <c r="AW234" s="197">
        <v>0</v>
      </c>
      <c r="AX234" s="197">
        <v>0</v>
      </c>
      <c r="AY234" s="197">
        <v>0</v>
      </c>
      <c r="AZ234" s="197">
        <v>0</v>
      </c>
    </row>
    <row r="235" spans="1:52">
      <c r="A235" s="190" t="s">
        <v>233</v>
      </c>
      <c r="B235" s="199">
        <v>0</v>
      </c>
      <c r="C235" s="199">
        <v>0</v>
      </c>
      <c r="D235" s="199">
        <v>0</v>
      </c>
      <c r="E235" s="199">
        <v>0</v>
      </c>
      <c r="F235" s="199">
        <v>0</v>
      </c>
      <c r="G235" s="199">
        <v>0</v>
      </c>
      <c r="H235" s="199">
        <v>0</v>
      </c>
      <c r="I235" s="199">
        <v>0</v>
      </c>
      <c r="J235" s="199">
        <v>0</v>
      </c>
      <c r="K235" s="199">
        <v>0</v>
      </c>
      <c r="L235" s="199">
        <v>0</v>
      </c>
      <c r="M235" s="199">
        <v>0</v>
      </c>
      <c r="N235" s="199">
        <v>0</v>
      </c>
      <c r="O235" s="199">
        <v>0</v>
      </c>
      <c r="P235" s="199">
        <v>0</v>
      </c>
      <c r="Q235" s="199">
        <v>0</v>
      </c>
      <c r="R235" s="199">
        <v>0</v>
      </c>
      <c r="S235" s="199">
        <v>0</v>
      </c>
      <c r="T235" s="199">
        <v>0</v>
      </c>
      <c r="U235" s="199">
        <v>0</v>
      </c>
      <c r="V235" s="199">
        <v>0</v>
      </c>
      <c r="W235" s="199">
        <v>0</v>
      </c>
      <c r="X235" s="199">
        <v>0</v>
      </c>
      <c r="Y235" s="199">
        <v>0</v>
      </c>
      <c r="Z235" s="199">
        <v>0</v>
      </c>
      <c r="AA235" s="199">
        <v>0</v>
      </c>
      <c r="AB235" s="199">
        <v>0</v>
      </c>
      <c r="AC235" s="199">
        <v>0</v>
      </c>
      <c r="AD235" s="199">
        <v>0</v>
      </c>
      <c r="AE235" s="199">
        <v>0</v>
      </c>
      <c r="AF235" s="199">
        <v>0</v>
      </c>
      <c r="AG235" s="199">
        <v>0</v>
      </c>
      <c r="AH235" s="199">
        <v>0</v>
      </c>
      <c r="AI235" s="199">
        <v>0</v>
      </c>
      <c r="AJ235" s="199">
        <v>0</v>
      </c>
      <c r="AK235" s="199">
        <v>0</v>
      </c>
      <c r="AL235" s="199">
        <v>0</v>
      </c>
      <c r="AM235" s="199">
        <v>0</v>
      </c>
      <c r="AN235" s="199">
        <v>0</v>
      </c>
      <c r="AO235" s="199">
        <v>0</v>
      </c>
      <c r="AP235" s="199">
        <v>0</v>
      </c>
      <c r="AQ235" s="199">
        <v>0</v>
      </c>
      <c r="AR235" s="199">
        <v>0</v>
      </c>
      <c r="AS235" s="199">
        <v>0</v>
      </c>
      <c r="AT235" s="199">
        <v>0</v>
      </c>
      <c r="AU235" s="199">
        <v>0</v>
      </c>
      <c r="AV235" s="199">
        <v>0</v>
      </c>
      <c r="AW235" s="199">
        <v>0</v>
      </c>
      <c r="AX235" s="199">
        <v>0</v>
      </c>
      <c r="AY235" s="199">
        <v>0</v>
      </c>
      <c r="AZ235" s="199">
        <v>0</v>
      </c>
    </row>
    <row r="236" spans="1:52">
      <c r="A236" s="218"/>
      <c r="B236" s="218"/>
      <c r="C236" s="218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  <c r="AA236" s="218"/>
      <c r="AB236" s="218"/>
      <c r="AC236" s="218"/>
      <c r="AD236" s="218"/>
      <c r="AE236" s="218"/>
      <c r="AF236" s="218"/>
      <c r="AG236" s="218"/>
      <c r="AH236" s="218"/>
      <c r="AI236" s="218"/>
      <c r="AJ236" s="218"/>
      <c r="AK236" s="218"/>
      <c r="AL236" s="218"/>
      <c r="AM236" s="218"/>
      <c r="AN236" s="218"/>
      <c r="AO236" s="218"/>
      <c r="AP236" s="218"/>
      <c r="AQ236" s="218"/>
      <c r="AR236" s="218"/>
      <c r="AS236" s="218"/>
      <c r="AT236" s="218"/>
      <c r="AU236" s="218"/>
      <c r="AV236" s="218"/>
      <c r="AW236" s="218"/>
      <c r="AX236" s="218"/>
      <c r="AY236" s="218"/>
      <c r="AZ236" s="218"/>
    </row>
    <row r="237" spans="1:52">
      <c r="A237" s="188" t="s">
        <v>234</v>
      </c>
      <c r="B237" s="223"/>
      <c r="C237" s="223"/>
      <c r="D237" s="223"/>
      <c r="E237" s="223"/>
      <c r="F237" s="223"/>
      <c r="G237" s="223"/>
      <c r="H237" s="223"/>
      <c r="I237" s="223"/>
      <c r="J237" s="223"/>
      <c r="K237" s="223"/>
      <c r="L237" s="223"/>
      <c r="M237" s="223"/>
      <c r="N237" s="223"/>
      <c r="O237" s="223"/>
      <c r="P237" s="223"/>
      <c r="Q237" s="223"/>
      <c r="R237" s="223"/>
      <c r="S237" s="223"/>
      <c r="T237" s="223"/>
      <c r="U237" s="223"/>
      <c r="V237" s="223"/>
      <c r="W237" s="223"/>
      <c r="X237" s="223"/>
      <c r="Y237" s="223"/>
      <c r="Z237" s="223"/>
      <c r="AA237" s="223"/>
      <c r="AB237" s="223"/>
      <c r="AC237" s="223"/>
      <c r="AD237" s="223"/>
      <c r="AE237" s="223"/>
      <c r="AF237" s="223"/>
      <c r="AG237" s="223"/>
      <c r="AH237" s="223"/>
      <c r="AI237" s="223"/>
      <c r="AJ237" s="223"/>
      <c r="AK237" s="223"/>
      <c r="AL237" s="223"/>
      <c r="AM237" s="223"/>
      <c r="AN237" s="223"/>
      <c r="AO237" s="223"/>
      <c r="AP237" s="223"/>
      <c r="AQ237" s="223"/>
      <c r="AR237" s="223"/>
      <c r="AS237" s="223"/>
      <c r="AT237" s="223"/>
      <c r="AU237" s="223"/>
      <c r="AV237" s="223"/>
      <c r="AW237" s="223"/>
      <c r="AX237" s="223"/>
      <c r="AY237" s="223"/>
      <c r="AZ237" s="223"/>
    </row>
    <row r="238" spans="1:52">
      <c r="A238" s="224" t="s">
        <v>235</v>
      </c>
      <c r="B238" s="210">
        <v>74.650226974315345</v>
      </c>
      <c r="C238" s="210">
        <v>74.650226974315345</v>
      </c>
      <c r="D238" s="210">
        <v>74.650226974315345</v>
      </c>
      <c r="E238" s="210">
        <v>74.650226974315345</v>
      </c>
      <c r="F238" s="210">
        <v>78.035718419120897</v>
      </c>
      <c r="G238" s="210">
        <v>78.035718419120897</v>
      </c>
      <c r="H238" s="210">
        <v>79.00435980779595</v>
      </c>
      <c r="I238" s="210">
        <v>72.040207920966054</v>
      </c>
      <c r="J238" s="210">
        <v>72.040207920966054</v>
      </c>
      <c r="K238" s="210">
        <v>66.163892778973008</v>
      </c>
      <c r="L238" s="210">
        <v>66.163892778973008</v>
      </c>
      <c r="M238" s="210">
        <v>66.163892778973008</v>
      </c>
      <c r="N238" s="210">
        <v>66.163892778973008</v>
      </c>
      <c r="O238" s="210">
        <v>66.163892778973008</v>
      </c>
      <c r="P238" s="210">
        <v>66.163892778973008</v>
      </c>
      <c r="Q238" s="210">
        <v>61.90400678342646</v>
      </c>
      <c r="R238" s="210">
        <v>62.580760931059778</v>
      </c>
      <c r="S238" s="210">
        <v>63.238314266678408</v>
      </c>
      <c r="T238" s="210">
        <v>63.817002006565957</v>
      </c>
      <c r="U238" s="210">
        <v>64.287577213131968</v>
      </c>
      <c r="V238" s="210">
        <v>64.695612246712727</v>
      </c>
      <c r="W238" s="210">
        <v>65.09888718100062</v>
      </c>
      <c r="X238" s="210">
        <v>65.518304554300087</v>
      </c>
      <c r="Y238" s="210">
        <v>65.973522162744885</v>
      </c>
      <c r="Z238" s="210">
        <v>66.491220257024622</v>
      </c>
      <c r="AA238" s="210">
        <v>67.0562935641167</v>
      </c>
      <c r="AB238" s="210">
        <v>67.707688193918912</v>
      </c>
      <c r="AC238" s="210">
        <v>68.393347513202272</v>
      </c>
      <c r="AD238" s="210">
        <v>69.087626541643303</v>
      </c>
      <c r="AE238" s="210">
        <v>69.783023376328501</v>
      </c>
      <c r="AF238" s="210">
        <v>70.474477879431518</v>
      </c>
      <c r="AG238" s="210">
        <v>71.166028649309752</v>
      </c>
      <c r="AH238" s="210">
        <v>71.859607487232452</v>
      </c>
      <c r="AI238" s="210">
        <v>72.559092144672306</v>
      </c>
      <c r="AJ238" s="210">
        <v>73.262223749037091</v>
      </c>
      <c r="AK238" s="210">
        <v>73.964112971426246</v>
      </c>
      <c r="AL238" s="210">
        <v>74.666738030216806</v>
      </c>
      <c r="AM238" s="210">
        <v>75.37700419644537</v>
      </c>
      <c r="AN238" s="210">
        <v>76.090182517380953</v>
      </c>
      <c r="AO238" s="210">
        <v>76.810046093295966</v>
      </c>
      <c r="AP238" s="210">
        <v>77.534902499229588</v>
      </c>
      <c r="AQ238" s="210">
        <v>78.268137322849583</v>
      </c>
      <c r="AR238" s="210">
        <v>79.007147296574374</v>
      </c>
      <c r="AS238" s="210">
        <v>79.748575161832932</v>
      </c>
      <c r="AT238" s="210">
        <v>80.489057037858345</v>
      </c>
      <c r="AU238" s="210">
        <v>81.28980091413365</v>
      </c>
      <c r="AV238" s="210">
        <v>82.133035373237789</v>
      </c>
      <c r="AW238" s="210">
        <v>82.943344056538706</v>
      </c>
      <c r="AX238" s="210">
        <v>83.734235454051287</v>
      </c>
      <c r="AY238" s="210">
        <v>84.506583132399342</v>
      </c>
      <c r="AZ238" s="210">
        <v>85.261605232391972</v>
      </c>
    </row>
    <row r="239" spans="1:52">
      <c r="A239" s="191" t="s">
        <v>229</v>
      </c>
      <c r="B239" s="197">
        <v>74.650226974315345</v>
      </c>
      <c r="C239" s="197">
        <v>74.650226974315345</v>
      </c>
      <c r="D239" s="197">
        <v>74.650226974315345</v>
      </c>
      <c r="E239" s="197">
        <v>74.650226974315345</v>
      </c>
      <c r="F239" s="197">
        <v>78.035718419120897</v>
      </c>
      <c r="G239" s="197">
        <v>78.035718419120897</v>
      </c>
      <c r="H239" s="197">
        <v>79.00435980779595</v>
      </c>
      <c r="I239" s="197">
        <v>72.040207920966054</v>
      </c>
      <c r="J239" s="197">
        <v>72.040207920966054</v>
      </c>
      <c r="K239" s="197">
        <v>66.163892778973008</v>
      </c>
      <c r="L239" s="197">
        <v>66.163892778973008</v>
      </c>
      <c r="M239" s="197">
        <v>66.163892778973008</v>
      </c>
      <c r="N239" s="197">
        <v>66.163892778973008</v>
      </c>
      <c r="O239" s="197">
        <v>66.163892778973008</v>
      </c>
      <c r="P239" s="197">
        <v>66.163892778973008</v>
      </c>
      <c r="Q239" s="197">
        <v>61.90400678342646</v>
      </c>
      <c r="R239" s="197">
        <v>62.580047762233185</v>
      </c>
      <c r="S239" s="197">
        <v>63.2368860724021</v>
      </c>
      <c r="T239" s="197">
        <v>63.814870254439221</v>
      </c>
      <c r="U239" s="197">
        <v>64.284761572944689</v>
      </c>
      <c r="V239" s="197">
        <v>64.6921244580018</v>
      </c>
      <c r="W239" s="197">
        <v>65.094733835176655</v>
      </c>
      <c r="X239" s="197">
        <v>65.513196474171323</v>
      </c>
      <c r="Y239" s="197">
        <v>65.967438573196546</v>
      </c>
      <c r="Z239" s="197">
        <v>66.484134475234598</v>
      </c>
      <c r="AA239" s="197">
        <v>67.048467726050291</v>
      </c>
      <c r="AB239" s="197">
        <v>67.698797094114539</v>
      </c>
      <c r="AC239" s="197">
        <v>68.383661010041834</v>
      </c>
      <c r="AD239" s="197">
        <v>69.07713043448652</v>
      </c>
      <c r="AE239" s="197">
        <v>69.771702850409298</v>
      </c>
      <c r="AF239" s="197">
        <v>70.462319239491535</v>
      </c>
      <c r="AG239" s="197">
        <v>71.153013625305931</v>
      </c>
      <c r="AH239" s="197">
        <v>71.845715066772854</v>
      </c>
      <c r="AI239" s="197">
        <v>72.544296050702954</v>
      </c>
      <c r="AJ239" s="197">
        <v>73.246500093323078</v>
      </c>
      <c r="AK239" s="197">
        <v>73.947430204987796</v>
      </c>
      <c r="AL239" s="197">
        <v>74.649060039755526</v>
      </c>
      <c r="AM239" s="197">
        <v>75.358284511813935</v>
      </c>
      <c r="AN239" s="197">
        <v>76.070776843737718</v>
      </c>
      <c r="AO239" s="197">
        <v>76.789914672309692</v>
      </c>
      <c r="AP239" s="197">
        <v>77.513998768681731</v>
      </c>
      <c r="AQ239" s="197">
        <v>78.246406495772575</v>
      </c>
      <c r="AR239" s="197">
        <v>78.984522835951708</v>
      </c>
      <c r="AS239" s="197">
        <v>79.724979629706823</v>
      </c>
      <c r="AT239" s="197">
        <v>80.462878643436184</v>
      </c>
      <c r="AU239" s="197">
        <v>81.262424832003205</v>
      </c>
      <c r="AV239" s="197">
        <v>82.105037080539276</v>
      </c>
      <c r="AW239" s="197">
        <v>82.914676220710263</v>
      </c>
      <c r="AX239" s="197">
        <v>83.704835718372777</v>
      </c>
      <c r="AY239" s="197">
        <v>84.473872672375578</v>
      </c>
      <c r="AZ239" s="197">
        <v>85.22682791926043</v>
      </c>
    </row>
    <row r="240" spans="1:52">
      <c r="A240" s="191" t="s">
        <v>230</v>
      </c>
      <c r="B240" s="197">
        <v>0</v>
      </c>
      <c r="C240" s="197">
        <v>0</v>
      </c>
      <c r="D240" s="197">
        <v>0</v>
      </c>
      <c r="E240" s="197">
        <v>0</v>
      </c>
      <c r="F240" s="197">
        <v>0</v>
      </c>
      <c r="G240" s="197">
        <v>0</v>
      </c>
      <c r="H240" s="197">
        <v>0</v>
      </c>
      <c r="I240" s="197">
        <v>0</v>
      </c>
      <c r="J240" s="197">
        <v>0</v>
      </c>
      <c r="K240" s="197">
        <v>0</v>
      </c>
      <c r="L240" s="197">
        <v>0</v>
      </c>
      <c r="M240" s="197">
        <v>0</v>
      </c>
      <c r="N240" s="197">
        <v>0</v>
      </c>
      <c r="O240" s="197">
        <v>0</v>
      </c>
      <c r="P240" s="197">
        <v>0</v>
      </c>
      <c r="Q240" s="197">
        <v>0</v>
      </c>
      <c r="R240" s="197">
        <v>7.1315320038679061E-4</v>
      </c>
      <c r="S240" s="197">
        <v>1.4281558216721621E-3</v>
      </c>
      <c r="T240" s="197">
        <v>2.1316810970605756E-3</v>
      </c>
      <c r="U240" s="197">
        <v>2.815523356721323E-3</v>
      </c>
      <c r="V240" s="197">
        <v>3.4876066337785811E-3</v>
      </c>
      <c r="W240" s="197">
        <v>4.1530696039752003E-3</v>
      </c>
      <c r="X240" s="197">
        <v>5.1076090436369369E-3</v>
      </c>
      <c r="Y240" s="197">
        <v>6.0828317663460521E-3</v>
      </c>
      <c r="Z240" s="197">
        <v>7.084600607374987E-3</v>
      </c>
      <c r="AA240" s="197">
        <v>7.8242095290289339E-3</v>
      </c>
      <c r="AB240" s="197">
        <v>8.8885507039405433E-3</v>
      </c>
      <c r="AC240" s="197">
        <v>9.6829760661171233E-3</v>
      </c>
      <c r="AD240" s="197">
        <v>1.0491169059401588E-2</v>
      </c>
      <c r="AE240" s="197">
        <v>1.1313559360779574E-2</v>
      </c>
      <c r="AF240" s="197">
        <v>1.214877898550145E-2</v>
      </c>
      <c r="AG240" s="197">
        <v>1.3001037502884876E-2</v>
      </c>
      <c r="AH240" s="197">
        <v>1.3872574833056234E-2</v>
      </c>
      <c r="AI240" s="197">
        <v>1.4767952681498853E-2</v>
      </c>
      <c r="AJ240" s="197">
        <v>1.5683877171082383E-2</v>
      </c>
      <c r="AK240" s="197">
        <v>1.6626721134753351E-2</v>
      </c>
      <c r="AL240" s="197">
        <v>1.7599307440898704E-2</v>
      </c>
      <c r="AM240" s="197">
        <v>1.8609616124035208E-2</v>
      </c>
      <c r="AN240" s="197">
        <v>1.9268537261003662E-2</v>
      </c>
      <c r="AO240" s="197">
        <v>1.9957296992975139E-2</v>
      </c>
      <c r="AP240" s="197">
        <v>2.0679431014189766E-2</v>
      </c>
      <c r="AQ240" s="197">
        <v>2.1439266136986469E-2</v>
      </c>
      <c r="AR240" s="197">
        <v>2.2243330232673025E-2</v>
      </c>
      <c r="AS240" s="197">
        <v>2.3096460825178335E-2</v>
      </c>
      <c r="AT240" s="197">
        <v>2.5304998429325348E-2</v>
      </c>
      <c r="AU240" s="197">
        <v>2.6299355758867726E-2</v>
      </c>
      <c r="AV240" s="197">
        <v>2.6799770450120875E-2</v>
      </c>
      <c r="AW240" s="197">
        <v>2.7320509506274029E-2</v>
      </c>
      <c r="AX240" s="197">
        <v>2.787045941753365E-2</v>
      </c>
      <c r="AY240" s="197">
        <v>3.0272881607743402E-2</v>
      </c>
      <c r="AZ240" s="197">
        <v>3.1721011076772762E-2</v>
      </c>
    </row>
    <row r="241" spans="1:52">
      <c r="A241" s="191" t="s">
        <v>221</v>
      </c>
      <c r="B241" s="197">
        <v>0</v>
      </c>
      <c r="C241" s="197">
        <v>0</v>
      </c>
      <c r="D241" s="197">
        <v>0</v>
      </c>
      <c r="E241" s="197">
        <v>0</v>
      </c>
      <c r="F241" s="197">
        <v>0</v>
      </c>
      <c r="G241" s="197">
        <v>0</v>
      </c>
      <c r="H241" s="197">
        <v>0</v>
      </c>
      <c r="I241" s="197">
        <v>0</v>
      </c>
      <c r="J241" s="197">
        <v>0</v>
      </c>
      <c r="K241" s="197">
        <v>0</v>
      </c>
      <c r="L241" s="197">
        <v>0</v>
      </c>
      <c r="M241" s="197">
        <v>0</v>
      </c>
      <c r="N241" s="197">
        <v>0</v>
      </c>
      <c r="O241" s="197">
        <v>0</v>
      </c>
      <c r="P241" s="197">
        <v>0</v>
      </c>
      <c r="Q241" s="197">
        <v>0</v>
      </c>
      <c r="R241" s="197">
        <v>1.5626206380879283E-8</v>
      </c>
      <c r="S241" s="197">
        <v>3.8454637131239784E-8</v>
      </c>
      <c r="T241" s="197">
        <v>7.1029674385415347E-8</v>
      </c>
      <c r="U241" s="197">
        <v>1.168305639347124E-7</v>
      </c>
      <c r="V241" s="197">
        <v>1.8207714748652908E-7</v>
      </c>
      <c r="W241" s="197">
        <v>2.7621999931996518E-7</v>
      </c>
      <c r="X241" s="197">
        <v>4.7108512788279449E-7</v>
      </c>
      <c r="Y241" s="197">
        <v>7.5778199597292056E-7</v>
      </c>
      <c r="Z241" s="197">
        <v>1.1811826605014545E-6</v>
      </c>
      <c r="AA241" s="197">
        <v>1.6285373729976748E-6</v>
      </c>
      <c r="AB241" s="197">
        <v>2.5491004276085939E-6</v>
      </c>
      <c r="AC241" s="197">
        <v>3.5270943151715448E-6</v>
      </c>
      <c r="AD241" s="197">
        <v>4.9380973724477886E-6</v>
      </c>
      <c r="AE241" s="197">
        <v>6.9665584100849778E-6</v>
      </c>
      <c r="AF241" s="197">
        <v>9.8609544752788435E-6</v>
      </c>
      <c r="AG241" s="197">
        <v>1.3986500933377111E-5</v>
      </c>
      <c r="AH241" s="197">
        <v>1.9845626536361946E-5</v>
      </c>
      <c r="AI241" s="197">
        <v>2.8141287852901495E-5</v>
      </c>
      <c r="AJ241" s="197">
        <v>3.9778542920571067E-5</v>
      </c>
      <c r="AK241" s="197">
        <v>5.604530369538264E-5</v>
      </c>
      <c r="AL241" s="197">
        <v>7.8683020376329007E-5</v>
      </c>
      <c r="AM241" s="197">
        <v>1.1006850739155907E-4</v>
      </c>
      <c r="AN241" s="197">
        <v>1.3713638223341698E-4</v>
      </c>
      <c r="AO241" s="197">
        <v>1.7412399330993727E-4</v>
      </c>
      <c r="AP241" s="197">
        <v>2.242995336741623E-4</v>
      </c>
      <c r="AQ241" s="197">
        <v>2.9156094003123092E-4</v>
      </c>
      <c r="AR241" s="197">
        <v>3.811303900011223E-4</v>
      </c>
      <c r="AS241" s="197">
        <v>4.9907130093122484E-4</v>
      </c>
      <c r="AT241" s="197">
        <v>8.7339599284506648E-4</v>
      </c>
      <c r="AU241" s="197">
        <v>1.0767263715776856E-3</v>
      </c>
      <c r="AV241" s="197">
        <v>1.1985222483833434E-3</v>
      </c>
      <c r="AW241" s="197">
        <v>1.3473263221696384E-3</v>
      </c>
      <c r="AX241" s="197">
        <v>1.5292762609831504E-3</v>
      </c>
      <c r="AY241" s="197">
        <v>2.4375784160283096E-3</v>
      </c>
      <c r="AZ241" s="197">
        <v>3.0563020547777404E-3</v>
      </c>
    </row>
    <row r="242" spans="1:52">
      <c r="A242" s="191" t="s">
        <v>231</v>
      </c>
      <c r="B242" s="197">
        <v>0</v>
      </c>
      <c r="C242" s="197">
        <v>0</v>
      </c>
      <c r="D242" s="197">
        <v>0</v>
      </c>
      <c r="E242" s="197">
        <v>0</v>
      </c>
      <c r="F242" s="197">
        <v>0</v>
      </c>
      <c r="G242" s="197">
        <v>0</v>
      </c>
      <c r="H242" s="197">
        <v>0</v>
      </c>
      <c r="I242" s="197">
        <v>0</v>
      </c>
      <c r="J242" s="197">
        <v>0</v>
      </c>
      <c r="K242" s="197">
        <v>0</v>
      </c>
      <c r="L242" s="197">
        <v>0</v>
      </c>
      <c r="M242" s="197">
        <v>0</v>
      </c>
      <c r="N242" s="197">
        <v>0</v>
      </c>
      <c r="O242" s="197">
        <v>0</v>
      </c>
      <c r="P242" s="197">
        <v>0</v>
      </c>
      <c r="Q242" s="197">
        <v>0</v>
      </c>
      <c r="R242" s="197">
        <v>0</v>
      </c>
      <c r="S242" s="197">
        <v>0</v>
      </c>
      <c r="T242" s="197">
        <v>0</v>
      </c>
      <c r="U242" s="197">
        <v>0</v>
      </c>
      <c r="V242" s="197">
        <v>0</v>
      </c>
      <c r="W242" s="197">
        <v>0</v>
      </c>
      <c r="X242" s="197">
        <v>0</v>
      </c>
      <c r="Y242" s="197">
        <v>0</v>
      </c>
      <c r="Z242" s="197">
        <v>0</v>
      </c>
      <c r="AA242" s="197">
        <v>0</v>
      </c>
      <c r="AB242" s="197">
        <v>0</v>
      </c>
      <c r="AC242" s="197">
        <v>0</v>
      </c>
      <c r="AD242" s="197">
        <v>0</v>
      </c>
      <c r="AE242" s="197">
        <v>0</v>
      </c>
      <c r="AF242" s="197">
        <v>0</v>
      </c>
      <c r="AG242" s="197">
        <v>0</v>
      </c>
      <c r="AH242" s="197">
        <v>0</v>
      </c>
      <c r="AI242" s="197">
        <v>0</v>
      </c>
      <c r="AJ242" s="197">
        <v>0</v>
      </c>
      <c r="AK242" s="197">
        <v>0</v>
      </c>
      <c r="AL242" s="197">
        <v>0</v>
      </c>
      <c r="AM242" s="197">
        <v>0</v>
      </c>
      <c r="AN242" s="197">
        <v>0</v>
      </c>
      <c r="AO242" s="197">
        <v>0</v>
      </c>
      <c r="AP242" s="197">
        <v>0</v>
      </c>
      <c r="AQ242" s="197">
        <v>0</v>
      </c>
      <c r="AR242" s="197">
        <v>0</v>
      </c>
      <c r="AS242" s="197">
        <v>0</v>
      </c>
      <c r="AT242" s="197">
        <v>0</v>
      </c>
      <c r="AU242" s="197">
        <v>0</v>
      </c>
      <c r="AV242" s="197">
        <v>0</v>
      </c>
      <c r="AW242" s="197">
        <v>0</v>
      </c>
      <c r="AX242" s="197">
        <v>0</v>
      </c>
      <c r="AY242" s="197">
        <v>0</v>
      </c>
      <c r="AZ242" s="197">
        <v>0</v>
      </c>
    </row>
    <row r="243" spans="1:52">
      <c r="A243" s="191" t="s">
        <v>232</v>
      </c>
      <c r="B243" s="197">
        <v>0</v>
      </c>
      <c r="C243" s="197">
        <v>0</v>
      </c>
      <c r="D243" s="197">
        <v>0</v>
      </c>
      <c r="E243" s="197">
        <v>0</v>
      </c>
      <c r="F243" s="197">
        <v>0</v>
      </c>
      <c r="G243" s="197">
        <v>0</v>
      </c>
      <c r="H243" s="197">
        <v>0</v>
      </c>
      <c r="I243" s="197">
        <v>0</v>
      </c>
      <c r="J243" s="197">
        <v>0</v>
      </c>
      <c r="K243" s="197">
        <v>0</v>
      </c>
      <c r="L243" s="197">
        <v>0</v>
      </c>
      <c r="M243" s="197">
        <v>0</v>
      </c>
      <c r="N243" s="197">
        <v>0</v>
      </c>
      <c r="O243" s="197">
        <v>0</v>
      </c>
      <c r="P243" s="197">
        <v>0</v>
      </c>
      <c r="Q243" s="197">
        <v>0</v>
      </c>
      <c r="R243" s="197">
        <v>0</v>
      </c>
      <c r="S243" s="197">
        <v>0</v>
      </c>
      <c r="T243" s="197">
        <v>0</v>
      </c>
      <c r="U243" s="197">
        <v>0</v>
      </c>
      <c r="V243" s="197">
        <v>0</v>
      </c>
      <c r="W243" s="197">
        <v>0</v>
      </c>
      <c r="X243" s="197">
        <v>0</v>
      </c>
      <c r="Y243" s="197">
        <v>0</v>
      </c>
      <c r="Z243" s="197">
        <v>0</v>
      </c>
      <c r="AA243" s="197">
        <v>0</v>
      </c>
      <c r="AB243" s="197">
        <v>0</v>
      </c>
      <c r="AC243" s="197">
        <v>0</v>
      </c>
      <c r="AD243" s="197">
        <v>0</v>
      </c>
      <c r="AE243" s="197">
        <v>0</v>
      </c>
      <c r="AF243" s="197">
        <v>0</v>
      </c>
      <c r="AG243" s="197">
        <v>0</v>
      </c>
      <c r="AH243" s="197">
        <v>0</v>
      </c>
      <c r="AI243" s="197">
        <v>0</v>
      </c>
      <c r="AJ243" s="197">
        <v>0</v>
      </c>
      <c r="AK243" s="197">
        <v>0</v>
      </c>
      <c r="AL243" s="197">
        <v>0</v>
      </c>
      <c r="AM243" s="197">
        <v>0</v>
      </c>
      <c r="AN243" s="197">
        <v>0</v>
      </c>
      <c r="AO243" s="197">
        <v>0</v>
      </c>
      <c r="AP243" s="197">
        <v>0</v>
      </c>
      <c r="AQ243" s="197">
        <v>0</v>
      </c>
      <c r="AR243" s="197">
        <v>0</v>
      </c>
      <c r="AS243" s="197">
        <v>0</v>
      </c>
      <c r="AT243" s="197">
        <v>0</v>
      </c>
      <c r="AU243" s="197">
        <v>0</v>
      </c>
      <c r="AV243" s="197">
        <v>0</v>
      </c>
      <c r="AW243" s="197">
        <v>0</v>
      </c>
      <c r="AX243" s="197">
        <v>0</v>
      </c>
      <c r="AY243" s="197">
        <v>0</v>
      </c>
      <c r="AZ243" s="197">
        <v>0</v>
      </c>
    </row>
    <row r="244" spans="1:52">
      <c r="A244" s="191" t="s">
        <v>233</v>
      </c>
      <c r="B244" s="197">
        <v>0</v>
      </c>
      <c r="C244" s="197">
        <v>0</v>
      </c>
      <c r="D244" s="197">
        <v>0</v>
      </c>
      <c r="E244" s="197">
        <v>0</v>
      </c>
      <c r="F244" s="197">
        <v>0</v>
      </c>
      <c r="G244" s="197">
        <v>0</v>
      </c>
      <c r="H244" s="197">
        <v>0</v>
      </c>
      <c r="I244" s="197">
        <v>0</v>
      </c>
      <c r="J244" s="197">
        <v>0</v>
      </c>
      <c r="K244" s="197">
        <v>0</v>
      </c>
      <c r="L244" s="197">
        <v>0</v>
      </c>
      <c r="M244" s="197">
        <v>0</v>
      </c>
      <c r="N244" s="197">
        <v>0</v>
      </c>
      <c r="O244" s="197">
        <v>0</v>
      </c>
      <c r="P244" s="197">
        <v>0</v>
      </c>
      <c r="Q244" s="197">
        <v>0</v>
      </c>
      <c r="R244" s="197">
        <v>0</v>
      </c>
      <c r="S244" s="197">
        <v>0</v>
      </c>
      <c r="T244" s="197">
        <v>0</v>
      </c>
      <c r="U244" s="197">
        <v>0</v>
      </c>
      <c r="V244" s="197">
        <v>0</v>
      </c>
      <c r="W244" s="197">
        <v>0</v>
      </c>
      <c r="X244" s="197">
        <v>0</v>
      </c>
      <c r="Y244" s="197">
        <v>0</v>
      </c>
      <c r="Z244" s="197">
        <v>0</v>
      </c>
      <c r="AA244" s="197">
        <v>0</v>
      </c>
      <c r="AB244" s="197">
        <v>0</v>
      </c>
      <c r="AC244" s="197">
        <v>0</v>
      </c>
      <c r="AD244" s="197">
        <v>0</v>
      </c>
      <c r="AE244" s="197">
        <v>0</v>
      </c>
      <c r="AF244" s="197">
        <v>0</v>
      </c>
      <c r="AG244" s="197">
        <v>0</v>
      </c>
      <c r="AH244" s="197">
        <v>0</v>
      </c>
      <c r="AI244" s="197">
        <v>0</v>
      </c>
      <c r="AJ244" s="197">
        <v>0</v>
      </c>
      <c r="AK244" s="197">
        <v>0</v>
      </c>
      <c r="AL244" s="197">
        <v>0</v>
      </c>
      <c r="AM244" s="197">
        <v>0</v>
      </c>
      <c r="AN244" s="197">
        <v>0</v>
      </c>
      <c r="AO244" s="197">
        <v>0</v>
      </c>
      <c r="AP244" s="197">
        <v>0</v>
      </c>
      <c r="AQ244" s="197">
        <v>0</v>
      </c>
      <c r="AR244" s="197">
        <v>0</v>
      </c>
      <c r="AS244" s="197">
        <v>0</v>
      </c>
      <c r="AT244" s="197">
        <v>0</v>
      </c>
      <c r="AU244" s="197">
        <v>0</v>
      </c>
      <c r="AV244" s="197">
        <v>0</v>
      </c>
      <c r="AW244" s="197">
        <v>0</v>
      </c>
      <c r="AX244" s="197">
        <v>0</v>
      </c>
      <c r="AY244" s="197">
        <v>0</v>
      </c>
      <c r="AZ244" s="197">
        <v>0</v>
      </c>
    </row>
    <row r="245" spans="1:52">
      <c r="A245" s="224" t="s">
        <v>236</v>
      </c>
      <c r="B245" s="210">
        <v>29.425192460022362</v>
      </c>
      <c r="C245" s="210">
        <v>35.414832270056799</v>
      </c>
      <c r="D245" s="210">
        <v>35.414832270056799</v>
      </c>
      <c r="E245" s="210">
        <v>35.414832270056799</v>
      </c>
      <c r="F245" s="210">
        <v>35.414832270056799</v>
      </c>
      <c r="G245" s="210">
        <v>35.414832270056799</v>
      </c>
      <c r="H245" s="210">
        <v>38.822176037545361</v>
      </c>
      <c r="I245" s="210">
        <v>45.43992802570132</v>
      </c>
      <c r="J245" s="210">
        <v>79.85248705122217</v>
      </c>
      <c r="K245" s="210">
        <v>81.206193276024962</v>
      </c>
      <c r="L245" s="210">
        <v>81.206193276024962</v>
      </c>
      <c r="M245" s="210">
        <v>81.206193276024962</v>
      </c>
      <c r="N245" s="210">
        <v>75.925548522854456</v>
      </c>
      <c r="O245" s="210">
        <v>75.925548522854456</v>
      </c>
      <c r="P245" s="210">
        <v>75.925548522854456</v>
      </c>
      <c r="Q245" s="210">
        <v>65.895619652002082</v>
      </c>
      <c r="R245" s="210">
        <v>66.796339165930277</v>
      </c>
      <c r="S245" s="210">
        <v>67.67922930605512</v>
      </c>
      <c r="T245" s="210">
        <v>68.479335660638554</v>
      </c>
      <c r="U245" s="210">
        <v>69.163595357399572</v>
      </c>
      <c r="V245" s="210">
        <v>69.778328427326045</v>
      </c>
      <c r="W245" s="210">
        <v>70.380769029686974</v>
      </c>
      <c r="X245" s="210">
        <v>70.994667941849585</v>
      </c>
      <c r="Y245" s="210">
        <v>71.646609798543082</v>
      </c>
      <c r="Z245" s="210">
        <v>72.371238705392116</v>
      </c>
      <c r="AA245" s="210">
        <v>73.158341357794797</v>
      </c>
      <c r="AB245" s="210">
        <v>74.053962125070882</v>
      </c>
      <c r="AC245" s="210">
        <v>74.998740603105617</v>
      </c>
      <c r="AD245" s="210">
        <v>75.96109170936289</v>
      </c>
      <c r="AE245" s="210">
        <v>76.928717736535461</v>
      </c>
      <c r="AF245" s="210">
        <v>77.891525679189627</v>
      </c>
      <c r="AG245" s="210">
        <v>78.854115114950673</v>
      </c>
      <c r="AH245" s="210">
        <v>79.821604366003271</v>
      </c>
      <c r="AI245" s="210">
        <v>80.797649703301985</v>
      </c>
      <c r="AJ245" s="210">
        <v>81.779078014581899</v>
      </c>
      <c r="AK245" s="210">
        <v>82.759711798391052</v>
      </c>
      <c r="AL245" s="210">
        <v>83.741117314120984</v>
      </c>
      <c r="AM245" s="210">
        <v>84.731357393136975</v>
      </c>
      <c r="AN245" s="210">
        <v>85.725862445109058</v>
      </c>
      <c r="AO245" s="210">
        <v>86.729645847372566</v>
      </c>
      <c r="AP245" s="210">
        <v>87.741663146559844</v>
      </c>
      <c r="AQ245" s="210">
        <v>88.765786885798022</v>
      </c>
      <c r="AR245" s="210">
        <v>89.798581129151728</v>
      </c>
      <c r="AS245" s="210">
        <v>90.836299626684351</v>
      </c>
      <c r="AT245" s="210">
        <v>91.875141691776818</v>
      </c>
      <c r="AU245" s="210">
        <v>92.984857751145469</v>
      </c>
      <c r="AV245" s="210">
        <v>94.145141713955255</v>
      </c>
      <c r="AW245" s="210">
        <v>95.270078046769015</v>
      </c>
      <c r="AX245" s="210">
        <v>96.375315785293822</v>
      </c>
      <c r="AY245" s="210">
        <v>97.461952858033428</v>
      </c>
      <c r="AZ245" s="210">
        <v>98.531665518687248</v>
      </c>
    </row>
    <row r="246" spans="1:52">
      <c r="A246" s="191" t="s">
        <v>229</v>
      </c>
      <c r="B246" s="197">
        <v>29.425192460022362</v>
      </c>
      <c r="C246" s="197">
        <v>35.414832270056799</v>
      </c>
      <c r="D246" s="197">
        <v>35.414832270056799</v>
      </c>
      <c r="E246" s="197">
        <v>35.414832270056799</v>
      </c>
      <c r="F246" s="197">
        <v>35.414832270056799</v>
      </c>
      <c r="G246" s="197">
        <v>35.414832270056799</v>
      </c>
      <c r="H246" s="197">
        <v>38.822176037545361</v>
      </c>
      <c r="I246" s="197">
        <v>45.43992802570132</v>
      </c>
      <c r="J246" s="197">
        <v>79.85248705122217</v>
      </c>
      <c r="K246" s="197">
        <v>81.206193276024962</v>
      </c>
      <c r="L246" s="197">
        <v>81.206193276024962</v>
      </c>
      <c r="M246" s="197">
        <v>81.206193276024962</v>
      </c>
      <c r="N246" s="197">
        <v>75.925548522854456</v>
      </c>
      <c r="O246" s="197">
        <v>75.925548522854456</v>
      </c>
      <c r="P246" s="197">
        <v>75.925548522854456</v>
      </c>
      <c r="Q246" s="197">
        <v>65.895619652002082</v>
      </c>
      <c r="R246" s="197">
        <v>66.795523089517943</v>
      </c>
      <c r="S246" s="197">
        <v>67.677596507630952</v>
      </c>
      <c r="T246" s="197">
        <v>68.47689808148904</v>
      </c>
      <c r="U246" s="197">
        <v>69.160375116190792</v>
      </c>
      <c r="V246" s="197">
        <v>69.77463370309556</v>
      </c>
      <c r="W246" s="197">
        <v>70.376317702182817</v>
      </c>
      <c r="X246" s="197">
        <v>70.989450510661769</v>
      </c>
      <c r="Y246" s="197">
        <v>71.64090361285696</v>
      </c>
      <c r="Z246" s="197">
        <v>72.364718717931311</v>
      </c>
      <c r="AA246" s="197">
        <v>73.151281495496619</v>
      </c>
      <c r="AB246" s="197">
        <v>74.046017354502808</v>
      </c>
      <c r="AC246" s="197">
        <v>74.990193523118634</v>
      </c>
      <c r="AD246" s="197">
        <v>75.951928185301583</v>
      </c>
      <c r="AE246" s="197">
        <v>76.918606610575779</v>
      </c>
      <c r="AF246" s="197">
        <v>77.880450902940098</v>
      </c>
      <c r="AG246" s="197">
        <v>78.842388675535886</v>
      </c>
      <c r="AH246" s="197">
        <v>79.80887036092237</v>
      </c>
      <c r="AI246" s="197">
        <v>80.783879187994984</v>
      </c>
      <c r="AJ246" s="197">
        <v>81.764238413146202</v>
      </c>
      <c r="AK246" s="197">
        <v>82.74413796047682</v>
      </c>
      <c r="AL246" s="197">
        <v>83.724397645813568</v>
      </c>
      <c r="AM246" s="197">
        <v>84.713437519639299</v>
      </c>
      <c r="AN246" s="197">
        <v>85.706681750563661</v>
      </c>
      <c r="AO246" s="197">
        <v>86.709573574862759</v>
      </c>
      <c r="AP246" s="197">
        <v>87.720637938653496</v>
      </c>
      <c r="AQ246" s="197">
        <v>88.743226467463771</v>
      </c>
      <c r="AR246" s="197">
        <v>89.774358609290275</v>
      </c>
      <c r="AS246" s="197">
        <v>90.810858073704622</v>
      </c>
      <c r="AT246" s="197">
        <v>91.846320479261152</v>
      </c>
      <c r="AU246" s="197">
        <v>92.952321518499502</v>
      </c>
      <c r="AV246" s="197">
        <v>94.110028247970007</v>
      </c>
      <c r="AW246" s="197">
        <v>95.233932443439301</v>
      </c>
      <c r="AX246" s="197">
        <v>96.336978939268064</v>
      </c>
      <c r="AY246" s="197">
        <v>97.422323123791926</v>
      </c>
      <c r="AZ246" s="197">
        <v>98.487281795659186</v>
      </c>
    </row>
    <row r="247" spans="1:52">
      <c r="A247" s="191" t="s">
        <v>230</v>
      </c>
      <c r="B247" s="197">
        <v>0</v>
      </c>
      <c r="C247" s="197">
        <v>0</v>
      </c>
      <c r="D247" s="197">
        <v>0</v>
      </c>
      <c r="E247" s="197">
        <v>0</v>
      </c>
      <c r="F247" s="197">
        <v>0</v>
      </c>
      <c r="G247" s="197">
        <v>0</v>
      </c>
      <c r="H247" s="197">
        <v>0</v>
      </c>
      <c r="I247" s="197">
        <v>0</v>
      </c>
      <c r="J247" s="197">
        <v>0</v>
      </c>
      <c r="K247" s="197">
        <v>0</v>
      </c>
      <c r="L247" s="197">
        <v>0</v>
      </c>
      <c r="M247" s="197">
        <v>0</v>
      </c>
      <c r="N247" s="197">
        <v>0</v>
      </c>
      <c r="O247" s="197">
        <v>0</v>
      </c>
      <c r="P247" s="197">
        <v>0</v>
      </c>
      <c r="Q247" s="197">
        <v>0</v>
      </c>
      <c r="R247" s="197">
        <v>8.1605203743519237E-4</v>
      </c>
      <c r="S247" s="197">
        <v>1.6327385123250612E-3</v>
      </c>
      <c r="T247" s="197">
        <v>2.4374683889456525E-3</v>
      </c>
      <c r="U247" s="197">
        <v>3.2200589350854978E-3</v>
      </c>
      <c r="V247" s="197">
        <v>3.69447917366296E-3</v>
      </c>
      <c r="W247" s="197">
        <v>4.4509362903422684E-3</v>
      </c>
      <c r="X247" s="197">
        <v>5.2168265427818307E-3</v>
      </c>
      <c r="Y247" s="197">
        <v>5.7053847767398894E-3</v>
      </c>
      <c r="Z247" s="197">
        <v>6.5187173329842489E-3</v>
      </c>
      <c r="AA247" s="197">
        <v>7.0581468464184895E-3</v>
      </c>
      <c r="AB247" s="197">
        <v>7.9420113178613021E-3</v>
      </c>
      <c r="AC247" s="197">
        <v>8.5433082827085331E-3</v>
      </c>
      <c r="AD247" s="197">
        <v>9.1582851926739345E-3</v>
      </c>
      <c r="AE247" s="197">
        <v>1.0102698581683649E-2</v>
      </c>
      <c r="AF247" s="197">
        <v>1.1061808804699435E-2</v>
      </c>
      <c r="AG247" s="197">
        <v>1.1709188806568835E-2</v>
      </c>
      <c r="AH247" s="197">
        <v>1.2707600885294606E-2</v>
      </c>
      <c r="AI247" s="197">
        <v>1.3731177515661592E-2</v>
      </c>
      <c r="AJ247" s="197">
        <v>1.4782088835236559E-2</v>
      </c>
      <c r="AK247" s="197">
        <v>1.5499459431702139E-2</v>
      </c>
      <c r="AL247" s="197">
        <v>1.6610098695925869E-2</v>
      </c>
      <c r="AM247" s="197">
        <v>1.7761537310156696E-2</v>
      </c>
      <c r="AN247" s="197">
        <v>1.8955476262434542E-2</v>
      </c>
      <c r="AO247" s="197">
        <v>1.9786163474572554E-2</v>
      </c>
      <c r="AP247" s="197">
        <v>2.0656469831634872E-2</v>
      </c>
      <c r="AQ247" s="197">
        <v>2.202601104057994E-2</v>
      </c>
      <c r="AR247" s="197">
        <v>2.3468572644673742E-2</v>
      </c>
      <c r="AS247" s="197">
        <v>2.4493831959397465E-2</v>
      </c>
      <c r="AT247" s="197">
        <v>2.7237903234443122E-2</v>
      </c>
      <c r="AU247" s="197">
        <v>3.0141333945334779E-2</v>
      </c>
      <c r="AV247" s="197">
        <v>3.2075505079338901E-2</v>
      </c>
      <c r="AW247" s="197">
        <v>3.281789182011037E-2</v>
      </c>
      <c r="AX247" s="197">
        <v>3.4327192482254673E-2</v>
      </c>
      <c r="AY247" s="197">
        <v>3.5179328741356194E-2</v>
      </c>
      <c r="AZ247" s="197">
        <v>3.8179860380845802E-2</v>
      </c>
    </row>
    <row r="248" spans="1:52">
      <c r="A248" s="191" t="s">
        <v>221</v>
      </c>
      <c r="B248" s="197">
        <v>0</v>
      </c>
      <c r="C248" s="197">
        <v>0</v>
      </c>
      <c r="D248" s="197">
        <v>0</v>
      </c>
      <c r="E248" s="197">
        <v>0</v>
      </c>
      <c r="F248" s="197">
        <v>0</v>
      </c>
      <c r="G248" s="197">
        <v>0</v>
      </c>
      <c r="H248" s="197">
        <v>0</v>
      </c>
      <c r="I248" s="197">
        <v>0</v>
      </c>
      <c r="J248" s="197">
        <v>0</v>
      </c>
      <c r="K248" s="197">
        <v>0</v>
      </c>
      <c r="L248" s="197">
        <v>0</v>
      </c>
      <c r="M248" s="197">
        <v>0</v>
      </c>
      <c r="N248" s="197">
        <v>0</v>
      </c>
      <c r="O248" s="197">
        <v>0</v>
      </c>
      <c r="P248" s="197">
        <v>0</v>
      </c>
      <c r="Q248" s="197">
        <v>0</v>
      </c>
      <c r="R248" s="197">
        <v>2.437489302186739E-8</v>
      </c>
      <c r="S248" s="197">
        <v>5.991184493965738E-8</v>
      </c>
      <c r="T248" s="197">
        <v>1.1076056959628509E-7</v>
      </c>
      <c r="U248" s="197">
        <v>1.8227369814702009E-7</v>
      </c>
      <c r="V248" s="197">
        <v>2.4505682314192404E-7</v>
      </c>
      <c r="W248" s="197">
        <v>3.9121382072933053E-7</v>
      </c>
      <c r="X248" s="197">
        <v>6.0464503319476018E-7</v>
      </c>
      <c r="Y248" s="197">
        <v>8.0090937303940899E-7</v>
      </c>
      <c r="Z248" s="197">
        <v>1.2701278266297504E-6</v>
      </c>
      <c r="AA248" s="197">
        <v>1.7154517549986542E-6</v>
      </c>
      <c r="AB248" s="197">
        <v>2.7592502055877728E-6</v>
      </c>
      <c r="AC248" s="197">
        <v>3.7717042712037086E-6</v>
      </c>
      <c r="AD248" s="197">
        <v>5.2388686342984007E-6</v>
      </c>
      <c r="AE248" s="197">
        <v>8.4273779925538263E-6</v>
      </c>
      <c r="AF248" s="197">
        <v>1.2967444830311064E-5</v>
      </c>
      <c r="AG248" s="197">
        <v>1.7250608224330465E-5</v>
      </c>
      <c r="AH248" s="197">
        <v>2.6404195612136084E-5</v>
      </c>
      <c r="AI248" s="197">
        <v>3.9337791336317146E-5</v>
      </c>
      <c r="AJ248" s="197">
        <v>5.7512600465416689E-5</v>
      </c>
      <c r="AK248" s="197">
        <v>7.4378482519241249E-5</v>
      </c>
      <c r="AL248" s="197">
        <v>1.0956961149696684E-4</v>
      </c>
      <c r="AM248" s="197">
        <v>1.583361875273734E-4</v>
      </c>
      <c r="AN248" s="197">
        <v>2.2521828297029646E-4</v>
      </c>
      <c r="AO248" s="197">
        <v>2.8610903522662315E-4</v>
      </c>
      <c r="AP248" s="197">
        <v>3.6873807471195794E-4</v>
      </c>
      <c r="AQ248" s="197">
        <v>5.3440729367513345E-4</v>
      </c>
      <c r="AR248" s="197">
        <v>7.53947216773984E-4</v>
      </c>
      <c r="AS248" s="197">
        <v>9.4772102031961622E-4</v>
      </c>
      <c r="AT248" s="197">
        <v>1.583309281227064E-3</v>
      </c>
      <c r="AU248" s="197">
        <v>2.3948987006281513E-3</v>
      </c>
      <c r="AV248" s="197">
        <v>3.0379609059139234E-3</v>
      </c>
      <c r="AW248" s="197">
        <v>3.3277115095914677E-3</v>
      </c>
      <c r="AX248" s="197">
        <v>4.0096535435066296E-3</v>
      </c>
      <c r="AY248" s="197">
        <v>4.4504055001552568E-3</v>
      </c>
      <c r="AZ248" s="197">
        <v>6.2038626472140333E-3</v>
      </c>
    </row>
    <row r="249" spans="1:52">
      <c r="A249" s="191" t="s">
        <v>231</v>
      </c>
      <c r="B249" s="197">
        <v>0</v>
      </c>
      <c r="C249" s="197">
        <v>0</v>
      </c>
      <c r="D249" s="197">
        <v>0</v>
      </c>
      <c r="E249" s="197">
        <v>0</v>
      </c>
      <c r="F249" s="197">
        <v>0</v>
      </c>
      <c r="G249" s="197">
        <v>0</v>
      </c>
      <c r="H249" s="197">
        <v>0</v>
      </c>
      <c r="I249" s="197">
        <v>0</v>
      </c>
      <c r="J249" s="197">
        <v>0</v>
      </c>
      <c r="K249" s="197">
        <v>0</v>
      </c>
      <c r="L249" s="197">
        <v>0</v>
      </c>
      <c r="M249" s="197">
        <v>0</v>
      </c>
      <c r="N249" s="197">
        <v>0</v>
      </c>
      <c r="O249" s="197">
        <v>0</v>
      </c>
      <c r="P249" s="197">
        <v>0</v>
      </c>
      <c r="Q249" s="197">
        <v>0</v>
      </c>
      <c r="R249" s="197">
        <v>0</v>
      </c>
      <c r="S249" s="197">
        <v>0</v>
      </c>
      <c r="T249" s="197">
        <v>0</v>
      </c>
      <c r="U249" s="197">
        <v>0</v>
      </c>
      <c r="V249" s="197">
        <v>0</v>
      </c>
      <c r="W249" s="197">
        <v>0</v>
      </c>
      <c r="X249" s="197">
        <v>0</v>
      </c>
      <c r="Y249" s="197">
        <v>0</v>
      </c>
      <c r="Z249" s="197">
        <v>0</v>
      </c>
      <c r="AA249" s="197">
        <v>0</v>
      </c>
      <c r="AB249" s="197">
        <v>0</v>
      </c>
      <c r="AC249" s="197">
        <v>0</v>
      </c>
      <c r="AD249" s="197">
        <v>0</v>
      </c>
      <c r="AE249" s="197">
        <v>0</v>
      </c>
      <c r="AF249" s="197">
        <v>0</v>
      </c>
      <c r="AG249" s="197">
        <v>0</v>
      </c>
      <c r="AH249" s="197">
        <v>0</v>
      </c>
      <c r="AI249" s="197">
        <v>0</v>
      </c>
      <c r="AJ249" s="197">
        <v>0</v>
      </c>
      <c r="AK249" s="197">
        <v>0</v>
      </c>
      <c r="AL249" s="197">
        <v>0</v>
      </c>
      <c r="AM249" s="197">
        <v>0</v>
      </c>
      <c r="AN249" s="197">
        <v>0</v>
      </c>
      <c r="AO249" s="197">
        <v>0</v>
      </c>
      <c r="AP249" s="197">
        <v>0</v>
      </c>
      <c r="AQ249" s="197">
        <v>0</v>
      </c>
      <c r="AR249" s="197">
        <v>0</v>
      </c>
      <c r="AS249" s="197">
        <v>0</v>
      </c>
      <c r="AT249" s="197">
        <v>0</v>
      </c>
      <c r="AU249" s="197">
        <v>0</v>
      </c>
      <c r="AV249" s="197">
        <v>0</v>
      </c>
      <c r="AW249" s="197">
        <v>0</v>
      </c>
      <c r="AX249" s="197">
        <v>0</v>
      </c>
      <c r="AY249" s="197">
        <v>0</v>
      </c>
      <c r="AZ249" s="197">
        <v>0</v>
      </c>
    </row>
    <row r="250" spans="1:52">
      <c r="A250" s="191" t="s">
        <v>232</v>
      </c>
      <c r="B250" s="197">
        <v>0</v>
      </c>
      <c r="C250" s="197">
        <v>0</v>
      </c>
      <c r="D250" s="197">
        <v>0</v>
      </c>
      <c r="E250" s="197">
        <v>0</v>
      </c>
      <c r="F250" s="197">
        <v>0</v>
      </c>
      <c r="G250" s="197">
        <v>0</v>
      </c>
      <c r="H250" s="197">
        <v>0</v>
      </c>
      <c r="I250" s="197">
        <v>0</v>
      </c>
      <c r="J250" s="197">
        <v>0</v>
      </c>
      <c r="K250" s="197">
        <v>0</v>
      </c>
      <c r="L250" s="197">
        <v>0</v>
      </c>
      <c r="M250" s="197">
        <v>0</v>
      </c>
      <c r="N250" s="197">
        <v>0</v>
      </c>
      <c r="O250" s="197">
        <v>0</v>
      </c>
      <c r="P250" s="197">
        <v>0</v>
      </c>
      <c r="Q250" s="197">
        <v>0</v>
      </c>
      <c r="R250" s="197">
        <v>0</v>
      </c>
      <c r="S250" s="197">
        <v>0</v>
      </c>
      <c r="T250" s="197">
        <v>0</v>
      </c>
      <c r="U250" s="197">
        <v>0</v>
      </c>
      <c r="V250" s="197">
        <v>0</v>
      </c>
      <c r="W250" s="197">
        <v>0</v>
      </c>
      <c r="X250" s="197">
        <v>0</v>
      </c>
      <c r="Y250" s="197">
        <v>0</v>
      </c>
      <c r="Z250" s="197">
        <v>0</v>
      </c>
      <c r="AA250" s="197">
        <v>0</v>
      </c>
      <c r="AB250" s="197">
        <v>0</v>
      </c>
      <c r="AC250" s="197">
        <v>0</v>
      </c>
      <c r="AD250" s="197">
        <v>0</v>
      </c>
      <c r="AE250" s="197">
        <v>0</v>
      </c>
      <c r="AF250" s="197">
        <v>0</v>
      </c>
      <c r="AG250" s="197">
        <v>0</v>
      </c>
      <c r="AH250" s="197">
        <v>0</v>
      </c>
      <c r="AI250" s="197">
        <v>0</v>
      </c>
      <c r="AJ250" s="197">
        <v>0</v>
      </c>
      <c r="AK250" s="197">
        <v>0</v>
      </c>
      <c r="AL250" s="197">
        <v>0</v>
      </c>
      <c r="AM250" s="197">
        <v>0</v>
      </c>
      <c r="AN250" s="197">
        <v>0</v>
      </c>
      <c r="AO250" s="197">
        <v>0</v>
      </c>
      <c r="AP250" s="197">
        <v>0</v>
      </c>
      <c r="AQ250" s="197">
        <v>0</v>
      </c>
      <c r="AR250" s="197">
        <v>0</v>
      </c>
      <c r="AS250" s="197">
        <v>0</v>
      </c>
      <c r="AT250" s="197">
        <v>0</v>
      </c>
      <c r="AU250" s="197">
        <v>0</v>
      </c>
      <c r="AV250" s="197">
        <v>0</v>
      </c>
      <c r="AW250" s="197">
        <v>0</v>
      </c>
      <c r="AX250" s="197">
        <v>0</v>
      </c>
      <c r="AY250" s="197">
        <v>0</v>
      </c>
      <c r="AZ250" s="197">
        <v>0</v>
      </c>
    </row>
    <row r="251" spans="1:52">
      <c r="A251" s="190" t="s">
        <v>233</v>
      </c>
      <c r="B251" s="199">
        <v>0</v>
      </c>
      <c r="C251" s="199">
        <v>0</v>
      </c>
      <c r="D251" s="199">
        <v>0</v>
      </c>
      <c r="E251" s="199">
        <v>0</v>
      </c>
      <c r="F251" s="199">
        <v>0</v>
      </c>
      <c r="G251" s="199">
        <v>0</v>
      </c>
      <c r="H251" s="199">
        <v>0</v>
      </c>
      <c r="I251" s="199">
        <v>0</v>
      </c>
      <c r="J251" s="199">
        <v>0</v>
      </c>
      <c r="K251" s="199">
        <v>0</v>
      </c>
      <c r="L251" s="199">
        <v>0</v>
      </c>
      <c r="M251" s="199">
        <v>0</v>
      </c>
      <c r="N251" s="199">
        <v>0</v>
      </c>
      <c r="O251" s="199">
        <v>0</v>
      </c>
      <c r="P251" s="199">
        <v>0</v>
      </c>
      <c r="Q251" s="199">
        <v>0</v>
      </c>
      <c r="R251" s="199">
        <v>0</v>
      </c>
      <c r="S251" s="199">
        <v>0</v>
      </c>
      <c r="T251" s="199">
        <v>0</v>
      </c>
      <c r="U251" s="199">
        <v>0</v>
      </c>
      <c r="V251" s="199">
        <v>0</v>
      </c>
      <c r="W251" s="199">
        <v>0</v>
      </c>
      <c r="X251" s="199">
        <v>0</v>
      </c>
      <c r="Y251" s="199">
        <v>0</v>
      </c>
      <c r="Z251" s="199">
        <v>0</v>
      </c>
      <c r="AA251" s="199">
        <v>0</v>
      </c>
      <c r="AB251" s="199">
        <v>0</v>
      </c>
      <c r="AC251" s="199">
        <v>0</v>
      </c>
      <c r="AD251" s="199">
        <v>0</v>
      </c>
      <c r="AE251" s="199">
        <v>0</v>
      </c>
      <c r="AF251" s="199">
        <v>0</v>
      </c>
      <c r="AG251" s="199">
        <v>0</v>
      </c>
      <c r="AH251" s="199">
        <v>0</v>
      </c>
      <c r="AI251" s="199">
        <v>0</v>
      </c>
      <c r="AJ251" s="199">
        <v>0</v>
      </c>
      <c r="AK251" s="199">
        <v>0</v>
      </c>
      <c r="AL251" s="199">
        <v>0</v>
      </c>
      <c r="AM251" s="199">
        <v>0</v>
      </c>
      <c r="AN251" s="199">
        <v>0</v>
      </c>
      <c r="AO251" s="199">
        <v>0</v>
      </c>
      <c r="AP251" s="199">
        <v>0</v>
      </c>
      <c r="AQ251" s="199">
        <v>0</v>
      </c>
      <c r="AR251" s="199">
        <v>0</v>
      </c>
      <c r="AS251" s="199">
        <v>0</v>
      </c>
      <c r="AT251" s="199">
        <v>0</v>
      </c>
      <c r="AU251" s="199">
        <v>0</v>
      </c>
      <c r="AV251" s="199">
        <v>0</v>
      </c>
      <c r="AW251" s="199">
        <v>0</v>
      </c>
      <c r="AX251" s="199">
        <v>0</v>
      </c>
      <c r="AY251" s="199">
        <v>0</v>
      </c>
      <c r="AZ251" s="19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D28F2-0C75-4115-A2E9-C87362B53B90}">
  <dimension ref="A1:AZ251"/>
  <sheetViews>
    <sheetView topLeftCell="A168" workbookViewId="0">
      <selection activeCell="B185" sqref="B185"/>
    </sheetView>
  </sheetViews>
  <sheetFormatPr defaultRowHeight="14.5"/>
  <cols>
    <col min="1" max="1" width="46.54296875" style="121" bestFit="1" customWidth="1"/>
    <col min="2" max="52" width="9.08984375" style="121" customWidth="1"/>
    <col min="53" max="16384" width="8.7265625" style="121"/>
  </cols>
  <sheetData>
    <row r="1" spans="1:52" ht="15" thickBot="1">
      <c r="A1" s="85" t="s">
        <v>257</v>
      </c>
      <c r="B1" s="86">
        <v>2000</v>
      </c>
      <c r="C1" s="86">
        <v>2001</v>
      </c>
      <c r="D1" s="86">
        <v>2002</v>
      </c>
      <c r="E1" s="86">
        <v>2003</v>
      </c>
      <c r="F1" s="86">
        <v>2004</v>
      </c>
      <c r="G1" s="86">
        <v>2005</v>
      </c>
      <c r="H1" s="86">
        <v>2006</v>
      </c>
      <c r="I1" s="86">
        <v>2007</v>
      </c>
      <c r="J1" s="86">
        <v>2008</v>
      </c>
      <c r="K1" s="86">
        <v>2009</v>
      </c>
      <c r="L1" s="86">
        <v>2010</v>
      </c>
      <c r="M1" s="86">
        <v>2011</v>
      </c>
      <c r="N1" s="86">
        <v>2012</v>
      </c>
      <c r="O1" s="86">
        <v>2013</v>
      </c>
      <c r="P1" s="86">
        <v>2014</v>
      </c>
      <c r="Q1" s="86">
        <v>2015</v>
      </c>
      <c r="R1" s="86">
        <v>2016</v>
      </c>
      <c r="S1" s="86">
        <v>2017</v>
      </c>
      <c r="T1" s="86">
        <v>2018</v>
      </c>
      <c r="U1" s="86">
        <v>2019</v>
      </c>
      <c r="V1" s="86">
        <v>2020</v>
      </c>
      <c r="W1" s="86">
        <v>2021</v>
      </c>
      <c r="X1" s="86">
        <v>2022</v>
      </c>
      <c r="Y1" s="86">
        <v>2023</v>
      </c>
      <c r="Z1" s="86">
        <v>2024</v>
      </c>
      <c r="AA1" s="86">
        <v>2025</v>
      </c>
      <c r="AB1" s="86">
        <v>2026</v>
      </c>
      <c r="AC1" s="86">
        <v>2027</v>
      </c>
      <c r="AD1" s="86">
        <v>2028</v>
      </c>
      <c r="AE1" s="86">
        <v>2029</v>
      </c>
      <c r="AF1" s="86">
        <v>2030</v>
      </c>
      <c r="AG1" s="86">
        <v>2031</v>
      </c>
      <c r="AH1" s="86">
        <v>2032</v>
      </c>
      <c r="AI1" s="86">
        <v>2033</v>
      </c>
      <c r="AJ1" s="86">
        <v>2034</v>
      </c>
      <c r="AK1" s="86">
        <v>2035</v>
      </c>
      <c r="AL1" s="86">
        <v>2036</v>
      </c>
      <c r="AM1" s="86">
        <v>2037</v>
      </c>
      <c r="AN1" s="86">
        <v>2038</v>
      </c>
      <c r="AO1" s="86">
        <v>2039</v>
      </c>
      <c r="AP1" s="86">
        <v>2040</v>
      </c>
      <c r="AQ1" s="86">
        <v>2041</v>
      </c>
      <c r="AR1" s="86">
        <v>2042</v>
      </c>
      <c r="AS1" s="86">
        <v>2043</v>
      </c>
      <c r="AT1" s="86">
        <v>2044</v>
      </c>
      <c r="AU1" s="86">
        <v>2045</v>
      </c>
      <c r="AV1" s="86">
        <v>2046</v>
      </c>
      <c r="AW1" s="86">
        <v>2047</v>
      </c>
      <c r="AX1" s="86">
        <v>2048</v>
      </c>
      <c r="AY1" s="86">
        <v>2049</v>
      </c>
      <c r="AZ1" s="86">
        <v>2050</v>
      </c>
    </row>
    <row r="2" spans="1:52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</row>
    <row r="3" spans="1:52">
      <c r="A3" s="130" t="s">
        <v>193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</row>
    <row r="4" spans="1:52">
      <c r="A4" s="128" t="s">
        <v>19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</row>
    <row r="5" spans="1:52">
      <c r="A5" s="91" t="s">
        <v>194</v>
      </c>
      <c r="B5" s="92">
        <f>EU28_TRA_StockTot!B5-UK_TRA_StockTot!B5</f>
        <v>202522345</v>
      </c>
      <c r="C5" s="204">
        <f>EU28_TRA_StockTot!C5-UK_TRA_StockTot!C5</f>
        <v>207522311</v>
      </c>
      <c r="D5" s="204">
        <f>EU28_TRA_StockTot!D5-UK_TRA_StockTot!D5</f>
        <v>211686344</v>
      </c>
      <c r="E5" s="204">
        <f>EU28_TRA_StockTot!E5-UK_TRA_StockTot!E5</f>
        <v>215388515</v>
      </c>
      <c r="F5" s="204">
        <f>EU28_TRA_StockTot!F5-UK_TRA_StockTot!F5</f>
        <v>218549062</v>
      </c>
      <c r="G5" s="204">
        <f>EU28_TRA_StockTot!G5-UK_TRA_StockTot!G5</f>
        <v>223501807</v>
      </c>
      <c r="H5" s="204">
        <f>EU28_TRA_StockTot!H5-UK_TRA_StockTot!H5</f>
        <v>229242544</v>
      </c>
      <c r="I5" s="204">
        <f>EU28_TRA_StockTot!I5-UK_TRA_StockTot!I5</f>
        <v>234991812</v>
      </c>
      <c r="J5" s="204">
        <f>EU28_TRA_StockTot!J5-UK_TRA_StockTot!J5</f>
        <v>240119973</v>
      </c>
      <c r="K5" s="204">
        <f>EU28_TRA_StockTot!K5-UK_TRA_StockTot!K5</f>
        <v>242516187</v>
      </c>
      <c r="L5" s="204">
        <f>EU28_TRA_StockTot!L5-UK_TRA_StockTot!L5</f>
        <v>246800831</v>
      </c>
      <c r="M5" s="204">
        <f>EU28_TRA_StockTot!M5-UK_TRA_StockTot!M5</f>
        <v>250036682</v>
      </c>
      <c r="N5" s="204">
        <f>EU28_TRA_StockTot!N5-UK_TRA_StockTot!N5</f>
        <v>251533715</v>
      </c>
      <c r="O5" s="204">
        <f>EU28_TRA_StockTot!O5-UK_TRA_StockTot!O5</f>
        <v>254639582</v>
      </c>
      <c r="P5" s="204">
        <f>EU28_TRA_StockTot!P5-UK_TRA_StockTot!P5</f>
        <v>257469689</v>
      </c>
      <c r="Q5" s="204">
        <f>EU28_TRA_StockTot!Q5-UK_TRA_StockTot!Q5</f>
        <v>261206907</v>
      </c>
      <c r="R5" s="204">
        <f>EU28_TRA_StockTot!R5-UK_TRA_StockTot!R5</f>
        <v>267366038</v>
      </c>
      <c r="S5" s="204">
        <f>EU28_TRA_StockTot!S5-UK_TRA_StockTot!S5</f>
        <v>273540147</v>
      </c>
      <c r="T5" s="204">
        <f>EU28_TRA_StockTot!T5-UK_TRA_StockTot!T5</f>
        <v>278391445</v>
      </c>
      <c r="U5" s="204">
        <f>EU28_TRA_StockTot!U5-UK_TRA_StockTot!U5</f>
        <v>282720942</v>
      </c>
      <c r="V5" s="204">
        <f>EU28_TRA_StockTot!V5-UK_TRA_StockTot!V5</f>
        <v>286295995</v>
      </c>
      <c r="W5" s="204">
        <f>EU28_TRA_StockTot!W5-UK_TRA_StockTot!W5</f>
        <v>289794661</v>
      </c>
      <c r="X5" s="204">
        <f>EU28_TRA_StockTot!X5-UK_TRA_StockTot!X5</f>
        <v>293304829</v>
      </c>
      <c r="Y5" s="204">
        <f>EU28_TRA_StockTot!Y5-UK_TRA_StockTot!Y5</f>
        <v>296322327</v>
      </c>
      <c r="Z5" s="204">
        <f>EU28_TRA_StockTot!Z5-UK_TRA_StockTot!Z5</f>
        <v>298901970</v>
      </c>
      <c r="AA5" s="204">
        <f>EU28_TRA_StockTot!AA5-UK_TRA_StockTot!AA5</f>
        <v>301266985</v>
      </c>
      <c r="AB5" s="204">
        <f>EU28_TRA_StockTot!AB5-UK_TRA_StockTot!AB5</f>
        <v>302942671</v>
      </c>
      <c r="AC5" s="204">
        <f>EU28_TRA_StockTot!AC5-UK_TRA_StockTot!AC5</f>
        <v>304293000</v>
      </c>
      <c r="AD5" s="204">
        <f>EU28_TRA_StockTot!AD5-UK_TRA_StockTot!AD5</f>
        <v>305758056</v>
      </c>
      <c r="AE5" s="204">
        <f>EU28_TRA_StockTot!AE5-UK_TRA_StockTot!AE5</f>
        <v>307143512</v>
      </c>
      <c r="AF5" s="204">
        <f>EU28_TRA_StockTot!AF5-UK_TRA_StockTot!AF5</f>
        <v>308581483</v>
      </c>
      <c r="AG5" s="204">
        <f>EU28_TRA_StockTot!AG5-UK_TRA_StockTot!AG5</f>
        <v>310097798</v>
      </c>
      <c r="AH5" s="204">
        <f>EU28_TRA_StockTot!AH5-UK_TRA_StockTot!AH5</f>
        <v>311624011</v>
      </c>
      <c r="AI5" s="204">
        <f>EU28_TRA_StockTot!AI5-UK_TRA_StockTot!AI5</f>
        <v>313215596</v>
      </c>
      <c r="AJ5" s="204">
        <f>EU28_TRA_StockTot!AJ5-UK_TRA_StockTot!AJ5</f>
        <v>314787843</v>
      </c>
      <c r="AK5" s="204">
        <f>EU28_TRA_StockTot!AK5-UK_TRA_StockTot!AK5</f>
        <v>316339549</v>
      </c>
      <c r="AL5" s="204">
        <f>EU28_TRA_StockTot!AL5-UK_TRA_StockTot!AL5</f>
        <v>317857786</v>
      </c>
      <c r="AM5" s="204">
        <f>EU28_TRA_StockTot!AM5-UK_TRA_StockTot!AM5</f>
        <v>319384005</v>
      </c>
      <c r="AN5" s="204">
        <f>EU28_TRA_StockTot!AN5-UK_TRA_StockTot!AN5</f>
        <v>320863667</v>
      </c>
      <c r="AO5" s="204">
        <f>EU28_TRA_StockTot!AO5-UK_TRA_StockTot!AO5</f>
        <v>322245248</v>
      </c>
      <c r="AP5" s="204">
        <f>EU28_TRA_StockTot!AP5-UK_TRA_StockTot!AP5</f>
        <v>323600200</v>
      </c>
      <c r="AQ5" s="204">
        <f>EU28_TRA_StockTot!AQ5-UK_TRA_StockTot!AQ5</f>
        <v>324994864</v>
      </c>
      <c r="AR5" s="204">
        <f>EU28_TRA_StockTot!AR5-UK_TRA_StockTot!AR5</f>
        <v>326434072</v>
      </c>
      <c r="AS5" s="204">
        <f>EU28_TRA_StockTot!AS5-UK_TRA_StockTot!AS5</f>
        <v>327950017</v>
      </c>
      <c r="AT5" s="204">
        <f>EU28_TRA_StockTot!AT5-UK_TRA_StockTot!AT5</f>
        <v>329582257</v>
      </c>
      <c r="AU5" s="204">
        <f>EU28_TRA_StockTot!AU5-UK_TRA_StockTot!AU5</f>
        <v>331311573</v>
      </c>
      <c r="AV5" s="204">
        <f>EU28_TRA_StockTot!AV5-UK_TRA_StockTot!AV5</f>
        <v>333103920</v>
      </c>
      <c r="AW5" s="204">
        <f>EU28_TRA_StockTot!AW5-UK_TRA_StockTot!AW5</f>
        <v>334956255</v>
      </c>
      <c r="AX5" s="204">
        <f>EU28_TRA_StockTot!AX5-UK_TRA_StockTot!AX5</f>
        <v>336862567</v>
      </c>
      <c r="AY5" s="204">
        <f>EU28_TRA_StockTot!AY5-UK_TRA_StockTot!AY5</f>
        <v>338848901</v>
      </c>
      <c r="AZ5" s="204">
        <f>EU28_TRA_StockTot!AZ5-UK_TRA_StockTot!AZ5</f>
        <v>340905410</v>
      </c>
    </row>
    <row r="6" spans="1:52">
      <c r="A6" s="93" t="s">
        <v>20</v>
      </c>
      <c r="B6" s="94">
        <f>EU28_TRA_StockTot!B6-UK_TRA_StockTot!B6</f>
        <v>25708508</v>
      </c>
      <c r="C6" s="206">
        <f>EU28_TRA_StockTot!C6-UK_TRA_StockTot!C6</f>
        <v>26581356</v>
      </c>
      <c r="D6" s="206">
        <f>EU28_TRA_StockTot!D6-UK_TRA_StockTot!D6</f>
        <v>27557121</v>
      </c>
      <c r="E6" s="206">
        <f>EU28_TRA_StockTot!E6-UK_TRA_StockTot!E6</f>
        <v>28267695</v>
      </c>
      <c r="F6" s="206">
        <f>EU28_TRA_StockTot!F6-UK_TRA_StockTot!F6</f>
        <v>28974633</v>
      </c>
      <c r="G6" s="206">
        <f>EU28_TRA_StockTot!G6-UK_TRA_StockTot!G6</f>
        <v>30038941</v>
      </c>
      <c r="H6" s="206">
        <f>EU28_TRA_StockTot!H6-UK_TRA_StockTot!H6</f>
        <v>31063791</v>
      </c>
      <c r="I6" s="206">
        <f>EU28_TRA_StockTot!I6-UK_TRA_StockTot!I6</f>
        <v>32233697</v>
      </c>
      <c r="J6" s="206">
        <f>EU28_TRA_StockTot!J6-UK_TRA_StockTot!J6</f>
        <v>33448305</v>
      </c>
      <c r="K6" s="206">
        <f>EU28_TRA_StockTot!K6-UK_TRA_StockTot!K6</f>
        <v>34013368</v>
      </c>
      <c r="L6" s="206">
        <f>EU28_TRA_StockTot!L6-UK_TRA_StockTot!L6</f>
        <v>34619990</v>
      </c>
      <c r="M6" s="206">
        <f>EU28_TRA_StockTot!M6-UK_TRA_StockTot!M6</f>
        <v>35040960</v>
      </c>
      <c r="N6" s="206">
        <f>EU28_TRA_StockTot!N6-UK_TRA_StockTot!N6</f>
        <v>34761290</v>
      </c>
      <c r="O6" s="206">
        <f>EU28_TRA_StockTot!O6-UK_TRA_StockTot!O6</f>
        <v>34948477</v>
      </c>
      <c r="P6" s="206">
        <f>EU28_TRA_StockTot!P6-UK_TRA_StockTot!P6</f>
        <v>35323827</v>
      </c>
      <c r="Q6" s="206">
        <f>EU28_TRA_StockTot!Q6-UK_TRA_StockTot!Q6</f>
        <v>35783479</v>
      </c>
      <c r="R6" s="206">
        <f>EU28_TRA_StockTot!R6-UK_TRA_StockTot!R6</f>
        <v>37023666</v>
      </c>
      <c r="S6" s="206">
        <f>EU28_TRA_StockTot!S6-UK_TRA_StockTot!S6</f>
        <v>38305418</v>
      </c>
      <c r="T6" s="206">
        <f>EU28_TRA_StockTot!T6-UK_TRA_StockTot!T6</f>
        <v>39350284</v>
      </c>
      <c r="U6" s="206">
        <f>EU28_TRA_StockTot!U6-UK_TRA_StockTot!U6</f>
        <v>40252437</v>
      </c>
      <c r="V6" s="206">
        <f>EU28_TRA_StockTot!V6-UK_TRA_StockTot!V6</f>
        <v>40956812</v>
      </c>
      <c r="W6" s="206">
        <f>EU28_TRA_StockTot!W6-UK_TRA_StockTot!W6</f>
        <v>41426618</v>
      </c>
      <c r="X6" s="206">
        <f>EU28_TRA_StockTot!X6-UK_TRA_StockTot!X6</f>
        <v>41746367</v>
      </c>
      <c r="Y6" s="206">
        <f>EU28_TRA_StockTot!Y6-UK_TRA_StockTot!Y6</f>
        <v>41956969</v>
      </c>
      <c r="Z6" s="206">
        <f>EU28_TRA_StockTot!Z6-UK_TRA_StockTot!Z6</f>
        <v>42087485</v>
      </c>
      <c r="AA6" s="206">
        <f>EU28_TRA_StockTot!AA6-UK_TRA_StockTot!AA6</f>
        <v>42262152</v>
      </c>
      <c r="AB6" s="206">
        <f>EU28_TRA_StockTot!AB6-UK_TRA_StockTot!AB6</f>
        <v>42436852</v>
      </c>
      <c r="AC6" s="206">
        <f>EU28_TRA_StockTot!AC6-UK_TRA_StockTot!AC6</f>
        <v>42671133</v>
      </c>
      <c r="AD6" s="206">
        <f>EU28_TRA_StockTot!AD6-UK_TRA_StockTot!AD6</f>
        <v>43013138</v>
      </c>
      <c r="AE6" s="206">
        <f>EU28_TRA_StockTot!AE6-UK_TRA_StockTot!AE6</f>
        <v>43471286</v>
      </c>
      <c r="AF6" s="206">
        <f>EU28_TRA_StockTot!AF6-UK_TRA_StockTot!AF6</f>
        <v>44036765</v>
      </c>
      <c r="AG6" s="206">
        <f>EU28_TRA_StockTot!AG6-UK_TRA_StockTot!AG6</f>
        <v>44718921</v>
      </c>
      <c r="AH6" s="206">
        <f>EU28_TRA_StockTot!AH6-UK_TRA_StockTot!AH6</f>
        <v>45486449</v>
      </c>
      <c r="AI6" s="206">
        <f>EU28_TRA_StockTot!AI6-UK_TRA_StockTot!AI6</f>
        <v>46308064</v>
      </c>
      <c r="AJ6" s="206">
        <f>EU28_TRA_StockTot!AJ6-UK_TRA_StockTot!AJ6</f>
        <v>47194555</v>
      </c>
      <c r="AK6" s="206">
        <f>EU28_TRA_StockTot!AK6-UK_TRA_StockTot!AK6</f>
        <v>48145418</v>
      </c>
      <c r="AL6" s="206">
        <f>EU28_TRA_StockTot!AL6-UK_TRA_StockTot!AL6</f>
        <v>49164703</v>
      </c>
      <c r="AM6" s="206">
        <f>EU28_TRA_StockTot!AM6-UK_TRA_StockTot!AM6</f>
        <v>50300364</v>
      </c>
      <c r="AN6" s="206">
        <f>EU28_TRA_StockTot!AN6-UK_TRA_StockTot!AN6</f>
        <v>51509554</v>
      </c>
      <c r="AO6" s="206">
        <f>EU28_TRA_StockTot!AO6-UK_TRA_StockTot!AO6</f>
        <v>52780691</v>
      </c>
      <c r="AP6" s="206">
        <f>EU28_TRA_StockTot!AP6-UK_TRA_StockTot!AP6</f>
        <v>54112879</v>
      </c>
      <c r="AQ6" s="206">
        <f>EU28_TRA_StockTot!AQ6-UK_TRA_StockTot!AQ6</f>
        <v>55522317</v>
      </c>
      <c r="AR6" s="206">
        <f>EU28_TRA_StockTot!AR6-UK_TRA_StockTot!AR6</f>
        <v>57024960</v>
      </c>
      <c r="AS6" s="206">
        <f>EU28_TRA_StockTot!AS6-UK_TRA_StockTot!AS6</f>
        <v>58637227</v>
      </c>
      <c r="AT6" s="206">
        <f>EU28_TRA_StockTot!AT6-UK_TRA_StockTot!AT6</f>
        <v>60404004</v>
      </c>
      <c r="AU6" s="206">
        <f>EU28_TRA_StockTot!AU6-UK_TRA_StockTot!AU6</f>
        <v>62285436</v>
      </c>
      <c r="AV6" s="206">
        <f>EU28_TRA_StockTot!AV6-UK_TRA_StockTot!AV6</f>
        <v>64281765</v>
      </c>
      <c r="AW6" s="206">
        <f>EU28_TRA_StockTot!AW6-UK_TRA_StockTot!AW6</f>
        <v>66407558</v>
      </c>
      <c r="AX6" s="206">
        <f>EU28_TRA_StockTot!AX6-UK_TRA_StockTot!AX6</f>
        <v>68659269</v>
      </c>
      <c r="AY6" s="206">
        <f>EU28_TRA_StockTot!AY6-UK_TRA_StockTot!AY6</f>
        <v>71046421</v>
      </c>
      <c r="AZ6" s="206">
        <f>EU28_TRA_StockTot!AZ6-UK_TRA_StockTot!AZ6</f>
        <v>73580799</v>
      </c>
    </row>
    <row r="7" spans="1:52">
      <c r="A7" s="95" t="s">
        <v>21</v>
      </c>
      <c r="B7" s="96">
        <f>EU28_TRA_StockTot!B7-UK_TRA_StockTot!B7</f>
        <v>176194391</v>
      </c>
      <c r="C7" s="197">
        <f>EU28_TRA_StockTot!C7-UK_TRA_StockTot!C7</f>
        <v>180313297</v>
      </c>
      <c r="D7" s="197">
        <f>EU28_TRA_StockTot!D7-UK_TRA_StockTot!D7</f>
        <v>183507381</v>
      </c>
      <c r="E7" s="197">
        <f>EU28_TRA_StockTot!E7-UK_TRA_StockTot!E7</f>
        <v>186494603</v>
      </c>
      <c r="F7" s="197">
        <f>EU28_TRA_StockTot!F7-UK_TRA_StockTot!F7</f>
        <v>188944917</v>
      </c>
      <c r="G7" s="197">
        <f>EU28_TRA_StockTot!G7-UK_TRA_StockTot!G7</f>
        <v>192840428</v>
      </c>
      <c r="H7" s="197">
        <f>EU28_TRA_StockTot!H7-UK_TRA_StockTot!H7</f>
        <v>197554054</v>
      </c>
      <c r="I7" s="197">
        <f>EU28_TRA_StockTot!I7-UK_TRA_StockTot!I7</f>
        <v>202131974</v>
      </c>
      <c r="J7" s="197">
        <f>EU28_TRA_StockTot!J7-UK_TRA_StockTot!J7</f>
        <v>206036746</v>
      </c>
      <c r="K7" s="197">
        <f>EU28_TRA_StockTot!K7-UK_TRA_StockTot!K7</f>
        <v>207867507</v>
      </c>
      <c r="L7" s="197">
        <f>EU28_TRA_StockTot!L7-UK_TRA_StockTot!L7</f>
        <v>211547731</v>
      </c>
      <c r="M7" s="197">
        <f>EU28_TRA_StockTot!M7-UK_TRA_StockTot!M7</f>
        <v>214360586</v>
      </c>
      <c r="N7" s="197">
        <f>EU28_TRA_StockTot!N7-UK_TRA_StockTot!N7</f>
        <v>216141667</v>
      </c>
      <c r="O7" s="197">
        <f>EU28_TRA_StockTot!O7-UK_TRA_StockTot!O7</f>
        <v>219055203</v>
      </c>
      <c r="P7" s="197">
        <f>EU28_TRA_StockTot!P7-UK_TRA_StockTot!P7</f>
        <v>221499558</v>
      </c>
      <c r="Q7" s="197">
        <f>EU28_TRA_StockTot!Q7-UK_TRA_StockTot!Q7</f>
        <v>224754081</v>
      </c>
      <c r="R7" s="197">
        <f>EU28_TRA_StockTot!R7-UK_TRA_StockTot!R7</f>
        <v>229656778</v>
      </c>
      <c r="S7" s="197">
        <f>EU28_TRA_StockTot!S7-UK_TRA_StockTot!S7</f>
        <v>234526244</v>
      </c>
      <c r="T7" s="197">
        <f>EU28_TRA_StockTot!T7-UK_TRA_StockTot!T7</f>
        <v>238313253</v>
      </c>
      <c r="U7" s="197">
        <f>EU28_TRA_StockTot!U7-UK_TRA_StockTot!U7</f>
        <v>241723735</v>
      </c>
      <c r="V7" s="197">
        <f>EU28_TRA_StockTot!V7-UK_TRA_StockTot!V7</f>
        <v>244579922</v>
      </c>
      <c r="W7" s="197">
        <f>EU28_TRA_StockTot!W7-UK_TRA_StockTot!W7</f>
        <v>247595828</v>
      </c>
      <c r="X7" s="197">
        <f>EU28_TRA_StockTot!X7-UK_TRA_StockTot!X7</f>
        <v>250775773</v>
      </c>
      <c r="Y7" s="197">
        <f>EU28_TRA_StockTot!Y7-UK_TRA_StockTot!Y7</f>
        <v>253572251</v>
      </c>
      <c r="Z7" s="197">
        <f>EU28_TRA_StockTot!Z7-UK_TRA_StockTot!Z7</f>
        <v>256011521</v>
      </c>
      <c r="AA7" s="197">
        <f>EU28_TRA_StockTot!AA7-UK_TRA_StockTot!AA7</f>
        <v>258192577</v>
      </c>
      <c r="AB7" s="197">
        <f>EU28_TRA_StockTot!AB7-UK_TRA_StockTot!AB7</f>
        <v>259685699</v>
      </c>
      <c r="AC7" s="197">
        <f>EU28_TRA_StockTot!AC7-UK_TRA_StockTot!AC7</f>
        <v>260794834</v>
      </c>
      <c r="AD7" s="197">
        <f>EU28_TRA_StockTot!AD7-UK_TRA_StockTot!AD7</f>
        <v>261911062</v>
      </c>
      <c r="AE7" s="197">
        <f>EU28_TRA_StockTot!AE7-UK_TRA_StockTot!AE7</f>
        <v>262831914</v>
      </c>
      <c r="AF7" s="197">
        <f>EU28_TRA_StockTot!AF7-UK_TRA_StockTot!AF7</f>
        <v>263698446</v>
      </c>
      <c r="AG7" s="197">
        <f>EU28_TRA_StockTot!AG7-UK_TRA_StockTot!AG7</f>
        <v>264527444</v>
      </c>
      <c r="AH7" s="197">
        <f>EU28_TRA_StockTot!AH7-UK_TRA_StockTot!AH7</f>
        <v>265281589</v>
      </c>
      <c r="AI7" s="197">
        <f>EU28_TRA_StockTot!AI7-UK_TRA_StockTot!AI7</f>
        <v>266047112</v>
      </c>
      <c r="AJ7" s="197">
        <f>EU28_TRA_StockTot!AJ7-UK_TRA_StockTot!AJ7</f>
        <v>266727421</v>
      </c>
      <c r="AK7" s="197">
        <f>EU28_TRA_StockTot!AK7-UK_TRA_StockTot!AK7</f>
        <v>267323217</v>
      </c>
      <c r="AL7" s="197">
        <f>EU28_TRA_StockTot!AL7-UK_TRA_StockTot!AL7</f>
        <v>267817324</v>
      </c>
      <c r="AM7" s="197">
        <f>EU28_TRA_StockTot!AM7-UK_TRA_StockTot!AM7</f>
        <v>268202970</v>
      </c>
      <c r="AN7" s="197">
        <f>EU28_TRA_StockTot!AN7-UK_TRA_StockTot!AN7</f>
        <v>268468692</v>
      </c>
      <c r="AO7" s="197">
        <f>EU28_TRA_StockTot!AO7-UK_TRA_StockTot!AO7</f>
        <v>268574417</v>
      </c>
      <c r="AP7" s="197">
        <f>EU28_TRA_StockTot!AP7-UK_TRA_StockTot!AP7</f>
        <v>268591796</v>
      </c>
      <c r="AQ7" s="197">
        <f>EU28_TRA_StockTot!AQ7-UK_TRA_StockTot!AQ7</f>
        <v>268571719</v>
      </c>
      <c r="AR7" s="197">
        <f>EU28_TRA_StockTot!AR7-UK_TRA_StockTot!AR7</f>
        <v>268503117</v>
      </c>
      <c r="AS7" s="197">
        <f>EU28_TRA_StockTot!AS7-UK_TRA_StockTot!AS7</f>
        <v>268401703</v>
      </c>
      <c r="AT7" s="197">
        <f>EU28_TRA_StockTot!AT7-UK_TRA_StockTot!AT7</f>
        <v>268262094</v>
      </c>
      <c r="AU7" s="197">
        <f>EU28_TRA_StockTot!AU7-UK_TRA_StockTot!AU7</f>
        <v>268104810</v>
      </c>
      <c r="AV7" s="197">
        <f>EU28_TRA_StockTot!AV7-UK_TRA_StockTot!AV7</f>
        <v>267895698</v>
      </c>
      <c r="AW7" s="197">
        <f>EU28_TRA_StockTot!AW7-UK_TRA_StockTot!AW7</f>
        <v>267616814</v>
      </c>
      <c r="AX7" s="197">
        <f>EU28_TRA_StockTot!AX7-UK_TRA_StockTot!AX7</f>
        <v>267265897</v>
      </c>
      <c r="AY7" s="197">
        <f>EU28_TRA_StockTot!AY7-UK_TRA_StockTot!AY7</f>
        <v>266859333</v>
      </c>
      <c r="AZ7" s="197">
        <f>EU28_TRA_StockTot!AZ7-UK_TRA_StockTot!AZ7</f>
        <v>266375618</v>
      </c>
    </row>
    <row r="8" spans="1:52">
      <c r="A8" s="95" t="s">
        <v>22</v>
      </c>
      <c r="B8" s="96">
        <f>EU28_TRA_StockTot!B8-UK_TRA_StockTot!B8</f>
        <v>619446</v>
      </c>
      <c r="C8" s="197">
        <f>EU28_TRA_StockTot!C8-UK_TRA_StockTot!C8</f>
        <v>627658</v>
      </c>
      <c r="D8" s="197">
        <f>EU28_TRA_StockTot!D8-UK_TRA_StockTot!D8</f>
        <v>621842</v>
      </c>
      <c r="E8" s="197">
        <f>EU28_TRA_StockTot!E8-UK_TRA_StockTot!E8</f>
        <v>626217</v>
      </c>
      <c r="F8" s="197">
        <f>EU28_TRA_StockTot!F8-UK_TRA_StockTot!F8</f>
        <v>629512</v>
      </c>
      <c r="G8" s="197">
        <f>EU28_TRA_StockTot!G8-UK_TRA_StockTot!G8</f>
        <v>622438</v>
      </c>
      <c r="H8" s="197">
        <f>EU28_TRA_StockTot!H8-UK_TRA_StockTot!H8</f>
        <v>624699</v>
      </c>
      <c r="I8" s="197">
        <f>EU28_TRA_StockTot!I8-UK_TRA_StockTot!I8</f>
        <v>626141</v>
      </c>
      <c r="J8" s="197">
        <f>EU28_TRA_StockTot!J8-UK_TRA_StockTot!J8</f>
        <v>634922</v>
      </c>
      <c r="K8" s="197">
        <f>EU28_TRA_StockTot!K8-UK_TRA_StockTot!K8</f>
        <v>635312</v>
      </c>
      <c r="L8" s="197">
        <f>EU28_TRA_StockTot!L8-UK_TRA_StockTot!L8</f>
        <v>633110</v>
      </c>
      <c r="M8" s="197">
        <f>EU28_TRA_StockTot!M8-UK_TRA_StockTot!M8</f>
        <v>635136</v>
      </c>
      <c r="N8" s="197">
        <f>EU28_TRA_StockTot!N8-UK_TRA_StockTot!N8</f>
        <v>630758</v>
      </c>
      <c r="O8" s="197">
        <f>EU28_TRA_StockTot!O8-UK_TRA_StockTot!O8</f>
        <v>635902</v>
      </c>
      <c r="P8" s="197">
        <f>EU28_TRA_StockTot!P8-UK_TRA_StockTot!P8</f>
        <v>646304</v>
      </c>
      <c r="Q8" s="197">
        <f>EU28_TRA_StockTot!Q8-UK_TRA_StockTot!Q8</f>
        <v>669347</v>
      </c>
      <c r="R8" s="197">
        <f>EU28_TRA_StockTot!R8-UK_TRA_StockTot!R8</f>
        <v>685594</v>
      </c>
      <c r="S8" s="197">
        <f>EU28_TRA_StockTot!S8-UK_TRA_StockTot!S8</f>
        <v>708485</v>
      </c>
      <c r="T8" s="197">
        <f>EU28_TRA_StockTot!T8-UK_TRA_StockTot!T8</f>
        <v>727908</v>
      </c>
      <c r="U8" s="197">
        <f>EU28_TRA_StockTot!U8-UK_TRA_StockTot!U8</f>
        <v>744770</v>
      </c>
      <c r="V8" s="197">
        <f>EU28_TRA_StockTot!V8-UK_TRA_StockTot!V8</f>
        <v>759261</v>
      </c>
      <c r="W8" s="197">
        <f>EU28_TRA_StockTot!W8-UK_TRA_StockTot!W8</f>
        <v>772215</v>
      </c>
      <c r="X8" s="197">
        <f>EU28_TRA_StockTot!X8-UK_TRA_StockTot!X8</f>
        <v>782689</v>
      </c>
      <c r="Y8" s="197">
        <f>EU28_TRA_StockTot!Y8-UK_TRA_StockTot!Y8</f>
        <v>793107</v>
      </c>
      <c r="Z8" s="197">
        <f>EU28_TRA_StockTot!Z8-UK_TRA_StockTot!Z8</f>
        <v>802964</v>
      </c>
      <c r="AA8" s="197">
        <f>EU28_TRA_StockTot!AA8-UK_TRA_StockTot!AA8</f>
        <v>812256</v>
      </c>
      <c r="AB8" s="197">
        <f>EU28_TRA_StockTot!AB8-UK_TRA_StockTot!AB8</f>
        <v>820120</v>
      </c>
      <c r="AC8" s="197">
        <f>EU28_TRA_StockTot!AC8-UK_TRA_StockTot!AC8</f>
        <v>827033</v>
      </c>
      <c r="AD8" s="197">
        <f>EU28_TRA_StockTot!AD8-UK_TRA_StockTot!AD8</f>
        <v>833856</v>
      </c>
      <c r="AE8" s="197">
        <f>EU28_TRA_StockTot!AE8-UK_TRA_StockTot!AE8</f>
        <v>840312</v>
      </c>
      <c r="AF8" s="197">
        <f>EU28_TRA_StockTot!AF8-UK_TRA_StockTot!AF8</f>
        <v>846272</v>
      </c>
      <c r="AG8" s="197">
        <f>EU28_TRA_StockTot!AG8-UK_TRA_StockTot!AG8</f>
        <v>851433</v>
      </c>
      <c r="AH8" s="197">
        <f>EU28_TRA_StockTot!AH8-UK_TRA_StockTot!AH8</f>
        <v>855973</v>
      </c>
      <c r="AI8" s="197">
        <f>EU28_TRA_StockTot!AI8-UK_TRA_StockTot!AI8</f>
        <v>860420</v>
      </c>
      <c r="AJ8" s="197">
        <f>EU28_TRA_StockTot!AJ8-UK_TRA_StockTot!AJ8</f>
        <v>865867</v>
      </c>
      <c r="AK8" s="197">
        <f>EU28_TRA_StockTot!AK8-UK_TRA_StockTot!AK8</f>
        <v>870914</v>
      </c>
      <c r="AL8" s="197">
        <f>EU28_TRA_StockTot!AL8-UK_TRA_StockTot!AL8</f>
        <v>875759</v>
      </c>
      <c r="AM8" s="197">
        <f>EU28_TRA_StockTot!AM8-UK_TRA_StockTot!AM8</f>
        <v>880671</v>
      </c>
      <c r="AN8" s="197">
        <f>EU28_TRA_StockTot!AN8-UK_TRA_StockTot!AN8</f>
        <v>885421</v>
      </c>
      <c r="AO8" s="197">
        <f>EU28_TRA_StockTot!AO8-UK_TRA_StockTot!AO8</f>
        <v>890140</v>
      </c>
      <c r="AP8" s="197">
        <f>EU28_TRA_StockTot!AP8-UK_TRA_StockTot!AP8</f>
        <v>895525</v>
      </c>
      <c r="AQ8" s="197">
        <f>EU28_TRA_StockTot!AQ8-UK_TRA_StockTot!AQ8</f>
        <v>900828</v>
      </c>
      <c r="AR8" s="197">
        <f>EU28_TRA_StockTot!AR8-UK_TRA_StockTot!AR8</f>
        <v>905995</v>
      </c>
      <c r="AS8" s="197">
        <f>EU28_TRA_StockTot!AS8-UK_TRA_StockTot!AS8</f>
        <v>911087</v>
      </c>
      <c r="AT8" s="197">
        <f>EU28_TRA_StockTot!AT8-UK_TRA_StockTot!AT8</f>
        <v>916159</v>
      </c>
      <c r="AU8" s="197">
        <f>EU28_TRA_StockTot!AU8-UK_TRA_StockTot!AU8</f>
        <v>921327</v>
      </c>
      <c r="AV8" s="197">
        <f>EU28_TRA_StockTot!AV8-UK_TRA_StockTot!AV8</f>
        <v>926457</v>
      </c>
      <c r="AW8" s="197">
        <f>EU28_TRA_StockTot!AW8-UK_TRA_StockTot!AW8</f>
        <v>931883</v>
      </c>
      <c r="AX8" s="197">
        <f>EU28_TRA_StockTot!AX8-UK_TRA_StockTot!AX8</f>
        <v>937401</v>
      </c>
      <c r="AY8" s="197">
        <f>EU28_TRA_StockTot!AY8-UK_TRA_StockTot!AY8</f>
        <v>943147</v>
      </c>
      <c r="AZ8" s="197">
        <f>EU28_TRA_StockTot!AZ8-UK_TRA_StockTot!AZ8</f>
        <v>948993</v>
      </c>
    </row>
    <row r="9" spans="1:52">
      <c r="A9" s="91" t="s">
        <v>195</v>
      </c>
      <c r="B9" s="92">
        <f>EU28_TRA_StockTot!B9-UK_TRA_StockTot!B9</f>
        <v>16779.5</v>
      </c>
      <c r="C9" s="204">
        <f>EU28_TRA_StockTot!C9-UK_TRA_StockTot!C9</f>
        <v>16998</v>
      </c>
      <c r="D9" s="204">
        <f>EU28_TRA_StockTot!D9-UK_TRA_StockTot!D9</f>
        <v>17525.5</v>
      </c>
      <c r="E9" s="204">
        <f>EU28_TRA_StockTot!E9-UK_TRA_StockTot!E9</f>
        <v>18417.5</v>
      </c>
      <c r="F9" s="204">
        <f>EU28_TRA_StockTot!F9-UK_TRA_StockTot!F9</f>
        <v>18887</v>
      </c>
      <c r="G9" s="204">
        <f>EU28_TRA_StockTot!G9-UK_TRA_StockTot!G9</f>
        <v>19305</v>
      </c>
      <c r="H9" s="204">
        <f>EU28_TRA_StockTot!H9-UK_TRA_StockTot!H9</f>
        <v>19621</v>
      </c>
      <c r="I9" s="204">
        <f>EU28_TRA_StockTot!I9-UK_TRA_StockTot!I9</f>
        <v>20017</v>
      </c>
      <c r="J9" s="204">
        <f>EU28_TRA_StockTot!J9-UK_TRA_StockTot!J9</f>
        <v>20542.5</v>
      </c>
      <c r="K9" s="204">
        <f>EU28_TRA_StockTot!K9-UK_TRA_StockTot!K9</f>
        <v>20838</v>
      </c>
      <c r="L9" s="204">
        <f>EU28_TRA_StockTot!L9-UK_TRA_StockTot!L9</f>
        <v>21158.5</v>
      </c>
      <c r="M9" s="204">
        <f>EU28_TRA_StockTot!M9-UK_TRA_StockTot!M9</f>
        <v>21405.5</v>
      </c>
      <c r="N9" s="204">
        <f>EU28_TRA_StockTot!N9-UK_TRA_StockTot!N9</f>
        <v>21675.5</v>
      </c>
      <c r="O9" s="204">
        <f>EU28_TRA_StockTot!O9-UK_TRA_StockTot!O9</f>
        <v>21714.5</v>
      </c>
      <c r="P9" s="204">
        <f>EU28_TRA_StockTot!P9-UK_TRA_StockTot!P9</f>
        <v>21726.5</v>
      </c>
      <c r="Q9" s="204">
        <f>EU28_TRA_StockTot!Q9-UK_TRA_StockTot!Q9</f>
        <v>21686.5</v>
      </c>
      <c r="R9" s="204">
        <f>EU28_TRA_StockTot!R9-UK_TRA_StockTot!R9</f>
        <v>22286.314696143538</v>
      </c>
      <c r="S9" s="204">
        <f>EU28_TRA_StockTot!S9-UK_TRA_StockTot!S9</f>
        <v>22963.21974127975</v>
      </c>
      <c r="T9" s="204">
        <f>EU28_TRA_StockTot!T9-UK_TRA_StockTot!T9</f>
        <v>23590.657012480107</v>
      </c>
      <c r="U9" s="204">
        <f>EU28_TRA_StockTot!U9-UK_TRA_StockTot!U9</f>
        <v>24106.139898758756</v>
      </c>
      <c r="V9" s="204">
        <f>EU28_TRA_StockTot!V9-UK_TRA_StockTot!V9</f>
        <v>24497.349821847063</v>
      </c>
      <c r="W9" s="204">
        <f>EU28_TRA_StockTot!W9-UK_TRA_StockTot!W9</f>
        <v>24834.518218490153</v>
      </c>
      <c r="X9" s="204">
        <f>EU28_TRA_StockTot!X9-UK_TRA_StockTot!X9</f>
        <v>25111.775663343837</v>
      </c>
      <c r="Y9" s="204">
        <f>EU28_TRA_StockTot!Y9-UK_TRA_StockTot!Y9</f>
        <v>25397.848879016998</v>
      </c>
      <c r="Z9" s="204">
        <f>EU28_TRA_StockTot!Z9-UK_TRA_StockTot!Z9</f>
        <v>25647.872851538468</v>
      </c>
      <c r="AA9" s="204">
        <f>EU28_TRA_StockTot!AA9-UK_TRA_StockTot!AA9</f>
        <v>25899.445855064958</v>
      </c>
      <c r="AB9" s="204">
        <f>EU28_TRA_StockTot!AB9-UK_TRA_StockTot!AB9</f>
        <v>26152.551482618892</v>
      </c>
      <c r="AC9" s="204">
        <f>EU28_TRA_StockTot!AC9-UK_TRA_StockTot!AC9</f>
        <v>26415.016663350889</v>
      </c>
      <c r="AD9" s="204">
        <f>EU28_TRA_StockTot!AD9-UK_TRA_StockTot!AD9</f>
        <v>26635.472668591185</v>
      </c>
      <c r="AE9" s="204">
        <f>EU28_TRA_StockTot!AE9-UK_TRA_StockTot!AE9</f>
        <v>26855.795481214936</v>
      </c>
      <c r="AF9" s="204">
        <f>EU28_TRA_StockTot!AF9-UK_TRA_StockTot!AF9</f>
        <v>27069.854901440362</v>
      </c>
      <c r="AG9" s="204">
        <f>EU28_TRA_StockTot!AG9-UK_TRA_StockTot!AG9</f>
        <v>27286.93161572078</v>
      </c>
      <c r="AH9" s="204">
        <f>EU28_TRA_StockTot!AH9-UK_TRA_StockTot!AH9</f>
        <v>27487.35068042907</v>
      </c>
      <c r="AI9" s="204">
        <f>EU28_TRA_StockTot!AI9-UK_TRA_StockTot!AI9</f>
        <v>27680.093793614233</v>
      </c>
      <c r="AJ9" s="204">
        <f>EU28_TRA_StockTot!AJ9-UK_TRA_StockTot!AJ9</f>
        <v>27866.127670553338</v>
      </c>
      <c r="AK9" s="204">
        <f>EU28_TRA_StockTot!AK9-UK_TRA_StockTot!AK9</f>
        <v>28048.043494323829</v>
      </c>
      <c r="AL9" s="204">
        <f>EU28_TRA_StockTot!AL9-UK_TRA_StockTot!AL9</f>
        <v>28226.163221868184</v>
      </c>
      <c r="AM9" s="204">
        <f>EU28_TRA_StockTot!AM9-UK_TRA_StockTot!AM9</f>
        <v>28401.461402838482</v>
      </c>
      <c r="AN9" s="204">
        <f>EU28_TRA_StockTot!AN9-UK_TRA_StockTot!AN9</f>
        <v>28575.35330557248</v>
      </c>
      <c r="AO9" s="204">
        <f>EU28_TRA_StockTot!AO9-UK_TRA_StockTot!AO9</f>
        <v>28759.395430180106</v>
      </c>
      <c r="AP9" s="204">
        <f>EU28_TRA_StockTot!AP9-UK_TRA_StockTot!AP9</f>
        <v>28947.874891510612</v>
      </c>
      <c r="AQ9" s="204">
        <f>EU28_TRA_StockTot!AQ9-UK_TRA_StockTot!AQ9</f>
        <v>29140.440036074189</v>
      </c>
      <c r="AR9" s="204">
        <f>EU28_TRA_StockTot!AR9-UK_TRA_StockTot!AR9</f>
        <v>29336.204168441378</v>
      </c>
      <c r="AS9" s="204">
        <f>EU28_TRA_StockTot!AS9-UK_TRA_StockTot!AS9</f>
        <v>29534.797863989537</v>
      </c>
      <c r="AT9" s="204">
        <f>EU28_TRA_StockTot!AT9-UK_TRA_StockTot!AT9</f>
        <v>29735.924065736654</v>
      </c>
      <c r="AU9" s="204">
        <f>EU28_TRA_StockTot!AU9-UK_TRA_StockTot!AU9</f>
        <v>29942.959254671721</v>
      </c>
      <c r="AV9" s="204">
        <f>EU28_TRA_StockTot!AV9-UK_TRA_StockTot!AV9</f>
        <v>30149.309592971109</v>
      </c>
      <c r="AW9" s="204">
        <f>EU28_TRA_StockTot!AW9-UK_TRA_StockTot!AW9</f>
        <v>30362.536192209278</v>
      </c>
      <c r="AX9" s="204">
        <f>EU28_TRA_StockTot!AX9-UK_TRA_StockTot!AX9</f>
        <v>30585.912593797737</v>
      </c>
      <c r="AY9" s="204">
        <f>EU28_TRA_StockTot!AY9-UK_TRA_StockTot!AY9</f>
        <v>30826.077698400008</v>
      </c>
      <c r="AZ9" s="204">
        <f>EU28_TRA_StockTot!AZ9-UK_TRA_StockTot!AZ9</f>
        <v>31090.473621603607</v>
      </c>
    </row>
    <row r="10" spans="1:52">
      <c r="A10" s="93" t="s">
        <v>62</v>
      </c>
      <c r="B10" s="94">
        <f>EU28_TRA_StockTot!B10-UK_TRA_StockTot!B10</f>
        <v>8023.5</v>
      </c>
      <c r="C10" s="206">
        <f>EU28_TRA_StockTot!C10-UK_TRA_StockTot!C10</f>
        <v>8087</v>
      </c>
      <c r="D10" s="206">
        <f>EU28_TRA_StockTot!D10-UK_TRA_StockTot!D10</f>
        <v>8416</v>
      </c>
      <c r="E10" s="206">
        <f>EU28_TRA_StockTot!E10-UK_TRA_StockTot!E10</f>
        <v>8887.5</v>
      </c>
      <c r="F10" s="206">
        <f>EU28_TRA_StockTot!F10-UK_TRA_StockTot!F10</f>
        <v>9127</v>
      </c>
      <c r="G10" s="206">
        <f>EU28_TRA_StockTot!G10-UK_TRA_StockTot!G10</f>
        <v>9390.5</v>
      </c>
      <c r="H10" s="206">
        <f>EU28_TRA_StockTot!H10-UK_TRA_StockTot!H10</f>
        <v>9499</v>
      </c>
      <c r="I10" s="206">
        <f>EU28_TRA_StockTot!I10-UK_TRA_StockTot!I10</f>
        <v>9664.5</v>
      </c>
      <c r="J10" s="206">
        <f>EU28_TRA_StockTot!J10-UK_TRA_StockTot!J10</f>
        <v>9870</v>
      </c>
      <c r="K10" s="206">
        <f>EU28_TRA_StockTot!K10-UK_TRA_StockTot!K10</f>
        <v>9968</v>
      </c>
      <c r="L10" s="206">
        <f>EU28_TRA_StockTot!L10-UK_TRA_StockTot!L10</f>
        <v>10106</v>
      </c>
      <c r="M10" s="206">
        <f>EU28_TRA_StockTot!M10-UK_TRA_StockTot!M10</f>
        <v>10266</v>
      </c>
      <c r="N10" s="206">
        <f>EU28_TRA_StockTot!N10-UK_TRA_StockTot!N10</f>
        <v>10392</v>
      </c>
      <c r="O10" s="206">
        <f>EU28_TRA_StockTot!O10-UK_TRA_StockTot!O10</f>
        <v>10430</v>
      </c>
      <c r="P10" s="206">
        <f>EU28_TRA_StockTot!P10-UK_TRA_StockTot!P10</f>
        <v>10386.5</v>
      </c>
      <c r="Q10" s="206">
        <f>EU28_TRA_StockTot!Q10-UK_TRA_StockTot!Q10</f>
        <v>10365.5</v>
      </c>
      <c r="R10" s="206">
        <f>EU28_TRA_StockTot!R10-UK_TRA_StockTot!R10</f>
        <v>10559.271035105528</v>
      </c>
      <c r="S10" s="206">
        <f>EU28_TRA_StockTot!S10-UK_TRA_StockTot!S10</f>
        <v>10825.742874618134</v>
      </c>
      <c r="T10" s="206">
        <f>EU28_TRA_StockTot!T10-UK_TRA_StockTot!T10</f>
        <v>11048.77283538134</v>
      </c>
      <c r="U10" s="206">
        <f>EU28_TRA_StockTot!U10-UK_TRA_StockTot!U10</f>
        <v>11223.265493626292</v>
      </c>
      <c r="V10" s="206">
        <f>EU28_TRA_StockTot!V10-UK_TRA_StockTot!V10</f>
        <v>11349.146109183732</v>
      </c>
      <c r="W10" s="206">
        <f>EU28_TRA_StockTot!W10-UK_TRA_StockTot!W10</f>
        <v>11451.403824837629</v>
      </c>
      <c r="X10" s="206">
        <f>EU28_TRA_StockTot!X10-UK_TRA_StockTot!X10</f>
        <v>11523.256678899623</v>
      </c>
      <c r="Y10" s="206">
        <f>EU28_TRA_StockTot!Y10-UK_TRA_StockTot!Y10</f>
        <v>11601.538500540753</v>
      </c>
      <c r="Z10" s="206">
        <f>EU28_TRA_StockTot!Z10-UK_TRA_StockTot!Z10</f>
        <v>11666.610637058166</v>
      </c>
      <c r="AA10" s="206">
        <f>EU28_TRA_StockTot!AA10-UK_TRA_StockTot!AA10</f>
        <v>11725.863517845326</v>
      </c>
      <c r="AB10" s="206">
        <f>EU28_TRA_StockTot!AB10-UK_TRA_StockTot!AB10</f>
        <v>11795.596344592002</v>
      </c>
      <c r="AC10" s="206">
        <f>EU28_TRA_StockTot!AC10-UK_TRA_StockTot!AC10</f>
        <v>11868.811088716257</v>
      </c>
      <c r="AD10" s="206">
        <f>EU28_TRA_StockTot!AD10-UK_TRA_StockTot!AD10</f>
        <v>11913.357801781731</v>
      </c>
      <c r="AE10" s="206">
        <f>EU28_TRA_StockTot!AE10-UK_TRA_StockTot!AE10</f>
        <v>11963.469658924598</v>
      </c>
      <c r="AF10" s="206">
        <f>EU28_TRA_StockTot!AF10-UK_TRA_StockTot!AF10</f>
        <v>12012.035174738437</v>
      </c>
      <c r="AG10" s="206">
        <f>EU28_TRA_StockTot!AG10-UK_TRA_StockTot!AG10</f>
        <v>12061.736224225278</v>
      </c>
      <c r="AH10" s="206">
        <f>EU28_TRA_StockTot!AH10-UK_TRA_StockTot!AH10</f>
        <v>12091.867399984143</v>
      </c>
      <c r="AI10" s="206">
        <f>EU28_TRA_StockTot!AI10-UK_TRA_StockTot!AI10</f>
        <v>12119.411024826557</v>
      </c>
      <c r="AJ10" s="206">
        <f>EU28_TRA_StockTot!AJ10-UK_TRA_StockTot!AJ10</f>
        <v>12142.25169429364</v>
      </c>
      <c r="AK10" s="206">
        <f>EU28_TRA_StockTot!AK10-UK_TRA_StockTot!AK10</f>
        <v>12158.73812342479</v>
      </c>
      <c r="AL10" s="206">
        <f>EU28_TRA_StockTot!AL10-UK_TRA_StockTot!AL10</f>
        <v>12172.469377783957</v>
      </c>
      <c r="AM10" s="206">
        <f>EU28_TRA_StockTot!AM10-UK_TRA_StockTot!AM10</f>
        <v>12182.437889822108</v>
      </c>
      <c r="AN10" s="206">
        <f>EU28_TRA_StockTot!AN10-UK_TRA_StockTot!AN10</f>
        <v>12189.313087323962</v>
      </c>
      <c r="AO10" s="206">
        <f>EU28_TRA_StockTot!AO10-UK_TRA_StockTot!AO10</f>
        <v>12203.52273542554</v>
      </c>
      <c r="AP10" s="206">
        <f>EU28_TRA_StockTot!AP10-UK_TRA_StockTot!AP10</f>
        <v>12217.938766538395</v>
      </c>
      <c r="AQ10" s="206">
        <f>EU28_TRA_StockTot!AQ10-UK_TRA_StockTot!AQ10</f>
        <v>12231.333915124906</v>
      </c>
      <c r="AR10" s="206">
        <f>EU28_TRA_StockTot!AR10-UK_TRA_StockTot!AR10</f>
        <v>12242.936785073085</v>
      </c>
      <c r="AS10" s="206">
        <f>EU28_TRA_StockTot!AS10-UK_TRA_StockTot!AS10</f>
        <v>12251.920208553911</v>
      </c>
      <c r="AT10" s="206">
        <f>EU28_TRA_StockTot!AT10-UK_TRA_StockTot!AT10</f>
        <v>12259.206993844276</v>
      </c>
      <c r="AU10" s="206">
        <f>EU28_TRA_StockTot!AU10-UK_TRA_StockTot!AU10</f>
        <v>12266.370426370437</v>
      </c>
      <c r="AV10" s="206">
        <f>EU28_TRA_StockTot!AV10-UK_TRA_StockTot!AV10</f>
        <v>12267.682145366041</v>
      </c>
      <c r="AW10" s="206">
        <f>EU28_TRA_StockTot!AW10-UK_TRA_StockTot!AW10</f>
        <v>12272.227751402854</v>
      </c>
      <c r="AX10" s="206">
        <f>EU28_TRA_StockTot!AX10-UK_TRA_StockTot!AX10</f>
        <v>12288.927095774568</v>
      </c>
      <c r="AY10" s="206">
        <f>EU28_TRA_StockTot!AY10-UK_TRA_StockTot!AY10</f>
        <v>12318.869872616368</v>
      </c>
      <c r="AZ10" s="206">
        <f>EU28_TRA_StockTot!AZ10-UK_TRA_StockTot!AZ10</f>
        <v>12368.805042549513</v>
      </c>
    </row>
    <row r="11" spans="1:52">
      <c r="A11" s="95" t="s">
        <v>64</v>
      </c>
      <c r="B11" s="96">
        <f>EU28_TRA_StockTot!B11-UK_TRA_StockTot!B11</f>
        <v>362</v>
      </c>
      <c r="C11" s="197">
        <f>EU28_TRA_StockTot!C11-UK_TRA_StockTot!C11</f>
        <v>400.5</v>
      </c>
      <c r="D11" s="197">
        <f>EU28_TRA_StockTot!D11-UK_TRA_StockTot!D11</f>
        <v>419.5</v>
      </c>
      <c r="E11" s="197">
        <f>EU28_TRA_StockTot!E11-UK_TRA_StockTot!E11</f>
        <v>444.5</v>
      </c>
      <c r="F11" s="197">
        <f>EU28_TRA_StockTot!F11-UK_TRA_StockTot!F11</f>
        <v>474</v>
      </c>
      <c r="G11" s="197">
        <f>EU28_TRA_StockTot!G11-UK_TRA_StockTot!G11</f>
        <v>499.5</v>
      </c>
      <c r="H11" s="197">
        <f>EU28_TRA_StockTot!H11-UK_TRA_StockTot!H11</f>
        <v>515</v>
      </c>
      <c r="I11" s="197">
        <f>EU28_TRA_StockTot!I11-UK_TRA_StockTot!I11</f>
        <v>538</v>
      </c>
      <c r="J11" s="197">
        <f>EU28_TRA_StockTot!J11-UK_TRA_StockTot!J11</f>
        <v>592.5</v>
      </c>
      <c r="K11" s="197">
        <f>EU28_TRA_StockTot!K11-UK_TRA_StockTot!K11</f>
        <v>642</v>
      </c>
      <c r="L11" s="197">
        <f>EU28_TRA_StockTot!L11-UK_TRA_StockTot!L11</f>
        <v>655</v>
      </c>
      <c r="M11" s="197">
        <f>EU28_TRA_StockTot!M11-UK_TRA_StockTot!M11</f>
        <v>658</v>
      </c>
      <c r="N11" s="197">
        <f>EU28_TRA_StockTot!N11-UK_TRA_StockTot!N11</f>
        <v>662</v>
      </c>
      <c r="O11" s="197">
        <f>EU28_TRA_StockTot!O11-UK_TRA_StockTot!O11</f>
        <v>674</v>
      </c>
      <c r="P11" s="197">
        <f>EU28_TRA_StockTot!P11-UK_TRA_StockTot!P11</f>
        <v>676</v>
      </c>
      <c r="Q11" s="197">
        <f>EU28_TRA_StockTot!Q11-UK_TRA_StockTot!Q11</f>
        <v>683</v>
      </c>
      <c r="R11" s="197">
        <f>EU28_TRA_StockTot!R11-UK_TRA_StockTot!R11</f>
        <v>683.57106887342138</v>
      </c>
      <c r="S11" s="197">
        <f>EU28_TRA_StockTot!S11-UK_TRA_StockTot!S11</f>
        <v>709.17753594363433</v>
      </c>
      <c r="T11" s="197">
        <f>EU28_TRA_StockTot!T11-UK_TRA_StockTot!T11</f>
        <v>734.33829091253449</v>
      </c>
      <c r="U11" s="197">
        <f>EU28_TRA_StockTot!U11-UK_TRA_StockTot!U11</f>
        <v>761.85285322294885</v>
      </c>
      <c r="V11" s="197">
        <f>EU28_TRA_StockTot!V11-UK_TRA_StockTot!V11</f>
        <v>789.22927371986771</v>
      </c>
      <c r="W11" s="197">
        <f>EU28_TRA_StockTot!W11-UK_TRA_StockTot!W11</f>
        <v>814.8477683713453</v>
      </c>
      <c r="X11" s="197">
        <f>EU28_TRA_StockTot!X11-UK_TRA_StockTot!X11</f>
        <v>846.83233853241779</v>
      </c>
      <c r="Y11" s="197">
        <f>EU28_TRA_StockTot!Y11-UK_TRA_StockTot!Y11</f>
        <v>874.58927299104425</v>
      </c>
      <c r="Z11" s="197">
        <f>EU28_TRA_StockTot!Z11-UK_TRA_StockTot!Z11</f>
        <v>894.18811389292455</v>
      </c>
      <c r="AA11" s="197">
        <f>EU28_TRA_StockTot!AA11-UK_TRA_StockTot!AA11</f>
        <v>922.55017082946995</v>
      </c>
      <c r="AB11" s="197">
        <f>EU28_TRA_StockTot!AB11-UK_TRA_StockTot!AB11</f>
        <v>953.95498543227268</v>
      </c>
      <c r="AC11" s="197">
        <f>EU28_TRA_StockTot!AC11-UK_TRA_StockTot!AC11</f>
        <v>990.9792944302784</v>
      </c>
      <c r="AD11" s="197">
        <f>EU28_TRA_StockTot!AD11-UK_TRA_StockTot!AD11</f>
        <v>1023.1811497633835</v>
      </c>
      <c r="AE11" s="197">
        <f>EU28_TRA_StockTot!AE11-UK_TRA_StockTot!AE11</f>
        <v>1052.6259835993201</v>
      </c>
      <c r="AF11" s="197">
        <f>EU28_TRA_StockTot!AF11-UK_TRA_StockTot!AF11</f>
        <v>1077.7115305974801</v>
      </c>
      <c r="AG11" s="197">
        <f>EU28_TRA_StockTot!AG11-UK_TRA_StockTot!AG11</f>
        <v>1104.0923109582197</v>
      </c>
      <c r="AH11" s="197">
        <f>EU28_TRA_StockTot!AH11-UK_TRA_StockTot!AH11</f>
        <v>1133.7489257848449</v>
      </c>
      <c r="AI11" s="197">
        <f>EU28_TRA_StockTot!AI11-UK_TRA_StockTot!AI11</f>
        <v>1155.9407985042828</v>
      </c>
      <c r="AJ11" s="197">
        <f>EU28_TRA_StockTot!AJ11-UK_TRA_StockTot!AJ11</f>
        <v>1174.3369931193208</v>
      </c>
      <c r="AK11" s="197">
        <f>EU28_TRA_StockTot!AK11-UK_TRA_StockTot!AK11</f>
        <v>1193.2868109349308</v>
      </c>
      <c r="AL11" s="197">
        <f>EU28_TRA_StockTot!AL11-UK_TRA_StockTot!AL11</f>
        <v>1208.334316232477</v>
      </c>
      <c r="AM11" s="197">
        <f>EU28_TRA_StockTot!AM11-UK_TRA_StockTot!AM11</f>
        <v>1221.6083456115514</v>
      </c>
      <c r="AN11" s="197">
        <f>EU28_TRA_StockTot!AN11-UK_TRA_StockTot!AN11</f>
        <v>1233.6404266629543</v>
      </c>
      <c r="AO11" s="197">
        <f>EU28_TRA_StockTot!AO11-UK_TRA_StockTot!AO11</f>
        <v>1245.0919470758397</v>
      </c>
      <c r="AP11" s="197">
        <f>EU28_TRA_StockTot!AP11-UK_TRA_StockTot!AP11</f>
        <v>1255.5309294810811</v>
      </c>
      <c r="AQ11" s="197">
        <f>EU28_TRA_StockTot!AQ11-UK_TRA_StockTot!AQ11</f>
        <v>1265.8625930007297</v>
      </c>
      <c r="AR11" s="197">
        <f>EU28_TRA_StockTot!AR11-UK_TRA_StockTot!AR11</f>
        <v>1275.7705027472423</v>
      </c>
      <c r="AS11" s="197">
        <f>EU28_TRA_StockTot!AS11-UK_TRA_StockTot!AS11</f>
        <v>1285.6140206489924</v>
      </c>
      <c r="AT11" s="197">
        <f>EU28_TRA_StockTot!AT11-UK_TRA_StockTot!AT11</f>
        <v>1295.006146229829</v>
      </c>
      <c r="AU11" s="197">
        <f>EU28_TRA_StockTot!AU11-UK_TRA_StockTot!AU11</f>
        <v>1303.3824044148669</v>
      </c>
      <c r="AV11" s="197">
        <f>EU28_TRA_StockTot!AV11-UK_TRA_StockTot!AV11</f>
        <v>1311.3720191871005</v>
      </c>
      <c r="AW11" s="197">
        <f>EU28_TRA_StockTot!AW11-UK_TRA_StockTot!AW11</f>
        <v>1319.6649721045001</v>
      </c>
      <c r="AX11" s="197">
        <f>EU28_TRA_StockTot!AX11-UK_TRA_StockTot!AX11</f>
        <v>1323.9675116853589</v>
      </c>
      <c r="AY11" s="197">
        <f>EU28_TRA_StockTot!AY11-UK_TRA_StockTot!AY11</f>
        <v>1329.0894694911035</v>
      </c>
      <c r="AZ11" s="197">
        <f>EU28_TRA_StockTot!AZ11-UK_TRA_StockTot!AZ11</f>
        <v>1336.9512241396583</v>
      </c>
    </row>
    <row r="12" spans="1:52">
      <c r="A12" s="95" t="s">
        <v>61</v>
      </c>
      <c r="B12" s="96">
        <f>EU28_TRA_StockTot!B12-UK_TRA_StockTot!B12</f>
        <v>8394</v>
      </c>
      <c r="C12" s="197">
        <f>EU28_TRA_StockTot!C12-UK_TRA_StockTot!C12</f>
        <v>8510.5</v>
      </c>
      <c r="D12" s="197">
        <f>EU28_TRA_StockTot!D12-UK_TRA_StockTot!D12</f>
        <v>8690</v>
      </c>
      <c r="E12" s="197">
        <f>EU28_TRA_StockTot!E12-UK_TRA_StockTot!E12</f>
        <v>9085.5</v>
      </c>
      <c r="F12" s="197">
        <f>EU28_TRA_StockTot!F12-UK_TRA_StockTot!F12</f>
        <v>9286</v>
      </c>
      <c r="G12" s="197">
        <f>EU28_TRA_StockTot!G12-UK_TRA_StockTot!G12</f>
        <v>9415</v>
      </c>
      <c r="H12" s="197">
        <f>EU28_TRA_StockTot!H12-UK_TRA_StockTot!H12</f>
        <v>9607</v>
      </c>
      <c r="I12" s="197">
        <f>EU28_TRA_StockTot!I12-UK_TRA_StockTot!I12</f>
        <v>9814.5</v>
      </c>
      <c r="J12" s="197">
        <f>EU28_TRA_StockTot!J12-UK_TRA_StockTot!J12</f>
        <v>10080</v>
      </c>
      <c r="K12" s="197">
        <f>EU28_TRA_StockTot!K12-UK_TRA_StockTot!K12</f>
        <v>10228</v>
      </c>
      <c r="L12" s="197">
        <f>EU28_TRA_StockTot!L12-UK_TRA_StockTot!L12</f>
        <v>10397.5</v>
      </c>
      <c r="M12" s="197">
        <f>EU28_TRA_StockTot!M12-UK_TRA_StockTot!M12</f>
        <v>10481.5</v>
      </c>
      <c r="N12" s="197">
        <f>EU28_TRA_StockTot!N12-UK_TRA_StockTot!N12</f>
        <v>10621.5</v>
      </c>
      <c r="O12" s="197">
        <f>EU28_TRA_StockTot!O12-UK_TRA_StockTot!O12</f>
        <v>10610.5</v>
      </c>
      <c r="P12" s="197">
        <f>EU28_TRA_StockTot!P12-UK_TRA_StockTot!P12</f>
        <v>10664</v>
      </c>
      <c r="Q12" s="197">
        <f>EU28_TRA_StockTot!Q12-UK_TRA_StockTot!Q12</f>
        <v>10638</v>
      </c>
      <c r="R12" s="197">
        <f>EU28_TRA_StockTot!R12-UK_TRA_StockTot!R12</f>
        <v>11043.472592164584</v>
      </c>
      <c r="S12" s="197">
        <f>EU28_TRA_StockTot!S12-UK_TRA_StockTot!S12</f>
        <v>11428.29933071798</v>
      </c>
      <c r="T12" s="197">
        <f>EU28_TRA_StockTot!T12-UK_TRA_StockTot!T12</f>
        <v>11807.545886186235</v>
      </c>
      <c r="U12" s="197">
        <f>EU28_TRA_StockTot!U12-UK_TRA_StockTot!U12</f>
        <v>12121.021551909515</v>
      </c>
      <c r="V12" s="197">
        <f>EU28_TRA_StockTot!V12-UK_TRA_StockTot!V12</f>
        <v>12358.974438943464</v>
      </c>
      <c r="W12" s="197">
        <f>EU28_TRA_StockTot!W12-UK_TRA_StockTot!W12</f>
        <v>12568.26662528118</v>
      </c>
      <c r="X12" s="197">
        <f>EU28_TRA_StockTot!X12-UK_TRA_StockTot!X12</f>
        <v>12741.686645911797</v>
      </c>
      <c r="Y12" s="197">
        <f>EU28_TRA_StockTot!Y12-UK_TRA_StockTot!Y12</f>
        <v>12921.721105485198</v>
      </c>
      <c r="Z12" s="197">
        <f>EU28_TRA_StockTot!Z12-UK_TRA_StockTot!Z12</f>
        <v>13087.074100587377</v>
      </c>
      <c r="AA12" s="197">
        <f>EU28_TRA_StockTot!AA12-UK_TRA_StockTot!AA12</f>
        <v>13251.032166390163</v>
      </c>
      <c r="AB12" s="197">
        <f>EU28_TRA_StockTot!AB12-UK_TRA_StockTot!AB12</f>
        <v>13403.000152594621</v>
      </c>
      <c r="AC12" s="197">
        <f>EU28_TRA_StockTot!AC12-UK_TRA_StockTot!AC12</f>
        <v>13555.226280204355</v>
      </c>
      <c r="AD12" s="197">
        <f>EU28_TRA_StockTot!AD12-UK_TRA_StockTot!AD12</f>
        <v>13698.933717046071</v>
      </c>
      <c r="AE12" s="197">
        <f>EU28_TRA_StockTot!AE12-UK_TRA_StockTot!AE12</f>
        <v>13839.69983869102</v>
      </c>
      <c r="AF12" s="197">
        <f>EU28_TRA_StockTot!AF12-UK_TRA_StockTot!AF12</f>
        <v>13980.108196104444</v>
      </c>
      <c r="AG12" s="197">
        <f>EU28_TRA_StockTot!AG12-UK_TRA_StockTot!AG12</f>
        <v>14121.103080537277</v>
      </c>
      <c r="AH12" s="197">
        <f>EU28_TRA_StockTot!AH12-UK_TRA_StockTot!AH12</f>
        <v>14261.734354660082</v>
      </c>
      <c r="AI12" s="197">
        <f>EU28_TRA_StockTot!AI12-UK_TRA_StockTot!AI12</f>
        <v>14404.741970283394</v>
      </c>
      <c r="AJ12" s="197">
        <f>EU28_TRA_StockTot!AJ12-UK_TRA_StockTot!AJ12</f>
        <v>14549.538983140374</v>
      </c>
      <c r="AK12" s="197">
        <f>EU28_TRA_StockTot!AK12-UK_TRA_StockTot!AK12</f>
        <v>14696.018559964108</v>
      </c>
      <c r="AL12" s="197">
        <f>EU28_TRA_StockTot!AL12-UK_TRA_StockTot!AL12</f>
        <v>14845.359527851753</v>
      </c>
      <c r="AM12" s="197">
        <f>EU28_TRA_StockTot!AM12-UK_TRA_StockTot!AM12</f>
        <v>14997.415167404823</v>
      </c>
      <c r="AN12" s="197">
        <f>EU28_TRA_StockTot!AN12-UK_TRA_StockTot!AN12</f>
        <v>15152.399791585565</v>
      </c>
      <c r="AO12" s="197">
        <f>EU28_TRA_StockTot!AO12-UK_TRA_StockTot!AO12</f>
        <v>15310.780747678727</v>
      </c>
      <c r="AP12" s="197">
        <f>EU28_TRA_StockTot!AP12-UK_TRA_StockTot!AP12</f>
        <v>15474.40519549113</v>
      </c>
      <c r="AQ12" s="197">
        <f>EU28_TRA_StockTot!AQ12-UK_TRA_StockTot!AQ12</f>
        <v>15643.243527948556</v>
      </c>
      <c r="AR12" s="197">
        <f>EU28_TRA_StockTot!AR12-UK_TRA_StockTot!AR12</f>
        <v>15817.496880621053</v>
      </c>
      <c r="AS12" s="197">
        <f>EU28_TRA_StockTot!AS12-UK_TRA_StockTot!AS12</f>
        <v>15997.263634786634</v>
      </c>
      <c r="AT12" s="197">
        <f>EU28_TRA_StockTot!AT12-UK_TRA_StockTot!AT12</f>
        <v>16181.71092566255</v>
      </c>
      <c r="AU12" s="197">
        <f>EU28_TRA_StockTot!AU12-UK_TRA_StockTot!AU12</f>
        <v>16373.206423886415</v>
      </c>
      <c r="AV12" s="197">
        <f>EU28_TRA_StockTot!AV12-UK_TRA_StockTot!AV12</f>
        <v>16570.255428417971</v>
      </c>
      <c r="AW12" s="197">
        <f>EU28_TRA_StockTot!AW12-UK_TRA_StockTot!AW12</f>
        <v>16770.643468701925</v>
      </c>
      <c r="AX12" s="197">
        <f>EU28_TRA_StockTot!AX12-UK_TRA_StockTot!AX12</f>
        <v>16973.017986337803</v>
      </c>
      <c r="AY12" s="197">
        <f>EU28_TRA_StockTot!AY12-UK_TRA_StockTot!AY12</f>
        <v>17178.118356292536</v>
      </c>
      <c r="AZ12" s="197">
        <f>EU28_TRA_StockTot!AZ12-UK_TRA_StockTot!AZ12</f>
        <v>17384.717354914439</v>
      </c>
    </row>
    <row r="13" spans="1:52">
      <c r="A13" s="91" t="s">
        <v>196</v>
      </c>
      <c r="B13" s="92">
        <f>EU28_TRA_StockTot!B13-UK_TRA_StockTot!B13</f>
        <v>14041444</v>
      </c>
      <c r="C13" s="204">
        <f>EU28_TRA_StockTot!C13-UK_TRA_StockTot!C13</f>
        <v>13812783</v>
      </c>
      <c r="D13" s="204">
        <f>EU28_TRA_StockTot!D13-UK_TRA_StockTot!D13</f>
        <v>13512391</v>
      </c>
      <c r="E13" s="204">
        <f>EU28_TRA_StockTot!E13-UK_TRA_StockTot!E13</f>
        <v>14076930.000000002</v>
      </c>
      <c r="F13" s="204">
        <f>EU28_TRA_StockTot!F13-UK_TRA_StockTot!F13</f>
        <v>15156830</v>
      </c>
      <c r="G13" s="204">
        <f>EU28_TRA_StockTot!G13-UK_TRA_StockTot!G13</f>
        <v>15792438</v>
      </c>
      <c r="H13" s="204">
        <f>EU28_TRA_StockTot!H13-UK_TRA_StockTot!H13</f>
        <v>16529328</v>
      </c>
      <c r="I13" s="204">
        <f>EU28_TRA_StockTot!I13-UK_TRA_StockTot!I13</f>
        <v>17470750</v>
      </c>
      <c r="J13" s="204">
        <f>EU28_TRA_StockTot!J13-UK_TRA_StockTot!J13</f>
        <v>17594774</v>
      </c>
      <c r="K13" s="204">
        <f>EU28_TRA_StockTot!K13-UK_TRA_StockTot!K13</f>
        <v>15990731</v>
      </c>
      <c r="L13" s="204">
        <f>EU28_TRA_StockTot!L13-UK_TRA_StockTot!L13</f>
        <v>16284234</v>
      </c>
      <c r="M13" s="204">
        <f>EU28_TRA_StockTot!M13-UK_TRA_StockTot!M13</f>
        <v>16989589</v>
      </c>
      <c r="N13" s="204">
        <f>EU28_TRA_StockTot!N13-UK_TRA_StockTot!N13</f>
        <v>16526011</v>
      </c>
      <c r="O13" s="204">
        <f>EU28_TRA_StockTot!O13-UK_TRA_StockTot!O13</f>
        <v>16386555</v>
      </c>
      <c r="P13" s="204">
        <f>EU28_TRA_StockTot!P13-UK_TRA_StockTot!P13</f>
        <v>16768707</v>
      </c>
      <c r="Q13" s="204">
        <f>EU28_TRA_StockTot!Q13-UK_TRA_StockTot!Q13</f>
        <v>17360441</v>
      </c>
      <c r="R13" s="204">
        <f>EU28_TRA_StockTot!R13-UK_TRA_StockTot!R13</f>
        <v>18790408.137748942</v>
      </c>
      <c r="S13" s="204">
        <f>EU28_TRA_StockTot!S13-UK_TRA_StockTot!S13</f>
        <v>19513804.555169221</v>
      </c>
      <c r="T13" s="204">
        <f>EU28_TRA_StockTot!T13-UK_TRA_StockTot!T13</f>
        <v>20242744.968529921</v>
      </c>
      <c r="U13" s="204">
        <f>EU28_TRA_StockTot!U13-UK_TRA_StockTot!U13</f>
        <v>20896429.282113411</v>
      </c>
      <c r="V13" s="204">
        <f>EU28_TRA_StockTot!V13-UK_TRA_StockTot!V13</f>
        <v>21472356.119852532</v>
      </c>
      <c r="W13" s="204">
        <f>EU28_TRA_StockTot!W13-UK_TRA_StockTot!W13</f>
        <v>22043181.33214632</v>
      </c>
      <c r="X13" s="204">
        <f>EU28_TRA_StockTot!X13-UK_TRA_StockTot!X13</f>
        <v>22587458.208365589</v>
      </c>
      <c r="Y13" s="204">
        <f>EU28_TRA_StockTot!Y13-UK_TRA_StockTot!Y13</f>
        <v>23074664.044510528</v>
      </c>
      <c r="Z13" s="204">
        <f>EU28_TRA_StockTot!Z13-UK_TRA_StockTot!Z13</f>
        <v>23524763.626940001</v>
      </c>
      <c r="AA13" s="204">
        <f>EU28_TRA_StockTot!AA13-UK_TRA_StockTot!AA13</f>
        <v>23999987.530620292</v>
      </c>
      <c r="AB13" s="204">
        <f>EU28_TRA_StockTot!AB13-UK_TRA_StockTot!AB13</f>
        <v>24467596.915550567</v>
      </c>
      <c r="AC13" s="204">
        <f>EU28_TRA_StockTot!AC13-UK_TRA_StockTot!AC13</f>
        <v>24950217.210206773</v>
      </c>
      <c r="AD13" s="204">
        <f>EU28_TRA_StockTot!AD13-UK_TRA_StockTot!AD13</f>
        <v>25476731.635564409</v>
      </c>
      <c r="AE13" s="204">
        <f>EU28_TRA_StockTot!AE13-UK_TRA_StockTot!AE13</f>
        <v>25985363.323607683</v>
      </c>
      <c r="AF13" s="204">
        <f>EU28_TRA_StockTot!AF13-UK_TRA_StockTot!AF13</f>
        <v>26496856.034865167</v>
      </c>
      <c r="AG13" s="204">
        <f>EU28_TRA_StockTot!AG13-UK_TRA_StockTot!AG13</f>
        <v>27021194.987567168</v>
      </c>
      <c r="AH13" s="204">
        <f>EU28_TRA_StockTot!AH13-UK_TRA_StockTot!AH13</f>
        <v>27485966.839753725</v>
      </c>
      <c r="AI13" s="204">
        <f>EU28_TRA_StockTot!AI13-UK_TRA_StockTot!AI13</f>
        <v>27940616.39966603</v>
      </c>
      <c r="AJ13" s="204">
        <f>EU28_TRA_StockTot!AJ13-UK_TRA_StockTot!AJ13</f>
        <v>28351887.535487399</v>
      </c>
      <c r="AK13" s="204">
        <f>EU28_TRA_StockTot!AK13-UK_TRA_StockTot!AK13</f>
        <v>28756054.865879919</v>
      </c>
      <c r="AL13" s="204">
        <f>EU28_TRA_StockTot!AL13-UK_TRA_StockTot!AL13</f>
        <v>29182755.016927376</v>
      </c>
      <c r="AM13" s="204">
        <f>EU28_TRA_StockTot!AM13-UK_TRA_StockTot!AM13</f>
        <v>29592997.875257045</v>
      </c>
      <c r="AN13" s="204">
        <f>EU28_TRA_StockTot!AN13-UK_TRA_StockTot!AN13</f>
        <v>30129617.777809188</v>
      </c>
      <c r="AO13" s="204">
        <f>EU28_TRA_StockTot!AO13-UK_TRA_StockTot!AO13</f>
        <v>30543611.634981185</v>
      </c>
      <c r="AP13" s="204">
        <f>EU28_TRA_StockTot!AP13-UK_TRA_StockTot!AP13</f>
        <v>30965415.807784621</v>
      </c>
      <c r="AQ13" s="204">
        <f>EU28_TRA_StockTot!AQ13-UK_TRA_StockTot!AQ13</f>
        <v>31438129.474013515</v>
      </c>
      <c r="AR13" s="204">
        <f>EU28_TRA_StockTot!AR13-UK_TRA_StockTot!AR13</f>
        <v>31925850.040271007</v>
      </c>
      <c r="AS13" s="204">
        <f>EU28_TRA_StockTot!AS13-UK_TRA_StockTot!AS13</f>
        <v>32414142.138342325</v>
      </c>
      <c r="AT13" s="204">
        <f>EU28_TRA_StockTot!AT13-UK_TRA_StockTot!AT13</f>
        <v>32899763.230417311</v>
      </c>
      <c r="AU13" s="204">
        <f>EU28_TRA_StockTot!AU13-UK_TRA_StockTot!AU13</f>
        <v>33449354.613274276</v>
      </c>
      <c r="AV13" s="204">
        <f>EU28_TRA_StockTot!AV13-UK_TRA_StockTot!AV13</f>
        <v>33979627.59682329</v>
      </c>
      <c r="AW13" s="204">
        <f>EU28_TRA_StockTot!AW13-UK_TRA_StockTot!AW13</f>
        <v>34448057.27893994</v>
      </c>
      <c r="AX13" s="204">
        <f>EU28_TRA_StockTot!AX13-UK_TRA_StockTot!AX13</f>
        <v>34982681.807011135</v>
      </c>
      <c r="AY13" s="204">
        <f>EU28_TRA_StockTot!AY13-UK_TRA_StockTot!AY13</f>
        <v>35497376.653279223</v>
      </c>
      <c r="AZ13" s="204">
        <f>EU28_TRA_StockTot!AZ13-UK_TRA_StockTot!AZ13</f>
        <v>35992610.306531809</v>
      </c>
    </row>
    <row r="14" spans="1:52">
      <c r="A14" s="93" t="s">
        <v>24</v>
      </c>
      <c r="B14" s="94">
        <f>EU28_TRA_StockTot!B14-UK_TRA_StockTot!B14</f>
        <v>1884842</v>
      </c>
      <c r="C14" s="206">
        <f>EU28_TRA_StockTot!C14-UK_TRA_StockTot!C14</f>
        <v>1857512</v>
      </c>
      <c r="D14" s="206">
        <f>EU28_TRA_StockTot!D14-UK_TRA_StockTot!D14</f>
        <v>1846692</v>
      </c>
      <c r="E14" s="206">
        <f>EU28_TRA_StockTot!E14-UK_TRA_StockTot!E14</f>
        <v>1940828</v>
      </c>
      <c r="F14" s="206">
        <f>EU28_TRA_StockTot!F14-UK_TRA_StockTot!F14</f>
        <v>2006333</v>
      </c>
      <c r="G14" s="206">
        <f>EU28_TRA_StockTot!G14-UK_TRA_StockTot!G14</f>
        <v>2003593.0000000002</v>
      </c>
      <c r="H14" s="206">
        <f>EU28_TRA_StockTot!H14-UK_TRA_StockTot!H14</f>
        <v>2026658</v>
      </c>
      <c r="I14" s="206">
        <f>EU28_TRA_StockTot!I14-UK_TRA_StockTot!I14</f>
        <v>2094604</v>
      </c>
      <c r="J14" s="206">
        <f>EU28_TRA_StockTot!J14-UK_TRA_StockTot!J14</f>
        <v>2042290</v>
      </c>
      <c r="K14" s="206">
        <f>EU28_TRA_StockTot!K14-UK_TRA_StockTot!K14</f>
        <v>1900901</v>
      </c>
      <c r="L14" s="206">
        <f>EU28_TRA_StockTot!L14-UK_TRA_StockTot!L14</f>
        <v>1933048</v>
      </c>
      <c r="M14" s="206">
        <f>EU28_TRA_StockTot!M14-UK_TRA_StockTot!M14</f>
        <v>1984093</v>
      </c>
      <c r="N14" s="206">
        <f>EU28_TRA_StockTot!N14-UK_TRA_StockTot!N14</f>
        <v>1836647</v>
      </c>
      <c r="O14" s="206">
        <f>EU28_TRA_StockTot!O14-UK_TRA_StockTot!O14</f>
        <v>1695047</v>
      </c>
      <c r="P14" s="206">
        <f>EU28_TRA_StockTot!P14-UK_TRA_StockTot!P14</f>
        <v>1601812.9999999998</v>
      </c>
      <c r="Q14" s="206">
        <f>EU28_TRA_StockTot!Q14-UK_TRA_StockTot!Q14</f>
        <v>1613852.9999999998</v>
      </c>
      <c r="R14" s="206">
        <f>EU28_TRA_StockTot!R14-UK_TRA_StockTot!R14</f>
        <v>1724550.0721163102</v>
      </c>
      <c r="S14" s="206">
        <f>EU28_TRA_StockTot!S14-UK_TRA_StockTot!S14</f>
        <v>1779645.6488452621</v>
      </c>
      <c r="T14" s="206">
        <f>EU28_TRA_StockTot!T14-UK_TRA_StockTot!T14</f>
        <v>1818708.2368898471</v>
      </c>
      <c r="U14" s="206">
        <f>EU28_TRA_StockTot!U14-UK_TRA_StockTot!U14</f>
        <v>1853280.961804925</v>
      </c>
      <c r="V14" s="206">
        <f>EU28_TRA_StockTot!V14-UK_TRA_StockTot!V14</f>
        <v>1882023.9927603595</v>
      </c>
      <c r="W14" s="206">
        <f>EU28_TRA_StockTot!W14-UK_TRA_StockTot!W14</f>
        <v>1909855.0657445772</v>
      </c>
      <c r="X14" s="206">
        <f>EU28_TRA_StockTot!X14-UK_TRA_StockTot!X14</f>
        <v>1934636.7014807386</v>
      </c>
      <c r="Y14" s="206">
        <f>EU28_TRA_StockTot!Y14-UK_TRA_StockTot!Y14</f>
        <v>1952921.4285485444</v>
      </c>
      <c r="Z14" s="206">
        <f>EU28_TRA_StockTot!Z14-UK_TRA_StockTot!Z14</f>
        <v>1976244.0004823038</v>
      </c>
      <c r="AA14" s="206">
        <f>EU28_TRA_StockTot!AA14-UK_TRA_StockTot!AA14</f>
        <v>2002484.996208576</v>
      </c>
      <c r="AB14" s="206">
        <f>EU28_TRA_StockTot!AB14-UK_TRA_StockTot!AB14</f>
        <v>2022882.7583049429</v>
      </c>
      <c r="AC14" s="206">
        <f>EU28_TRA_StockTot!AC14-UK_TRA_StockTot!AC14</f>
        <v>2039420.5785669698</v>
      </c>
      <c r="AD14" s="206">
        <f>EU28_TRA_StockTot!AD14-UK_TRA_StockTot!AD14</f>
        <v>2063056.5690367566</v>
      </c>
      <c r="AE14" s="206">
        <f>EU28_TRA_StockTot!AE14-UK_TRA_StockTot!AE14</f>
        <v>2088845.4567660859</v>
      </c>
      <c r="AF14" s="206">
        <f>EU28_TRA_StockTot!AF14-UK_TRA_StockTot!AF14</f>
        <v>2118030.5006395164</v>
      </c>
      <c r="AG14" s="206">
        <f>EU28_TRA_StockTot!AG14-UK_TRA_StockTot!AG14</f>
        <v>2147445.024202412</v>
      </c>
      <c r="AH14" s="206">
        <f>EU28_TRA_StockTot!AH14-UK_TRA_StockTot!AH14</f>
        <v>2175370.8869996862</v>
      </c>
      <c r="AI14" s="206">
        <f>EU28_TRA_StockTot!AI14-UK_TRA_StockTot!AI14</f>
        <v>2206859.6120972615</v>
      </c>
      <c r="AJ14" s="206">
        <f>EU28_TRA_StockTot!AJ14-UK_TRA_StockTot!AJ14</f>
        <v>2237749.4380490859</v>
      </c>
      <c r="AK14" s="206">
        <f>EU28_TRA_StockTot!AK14-UK_TRA_StockTot!AK14</f>
        <v>2269357.0207717046</v>
      </c>
      <c r="AL14" s="206">
        <f>EU28_TRA_StockTot!AL14-UK_TRA_StockTot!AL14</f>
        <v>2303545.059330978</v>
      </c>
      <c r="AM14" s="206">
        <f>EU28_TRA_StockTot!AM14-UK_TRA_StockTot!AM14</f>
        <v>2337203.0622057472</v>
      </c>
      <c r="AN14" s="206">
        <f>EU28_TRA_StockTot!AN14-UK_TRA_StockTot!AN14</f>
        <v>2384696.0598960263</v>
      </c>
      <c r="AO14" s="206">
        <f>EU28_TRA_StockTot!AO14-UK_TRA_StockTot!AO14</f>
        <v>2419879.2499102326</v>
      </c>
      <c r="AP14" s="206">
        <f>EU28_TRA_StockTot!AP14-UK_TRA_StockTot!AP14</f>
        <v>2457700.1649753805</v>
      </c>
      <c r="AQ14" s="206">
        <f>EU28_TRA_StockTot!AQ14-UK_TRA_StockTot!AQ14</f>
        <v>2497665.1754458304</v>
      </c>
      <c r="AR14" s="206">
        <f>EU28_TRA_StockTot!AR14-UK_TRA_StockTot!AR14</f>
        <v>2537498.9222928085</v>
      </c>
      <c r="AS14" s="206">
        <f>EU28_TRA_StockTot!AS14-UK_TRA_StockTot!AS14</f>
        <v>2580508.511713265</v>
      </c>
      <c r="AT14" s="206">
        <f>EU28_TRA_StockTot!AT14-UK_TRA_StockTot!AT14</f>
        <v>2623405.7012851182</v>
      </c>
      <c r="AU14" s="206">
        <f>EU28_TRA_StockTot!AU14-UK_TRA_StockTot!AU14</f>
        <v>2672011.0453757145</v>
      </c>
      <c r="AV14" s="206">
        <f>EU28_TRA_StockTot!AV14-UK_TRA_StockTot!AV14</f>
        <v>2719925.1490520984</v>
      </c>
      <c r="AW14" s="206">
        <f>EU28_TRA_StockTot!AW14-UK_TRA_StockTot!AW14</f>
        <v>2764437.6535292487</v>
      </c>
      <c r="AX14" s="206">
        <f>EU28_TRA_StockTot!AX14-UK_TRA_StockTot!AX14</f>
        <v>2816248.6979607539</v>
      </c>
      <c r="AY14" s="206">
        <f>EU28_TRA_StockTot!AY14-UK_TRA_StockTot!AY14</f>
        <v>2865326.5025488469</v>
      </c>
      <c r="AZ14" s="206">
        <f>EU28_TRA_StockTot!AZ14-UK_TRA_StockTot!AZ14</f>
        <v>2913965.8182642777</v>
      </c>
    </row>
    <row r="15" spans="1:52">
      <c r="A15" s="95" t="s">
        <v>87</v>
      </c>
      <c r="B15" s="96">
        <f>EU28_TRA_StockTot!B15-UK_TRA_StockTot!B15</f>
        <v>9432706</v>
      </c>
      <c r="C15" s="197">
        <f>EU28_TRA_StockTot!C15-UK_TRA_StockTot!C15</f>
        <v>9228279</v>
      </c>
      <c r="D15" s="197">
        <f>EU28_TRA_StockTot!D15-UK_TRA_StockTot!D15</f>
        <v>8938698</v>
      </c>
      <c r="E15" s="197">
        <f>EU28_TRA_StockTot!E15-UK_TRA_StockTot!E15</f>
        <v>9324327.0000000019</v>
      </c>
      <c r="F15" s="197">
        <f>EU28_TRA_StockTot!F15-UK_TRA_StockTot!F15</f>
        <v>10080711</v>
      </c>
      <c r="G15" s="197">
        <f>EU28_TRA_StockTot!G15-UK_TRA_StockTot!G15</f>
        <v>10530536</v>
      </c>
      <c r="H15" s="197">
        <f>EU28_TRA_StockTot!H15-UK_TRA_StockTot!H15</f>
        <v>11068199</v>
      </c>
      <c r="I15" s="197">
        <f>EU28_TRA_StockTot!I15-UK_TRA_StockTot!I15</f>
        <v>11727927</v>
      </c>
      <c r="J15" s="197">
        <f>EU28_TRA_StockTot!J15-UK_TRA_StockTot!J15</f>
        <v>11750339.000000002</v>
      </c>
      <c r="K15" s="197">
        <f>EU28_TRA_StockTot!K15-UK_TRA_StockTot!K15</f>
        <v>10657401.999999998</v>
      </c>
      <c r="L15" s="197">
        <f>EU28_TRA_StockTot!L15-UK_TRA_StockTot!L15</f>
        <v>10690528</v>
      </c>
      <c r="M15" s="197">
        <f>EU28_TRA_StockTot!M15-UK_TRA_StockTot!M15</f>
        <v>11271319</v>
      </c>
      <c r="N15" s="197">
        <f>EU28_TRA_StockTot!N15-UK_TRA_StockTot!N15</f>
        <v>11028023</v>
      </c>
      <c r="O15" s="197">
        <f>EU28_TRA_StockTot!O15-UK_TRA_StockTot!O15</f>
        <v>10969073</v>
      </c>
      <c r="P15" s="197">
        <f>EU28_TRA_StockTot!P15-UK_TRA_StockTot!P15</f>
        <v>11316665</v>
      </c>
      <c r="Q15" s="197">
        <f>EU28_TRA_StockTot!Q15-UK_TRA_StockTot!Q15</f>
        <v>11848160</v>
      </c>
      <c r="R15" s="197">
        <f>EU28_TRA_StockTot!R15-UK_TRA_StockTot!R15</f>
        <v>13041005.704876419</v>
      </c>
      <c r="S15" s="197">
        <f>EU28_TRA_StockTot!S15-UK_TRA_StockTot!S15</f>
        <v>13491405.896572752</v>
      </c>
      <c r="T15" s="197">
        <f>EU28_TRA_StockTot!T15-UK_TRA_StockTot!T15</f>
        <v>13969184.706722734</v>
      </c>
      <c r="U15" s="197">
        <f>EU28_TRA_StockTot!U15-UK_TRA_StockTot!U15</f>
        <v>14397038.427961966</v>
      </c>
      <c r="V15" s="197">
        <f>EU28_TRA_StockTot!V15-UK_TRA_StockTot!V15</f>
        <v>14773148.16634981</v>
      </c>
      <c r="W15" s="197">
        <f>EU28_TRA_StockTot!W15-UK_TRA_StockTot!W15</f>
        <v>15151731.110038061</v>
      </c>
      <c r="X15" s="197">
        <f>EU28_TRA_StockTot!X15-UK_TRA_StockTot!X15</f>
        <v>15512625.732706865</v>
      </c>
      <c r="Y15" s="197">
        <f>EU28_TRA_StockTot!Y15-UK_TRA_StockTot!Y15</f>
        <v>15832446.347535005</v>
      </c>
      <c r="Z15" s="197">
        <f>EU28_TRA_StockTot!Z15-UK_TRA_StockTot!Z15</f>
        <v>16152548.27316587</v>
      </c>
      <c r="AA15" s="197">
        <f>EU28_TRA_StockTot!AA15-UK_TRA_StockTot!AA15</f>
        <v>16497854.810331482</v>
      </c>
      <c r="AB15" s="197">
        <f>EU28_TRA_StockTot!AB15-UK_TRA_StockTot!AB15</f>
        <v>16834905.342738077</v>
      </c>
      <c r="AC15" s="197">
        <f>EU28_TRA_StockTot!AC15-UK_TRA_StockTot!AC15</f>
        <v>17182818.966048501</v>
      </c>
      <c r="AD15" s="197">
        <f>EU28_TRA_StockTot!AD15-UK_TRA_StockTot!AD15</f>
        <v>17559989.797645155</v>
      </c>
      <c r="AE15" s="197">
        <f>EU28_TRA_StockTot!AE15-UK_TRA_StockTot!AE15</f>
        <v>17920871.039335191</v>
      </c>
      <c r="AF15" s="197">
        <f>EU28_TRA_StockTot!AF15-UK_TRA_StockTot!AF15</f>
        <v>18280562.262947388</v>
      </c>
      <c r="AG15" s="197">
        <f>EU28_TRA_StockTot!AG15-UK_TRA_StockTot!AG15</f>
        <v>18647827.073315527</v>
      </c>
      <c r="AH15" s="197">
        <f>EU28_TRA_StockTot!AH15-UK_TRA_StockTot!AH15</f>
        <v>18970975.510991696</v>
      </c>
      <c r="AI15" s="197">
        <f>EU28_TRA_StockTot!AI15-UK_TRA_StockTot!AI15</f>
        <v>19283487.259900883</v>
      </c>
      <c r="AJ15" s="197">
        <f>EU28_TRA_StockTot!AJ15-UK_TRA_StockTot!AJ15</f>
        <v>19560363.538142528</v>
      </c>
      <c r="AK15" s="197">
        <f>EU28_TRA_StockTot!AK15-UK_TRA_StockTot!AK15</f>
        <v>19829933.0326005</v>
      </c>
      <c r="AL15" s="197">
        <f>EU28_TRA_StockTot!AL15-UK_TRA_StockTot!AL15</f>
        <v>20115619.614583742</v>
      </c>
      <c r="AM15" s="197">
        <f>EU28_TRA_StockTot!AM15-UK_TRA_StockTot!AM15</f>
        <v>20388845.44324141</v>
      </c>
      <c r="AN15" s="197">
        <f>EU28_TRA_StockTot!AN15-UK_TRA_StockTot!AN15</f>
        <v>20747581.972187236</v>
      </c>
      <c r="AO15" s="197">
        <f>EU28_TRA_StockTot!AO15-UK_TRA_StockTot!AO15</f>
        <v>21023083.13058893</v>
      </c>
      <c r="AP15" s="197">
        <f>EU28_TRA_StockTot!AP15-UK_TRA_StockTot!AP15</f>
        <v>21298707.21634144</v>
      </c>
      <c r="AQ15" s="197">
        <f>EU28_TRA_StockTot!AQ15-UK_TRA_StockTot!AQ15</f>
        <v>21613680.890521817</v>
      </c>
      <c r="AR15" s="197">
        <f>EU28_TRA_StockTot!AR15-UK_TRA_StockTot!AR15</f>
        <v>21936471.382336549</v>
      </c>
      <c r="AS15" s="197">
        <f>EU28_TRA_StockTot!AS15-UK_TRA_StockTot!AS15</f>
        <v>22263746.641620111</v>
      </c>
      <c r="AT15" s="197">
        <f>EU28_TRA_StockTot!AT15-UK_TRA_StockTot!AT15</f>
        <v>22592294.821934097</v>
      </c>
      <c r="AU15" s="197">
        <f>EU28_TRA_StockTot!AU15-UK_TRA_StockTot!AU15</f>
        <v>22956398.786714837</v>
      </c>
      <c r="AV15" s="197">
        <f>EU28_TRA_StockTot!AV15-UK_TRA_StockTot!AV15</f>
        <v>23303123.478505865</v>
      </c>
      <c r="AW15" s="197">
        <f>EU28_TRA_StockTot!AW15-UK_TRA_StockTot!AW15</f>
        <v>23613837.779298492</v>
      </c>
      <c r="AX15" s="197">
        <f>EU28_TRA_StockTot!AX15-UK_TRA_StockTot!AX15</f>
        <v>23961104.003310546</v>
      </c>
      <c r="AY15" s="197">
        <f>EU28_TRA_StockTot!AY15-UK_TRA_StockTot!AY15</f>
        <v>24293623.884953823</v>
      </c>
      <c r="AZ15" s="197">
        <f>EU28_TRA_StockTot!AZ15-UK_TRA_StockTot!AZ15</f>
        <v>24607710.970220383</v>
      </c>
    </row>
    <row r="16" spans="1:52">
      <c r="A16" s="95" t="s">
        <v>88</v>
      </c>
      <c r="B16" s="96">
        <f>EU28_TRA_StockTot!B16-UK_TRA_StockTot!B16</f>
        <v>2723896</v>
      </c>
      <c r="C16" s="197">
        <f>EU28_TRA_StockTot!C16-UK_TRA_StockTot!C16</f>
        <v>2726992</v>
      </c>
      <c r="D16" s="197">
        <f>EU28_TRA_StockTot!D16-UK_TRA_StockTot!D16</f>
        <v>2727001</v>
      </c>
      <c r="E16" s="197">
        <f>EU28_TRA_StockTot!E16-UK_TRA_StockTot!E16</f>
        <v>2811775</v>
      </c>
      <c r="F16" s="197">
        <f>EU28_TRA_StockTot!F16-UK_TRA_StockTot!F16</f>
        <v>3069786</v>
      </c>
      <c r="G16" s="197">
        <f>EU28_TRA_StockTot!G16-UK_TRA_StockTot!G16</f>
        <v>3258309.0000000005</v>
      </c>
      <c r="H16" s="197">
        <f>EU28_TRA_StockTot!H16-UK_TRA_StockTot!H16</f>
        <v>3434471</v>
      </c>
      <c r="I16" s="197">
        <f>EU28_TRA_StockTot!I16-UK_TRA_StockTot!I16</f>
        <v>3648218.9999999995</v>
      </c>
      <c r="J16" s="197">
        <f>EU28_TRA_StockTot!J16-UK_TRA_StockTot!J16</f>
        <v>3802145</v>
      </c>
      <c r="K16" s="197">
        <f>EU28_TRA_StockTot!K16-UK_TRA_StockTot!K16</f>
        <v>3432428.0000000005</v>
      </c>
      <c r="L16" s="197">
        <f>EU28_TRA_StockTot!L16-UK_TRA_StockTot!L16</f>
        <v>3660658.0000000005</v>
      </c>
      <c r="M16" s="197">
        <f>EU28_TRA_StockTot!M16-UK_TRA_StockTot!M16</f>
        <v>3734177</v>
      </c>
      <c r="N16" s="197">
        <f>EU28_TRA_StockTot!N16-UK_TRA_StockTot!N16</f>
        <v>3661340.9999999986</v>
      </c>
      <c r="O16" s="197">
        <f>EU28_TRA_StockTot!O16-UK_TRA_StockTot!O16</f>
        <v>3722435.0000000005</v>
      </c>
      <c r="P16" s="197">
        <f>EU28_TRA_StockTot!P16-UK_TRA_StockTot!P16</f>
        <v>3850229</v>
      </c>
      <c r="Q16" s="197">
        <f>EU28_TRA_StockTot!Q16-UK_TRA_StockTot!Q16</f>
        <v>3898428</v>
      </c>
      <c r="R16" s="197">
        <f>EU28_TRA_StockTot!R16-UK_TRA_StockTot!R16</f>
        <v>4024852.3607562114</v>
      </c>
      <c r="S16" s="197">
        <f>EU28_TRA_StockTot!S16-UK_TRA_StockTot!S16</f>
        <v>4242753.0097512081</v>
      </c>
      <c r="T16" s="197">
        <f>EU28_TRA_StockTot!T16-UK_TRA_StockTot!T16</f>
        <v>4454852.024917338</v>
      </c>
      <c r="U16" s="197">
        <f>EU28_TRA_StockTot!U16-UK_TRA_StockTot!U16</f>
        <v>4646109.89234652</v>
      </c>
      <c r="V16" s="197">
        <f>EU28_TRA_StockTot!V16-UK_TRA_StockTot!V16</f>
        <v>4817183.9607423618</v>
      </c>
      <c r="W16" s="197">
        <f>EU28_TRA_StockTot!W16-UK_TRA_StockTot!W16</f>
        <v>4981595.1563636847</v>
      </c>
      <c r="X16" s="197">
        <f>EU28_TRA_StockTot!X16-UK_TRA_StockTot!X16</f>
        <v>5140195.7741779862</v>
      </c>
      <c r="Y16" s="197">
        <f>EU28_TRA_StockTot!Y16-UK_TRA_StockTot!Y16</f>
        <v>5289296.268426979</v>
      </c>
      <c r="Z16" s="197">
        <f>EU28_TRA_StockTot!Z16-UK_TRA_StockTot!Z16</f>
        <v>5395971.3532918291</v>
      </c>
      <c r="AA16" s="197">
        <f>EU28_TRA_StockTot!AA16-UK_TRA_StockTot!AA16</f>
        <v>5499647.7240802348</v>
      </c>
      <c r="AB16" s="197">
        <f>EU28_TRA_StockTot!AB16-UK_TRA_StockTot!AB16</f>
        <v>5609808.8145075478</v>
      </c>
      <c r="AC16" s="197">
        <f>EU28_TRA_StockTot!AC16-UK_TRA_StockTot!AC16</f>
        <v>5727977.6655912995</v>
      </c>
      <c r="AD16" s="197">
        <f>EU28_TRA_StockTot!AD16-UK_TRA_StockTot!AD16</f>
        <v>5853685.2688825</v>
      </c>
      <c r="AE16" s="197">
        <f>EU28_TRA_StockTot!AE16-UK_TRA_StockTot!AE16</f>
        <v>5975646.8275064044</v>
      </c>
      <c r="AF16" s="197">
        <f>EU28_TRA_StockTot!AF16-UK_TRA_StockTot!AF16</f>
        <v>6098263.2712782668</v>
      </c>
      <c r="AG16" s="197">
        <f>EU28_TRA_StockTot!AG16-UK_TRA_StockTot!AG16</f>
        <v>6225922.8900492303</v>
      </c>
      <c r="AH16" s="197">
        <f>EU28_TRA_StockTot!AH16-UK_TRA_StockTot!AH16</f>
        <v>6339620.4417623393</v>
      </c>
      <c r="AI16" s="197">
        <f>EU28_TRA_StockTot!AI16-UK_TRA_StockTot!AI16</f>
        <v>6450269.5276678856</v>
      </c>
      <c r="AJ16" s="197">
        <f>EU28_TRA_StockTot!AJ16-UK_TRA_StockTot!AJ16</f>
        <v>6553774.5592957847</v>
      </c>
      <c r="AK16" s="197">
        <f>EU28_TRA_StockTot!AK16-UK_TRA_StockTot!AK16</f>
        <v>6656764.8125077141</v>
      </c>
      <c r="AL16" s="197">
        <f>EU28_TRA_StockTot!AL16-UK_TRA_StockTot!AL16</f>
        <v>6763590.343012657</v>
      </c>
      <c r="AM16" s="197">
        <f>EU28_TRA_StockTot!AM16-UK_TRA_StockTot!AM16</f>
        <v>6866949.3698098855</v>
      </c>
      <c r="AN16" s="197">
        <f>EU28_TRA_StockTot!AN16-UK_TRA_StockTot!AN16</f>
        <v>6997339.7457259279</v>
      </c>
      <c r="AO16" s="197">
        <f>EU28_TRA_StockTot!AO16-UK_TRA_StockTot!AO16</f>
        <v>7100649.2544820216</v>
      </c>
      <c r="AP16" s="197">
        <f>EU28_TRA_StockTot!AP16-UK_TRA_StockTot!AP16</f>
        <v>7209008.4264677977</v>
      </c>
      <c r="AQ16" s="197">
        <f>EU28_TRA_StockTot!AQ16-UK_TRA_StockTot!AQ16</f>
        <v>7326783.4080458619</v>
      </c>
      <c r="AR16" s="197">
        <f>EU28_TRA_StockTot!AR16-UK_TRA_StockTot!AR16</f>
        <v>7451879.735641649</v>
      </c>
      <c r="AS16" s="197">
        <f>EU28_TRA_StockTot!AS16-UK_TRA_StockTot!AS16</f>
        <v>7569886.9850089494</v>
      </c>
      <c r="AT16" s="197">
        <f>EU28_TRA_StockTot!AT16-UK_TRA_StockTot!AT16</f>
        <v>7684062.7071980946</v>
      </c>
      <c r="AU16" s="197">
        <f>EU28_TRA_StockTot!AU16-UK_TRA_StockTot!AU16</f>
        <v>7820944.7811837243</v>
      </c>
      <c r="AV16" s="197">
        <f>EU28_TRA_StockTot!AV16-UK_TRA_StockTot!AV16</f>
        <v>7956578.9692653269</v>
      </c>
      <c r="AW16" s="197">
        <f>EU28_TRA_StockTot!AW16-UK_TRA_StockTot!AW16</f>
        <v>8069781.8461122056</v>
      </c>
      <c r="AX16" s="197">
        <f>EU28_TRA_StockTot!AX16-UK_TRA_StockTot!AX16</f>
        <v>8205329.1057398356</v>
      </c>
      <c r="AY16" s="197">
        <f>EU28_TRA_StockTot!AY16-UK_TRA_StockTot!AY16</f>
        <v>8338426.265776556</v>
      </c>
      <c r="AZ16" s="197">
        <f>EU28_TRA_StockTot!AZ16-UK_TRA_StockTot!AZ16</f>
        <v>8470933.5180471484</v>
      </c>
    </row>
    <row r="17" spans="1:52">
      <c r="A17" s="128" t="s">
        <v>23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</row>
    <row r="18" spans="1:52">
      <c r="A18" s="91" t="s">
        <v>194</v>
      </c>
      <c r="B18" s="92">
        <f>EU28_TRA_StockTot!B18-UK_TRA_StockTot!B18</f>
        <v>25274534.389752317</v>
      </c>
      <c r="C18" s="204">
        <f>EU28_TRA_StockTot!C18-UK_TRA_StockTot!C18</f>
        <v>26030240.863783188</v>
      </c>
      <c r="D18" s="204">
        <f>EU28_TRA_StockTot!D18-UK_TRA_StockTot!D18</f>
        <v>26426631.551427078</v>
      </c>
      <c r="E18" s="204">
        <f>EU28_TRA_StockTot!E18-UK_TRA_StockTot!E18</f>
        <v>26870944.033751436</v>
      </c>
      <c r="F18" s="204">
        <f>EU28_TRA_StockTot!F18-UK_TRA_StockTot!F18</f>
        <v>27393407.957032524</v>
      </c>
      <c r="G18" s="204">
        <f>EU28_TRA_StockTot!G18-UK_TRA_StockTot!G18</f>
        <v>27961296.113492746</v>
      </c>
      <c r="H18" s="204">
        <f>EU28_TRA_StockTot!H18-UK_TRA_StockTot!H18</f>
        <v>28635186.691397209</v>
      </c>
      <c r="I18" s="204">
        <f>EU28_TRA_StockTot!I18-UK_TRA_StockTot!I18</f>
        <v>29774975.010407694</v>
      </c>
      <c r="J18" s="204">
        <f>EU28_TRA_StockTot!J18-UK_TRA_StockTot!J18</f>
        <v>30072933.043666944</v>
      </c>
      <c r="K18" s="204">
        <f>EU28_TRA_StockTot!K18-UK_TRA_StockTot!K18</f>
        <v>29708106.653319869</v>
      </c>
      <c r="L18" s="204">
        <f>EU28_TRA_StockTot!L18-UK_TRA_StockTot!L18</f>
        <v>29823806.676881269</v>
      </c>
      <c r="M18" s="204">
        <f>EU28_TRA_StockTot!M18-UK_TRA_StockTot!M18</f>
        <v>29927505.825421043</v>
      </c>
      <c r="N18" s="204">
        <f>EU28_TRA_StockTot!N18-UK_TRA_StockTot!N18</f>
        <v>29565737.608593009</v>
      </c>
      <c r="O18" s="204">
        <f>EU28_TRA_StockTot!O18-UK_TRA_StockTot!O18</f>
        <v>29657194.03927885</v>
      </c>
      <c r="P18" s="204">
        <f>EU28_TRA_StockTot!P18-UK_TRA_StockTot!P18</f>
        <v>30123129.813577201</v>
      </c>
      <c r="Q18" s="204">
        <f>EU28_TRA_StockTot!Q18-UK_TRA_StockTot!Q18</f>
        <v>30827987.431880474</v>
      </c>
      <c r="R18" s="204">
        <f>EU28_TRA_StockTot!R18-UK_TRA_StockTot!R18</f>
        <v>31503457</v>
      </c>
      <c r="S18" s="204">
        <f>EU28_TRA_StockTot!S18-UK_TRA_StockTot!S18</f>
        <v>32405096</v>
      </c>
      <c r="T18" s="204">
        <f>EU28_TRA_StockTot!T18-UK_TRA_StockTot!T18</f>
        <v>33222415</v>
      </c>
      <c r="U18" s="204">
        <f>EU28_TRA_StockTot!U18-UK_TRA_StockTot!U18</f>
        <v>33915487</v>
      </c>
      <c r="V18" s="204">
        <f>EU28_TRA_StockTot!V18-UK_TRA_StockTot!V18</f>
        <v>34540008</v>
      </c>
      <c r="W18" s="204">
        <f>EU28_TRA_StockTot!W18-UK_TRA_StockTot!W18</f>
        <v>35105480</v>
      </c>
      <c r="X18" s="204">
        <f>EU28_TRA_StockTot!X18-UK_TRA_StockTot!X18</f>
        <v>35570640</v>
      </c>
      <c r="Y18" s="204">
        <f>EU28_TRA_StockTot!Y18-UK_TRA_StockTot!Y18</f>
        <v>35981251</v>
      </c>
      <c r="Z18" s="204">
        <f>EU28_TRA_StockTot!Z18-UK_TRA_StockTot!Z18</f>
        <v>36341721</v>
      </c>
      <c r="AA18" s="204">
        <f>EU28_TRA_StockTot!AA18-UK_TRA_StockTot!AA18</f>
        <v>36674748</v>
      </c>
      <c r="AB18" s="204">
        <f>EU28_TRA_StockTot!AB18-UK_TRA_StockTot!AB18</f>
        <v>36961085</v>
      </c>
      <c r="AC18" s="204">
        <f>EU28_TRA_StockTot!AC18-UK_TRA_StockTot!AC18</f>
        <v>37210678</v>
      </c>
      <c r="AD18" s="204">
        <f>EU28_TRA_StockTot!AD18-UK_TRA_StockTot!AD18</f>
        <v>37442215</v>
      </c>
      <c r="AE18" s="204">
        <f>EU28_TRA_StockTot!AE18-UK_TRA_StockTot!AE18</f>
        <v>37671384</v>
      </c>
      <c r="AF18" s="204">
        <f>EU28_TRA_StockTot!AF18-UK_TRA_StockTot!AF18</f>
        <v>37921704</v>
      </c>
      <c r="AG18" s="204">
        <f>EU28_TRA_StockTot!AG18-UK_TRA_StockTot!AG18</f>
        <v>38178418</v>
      </c>
      <c r="AH18" s="204">
        <f>EU28_TRA_StockTot!AH18-UK_TRA_StockTot!AH18</f>
        <v>38429020</v>
      </c>
      <c r="AI18" s="204">
        <f>EU28_TRA_StockTot!AI18-UK_TRA_StockTot!AI18</f>
        <v>38641654</v>
      </c>
      <c r="AJ18" s="204">
        <f>EU28_TRA_StockTot!AJ18-UK_TRA_StockTot!AJ18</f>
        <v>38860686</v>
      </c>
      <c r="AK18" s="204">
        <f>EU28_TRA_StockTot!AK18-UK_TRA_StockTot!AK18</f>
        <v>39090742</v>
      </c>
      <c r="AL18" s="204">
        <f>EU28_TRA_StockTot!AL18-UK_TRA_StockTot!AL18</f>
        <v>39334886</v>
      </c>
      <c r="AM18" s="204">
        <f>EU28_TRA_StockTot!AM18-UK_TRA_StockTot!AM18</f>
        <v>39589201</v>
      </c>
      <c r="AN18" s="204">
        <f>EU28_TRA_StockTot!AN18-UK_TRA_StockTot!AN18</f>
        <v>39854847</v>
      </c>
      <c r="AO18" s="204">
        <f>EU28_TRA_StockTot!AO18-UK_TRA_StockTot!AO18</f>
        <v>40134905</v>
      </c>
      <c r="AP18" s="204">
        <f>EU28_TRA_StockTot!AP18-UK_TRA_StockTot!AP18</f>
        <v>40427003</v>
      </c>
      <c r="AQ18" s="204">
        <f>EU28_TRA_StockTot!AQ18-UK_TRA_StockTot!AQ18</f>
        <v>40739196</v>
      </c>
      <c r="AR18" s="204">
        <f>EU28_TRA_StockTot!AR18-UK_TRA_StockTot!AR18</f>
        <v>41072768</v>
      </c>
      <c r="AS18" s="204">
        <f>EU28_TRA_StockTot!AS18-UK_TRA_StockTot!AS18</f>
        <v>41421310</v>
      </c>
      <c r="AT18" s="204">
        <f>EU28_TRA_StockTot!AT18-UK_TRA_StockTot!AT18</f>
        <v>41788183</v>
      </c>
      <c r="AU18" s="204">
        <f>EU28_TRA_StockTot!AU18-UK_TRA_StockTot!AU18</f>
        <v>42167923</v>
      </c>
      <c r="AV18" s="204">
        <f>EU28_TRA_StockTot!AV18-UK_TRA_StockTot!AV18</f>
        <v>42557835</v>
      </c>
      <c r="AW18" s="204">
        <f>EU28_TRA_StockTot!AW18-UK_TRA_StockTot!AW18</f>
        <v>42956891</v>
      </c>
      <c r="AX18" s="204">
        <f>EU28_TRA_StockTot!AX18-UK_TRA_StockTot!AX18</f>
        <v>43373632</v>
      </c>
      <c r="AY18" s="204">
        <f>EU28_TRA_StockTot!AY18-UK_TRA_StockTot!AY18</f>
        <v>43804572</v>
      </c>
      <c r="AZ18" s="204">
        <f>EU28_TRA_StockTot!AZ18-UK_TRA_StockTot!AZ18</f>
        <v>44271526</v>
      </c>
    </row>
    <row r="19" spans="1:52">
      <c r="A19" s="95" t="s">
        <v>197</v>
      </c>
      <c r="B19" s="96">
        <f>EU28_TRA_StockTot!B19-UK_TRA_StockTot!B19</f>
        <v>20523335</v>
      </c>
      <c r="C19" s="197">
        <f>EU28_TRA_StockTot!C19-UK_TRA_StockTot!C19</f>
        <v>21185424</v>
      </c>
      <c r="D19" s="197">
        <f>EU28_TRA_StockTot!D19-UK_TRA_StockTot!D19</f>
        <v>21486349</v>
      </c>
      <c r="E19" s="197">
        <f>EU28_TRA_StockTot!E19-UK_TRA_StockTot!E19</f>
        <v>21892019</v>
      </c>
      <c r="F19" s="197">
        <f>EU28_TRA_StockTot!F19-UK_TRA_StockTot!F19</f>
        <v>22376440</v>
      </c>
      <c r="G19" s="197">
        <f>EU28_TRA_StockTot!G19-UK_TRA_StockTot!G19</f>
        <v>22894781</v>
      </c>
      <c r="H19" s="197">
        <f>EU28_TRA_StockTot!H19-UK_TRA_StockTot!H19</f>
        <v>23442623</v>
      </c>
      <c r="I19" s="197">
        <f>EU28_TRA_StockTot!I19-UK_TRA_StockTot!I19</f>
        <v>24569683</v>
      </c>
      <c r="J19" s="197">
        <f>EU28_TRA_StockTot!J19-UK_TRA_StockTot!J19</f>
        <v>24776897</v>
      </c>
      <c r="K19" s="197">
        <f>EU28_TRA_StockTot!K19-UK_TRA_StockTot!K19</f>
        <v>24462739</v>
      </c>
      <c r="L19" s="197">
        <f>EU28_TRA_StockTot!L19-UK_TRA_StockTot!L19</f>
        <v>24602368</v>
      </c>
      <c r="M19" s="197">
        <f>EU28_TRA_StockTot!M19-UK_TRA_StockTot!M19</f>
        <v>24676970</v>
      </c>
      <c r="N19" s="197">
        <f>EU28_TRA_StockTot!N19-UK_TRA_StockTot!N19</f>
        <v>24388408</v>
      </c>
      <c r="O19" s="197">
        <f>EU28_TRA_StockTot!O19-UK_TRA_StockTot!O19</f>
        <v>24477029</v>
      </c>
      <c r="P19" s="197">
        <f>EU28_TRA_StockTot!P19-UK_TRA_StockTot!P19</f>
        <v>24882630</v>
      </c>
      <c r="Q19" s="197">
        <f>EU28_TRA_StockTot!Q19-UK_TRA_StockTot!Q19</f>
        <v>25543895</v>
      </c>
      <c r="R19" s="197">
        <f>EU28_TRA_StockTot!R19-UK_TRA_StockTot!R19</f>
        <v>26017798</v>
      </c>
      <c r="S19" s="197">
        <f>EU28_TRA_StockTot!S19-UK_TRA_StockTot!S19</f>
        <v>26693992</v>
      </c>
      <c r="T19" s="197">
        <f>EU28_TRA_StockTot!T19-UK_TRA_StockTot!T19</f>
        <v>27337116</v>
      </c>
      <c r="U19" s="197">
        <f>EU28_TRA_StockTot!U19-UK_TRA_StockTot!U19</f>
        <v>27899617</v>
      </c>
      <c r="V19" s="197">
        <f>EU28_TRA_StockTot!V19-UK_TRA_StockTot!V19</f>
        <v>28415424</v>
      </c>
      <c r="W19" s="197">
        <f>EU28_TRA_StockTot!W19-UK_TRA_StockTot!W19</f>
        <v>28893851</v>
      </c>
      <c r="X19" s="197">
        <f>EU28_TRA_StockTot!X19-UK_TRA_StockTot!X19</f>
        <v>29292613</v>
      </c>
      <c r="Y19" s="197">
        <f>EU28_TRA_StockTot!Y19-UK_TRA_StockTot!Y19</f>
        <v>29636552</v>
      </c>
      <c r="Z19" s="197">
        <f>EU28_TRA_StockTot!Z19-UK_TRA_StockTot!Z19</f>
        <v>29935466</v>
      </c>
      <c r="AA19" s="197">
        <f>EU28_TRA_StockTot!AA19-UK_TRA_StockTot!AA19</f>
        <v>30207945</v>
      </c>
      <c r="AB19" s="197">
        <f>EU28_TRA_StockTot!AB19-UK_TRA_StockTot!AB19</f>
        <v>30434911</v>
      </c>
      <c r="AC19" s="197">
        <f>EU28_TRA_StockTot!AC19-UK_TRA_StockTot!AC19</f>
        <v>30630525</v>
      </c>
      <c r="AD19" s="197">
        <f>EU28_TRA_StockTot!AD19-UK_TRA_StockTot!AD19</f>
        <v>30812766</v>
      </c>
      <c r="AE19" s="197">
        <f>EU28_TRA_StockTot!AE19-UK_TRA_StockTot!AE19</f>
        <v>30996322</v>
      </c>
      <c r="AF19" s="197">
        <f>EU28_TRA_StockTot!AF19-UK_TRA_StockTot!AF19</f>
        <v>31203236</v>
      </c>
      <c r="AG19" s="197">
        <f>EU28_TRA_StockTot!AG19-UK_TRA_StockTot!AG19</f>
        <v>31418046</v>
      </c>
      <c r="AH19" s="197">
        <f>EU28_TRA_StockTot!AH19-UK_TRA_StockTot!AH19</f>
        <v>31626792</v>
      </c>
      <c r="AI19" s="197">
        <f>EU28_TRA_StockTot!AI19-UK_TRA_StockTot!AI19</f>
        <v>31802694</v>
      </c>
      <c r="AJ19" s="197">
        <f>EU28_TRA_StockTot!AJ19-UK_TRA_StockTot!AJ19</f>
        <v>31983659</v>
      </c>
      <c r="AK19" s="197">
        <f>EU28_TRA_StockTot!AK19-UK_TRA_StockTot!AK19</f>
        <v>32174363</v>
      </c>
      <c r="AL19" s="197">
        <f>EU28_TRA_StockTot!AL19-UK_TRA_StockTot!AL19</f>
        <v>32377912</v>
      </c>
      <c r="AM19" s="197">
        <f>EU28_TRA_StockTot!AM19-UK_TRA_StockTot!AM19</f>
        <v>32591103</v>
      </c>
      <c r="AN19" s="197">
        <f>EU28_TRA_StockTot!AN19-UK_TRA_StockTot!AN19</f>
        <v>32814930</v>
      </c>
      <c r="AO19" s="197">
        <f>EU28_TRA_StockTot!AO19-UK_TRA_StockTot!AO19</f>
        <v>33052487</v>
      </c>
      <c r="AP19" s="197">
        <f>EU28_TRA_StockTot!AP19-UK_TRA_StockTot!AP19</f>
        <v>33304111</v>
      </c>
      <c r="AQ19" s="197">
        <f>EU28_TRA_StockTot!AQ19-UK_TRA_StockTot!AQ19</f>
        <v>33573865</v>
      </c>
      <c r="AR19" s="197">
        <f>EU28_TRA_StockTot!AR19-UK_TRA_StockTot!AR19</f>
        <v>33863166</v>
      </c>
      <c r="AS19" s="197">
        <f>EU28_TRA_StockTot!AS19-UK_TRA_StockTot!AS19</f>
        <v>34163715</v>
      </c>
      <c r="AT19" s="197">
        <f>EU28_TRA_StockTot!AT19-UK_TRA_StockTot!AT19</f>
        <v>34480173</v>
      </c>
      <c r="AU19" s="197">
        <f>EU28_TRA_StockTot!AU19-UK_TRA_StockTot!AU19</f>
        <v>34808400</v>
      </c>
      <c r="AV19" s="197">
        <f>EU28_TRA_StockTot!AV19-UK_TRA_StockTot!AV19</f>
        <v>35147734</v>
      </c>
      <c r="AW19" s="197">
        <f>EU28_TRA_StockTot!AW19-UK_TRA_StockTot!AW19</f>
        <v>35494960</v>
      </c>
      <c r="AX19" s="197">
        <f>EU28_TRA_StockTot!AX19-UK_TRA_StockTot!AX19</f>
        <v>35858778</v>
      </c>
      <c r="AY19" s="197">
        <f>EU28_TRA_StockTot!AY19-UK_TRA_StockTot!AY19</f>
        <v>36235289</v>
      </c>
      <c r="AZ19" s="197">
        <f>EU28_TRA_StockTot!AZ19-UK_TRA_StockTot!AZ19</f>
        <v>36646086</v>
      </c>
    </row>
    <row r="20" spans="1:52">
      <c r="A20" s="97" t="s">
        <v>198</v>
      </c>
      <c r="B20" s="98">
        <f>EU28_TRA_StockTot!B20-UK_TRA_StockTot!B20</f>
        <v>4751199.3897523182</v>
      </c>
      <c r="C20" s="199">
        <f>EU28_TRA_StockTot!C20-UK_TRA_StockTot!C20</f>
        <v>4844816.8637831872</v>
      </c>
      <c r="D20" s="199">
        <f>EU28_TRA_StockTot!D20-UK_TRA_StockTot!D20</f>
        <v>4940282.5514270794</v>
      </c>
      <c r="E20" s="199">
        <f>EU28_TRA_StockTot!E20-UK_TRA_StockTot!E20</f>
        <v>4978925.0337514365</v>
      </c>
      <c r="F20" s="199">
        <f>EU28_TRA_StockTot!F20-UK_TRA_StockTot!F20</f>
        <v>5016967.9570325213</v>
      </c>
      <c r="G20" s="199">
        <f>EU28_TRA_StockTot!G20-UK_TRA_StockTot!G20</f>
        <v>5066515.1134927478</v>
      </c>
      <c r="H20" s="199">
        <f>EU28_TRA_StockTot!H20-UK_TRA_StockTot!H20</f>
        <v>5192563.6913972087</v>
      </c>
      <c r="I20" s="199">
        <f>EU28_TRA_StockTot!I20-UK_TRA_StockTot!I20</f>
        <v>5205292.0104076937</v>
      </c>
      <c r="J20" s="199">
        <f>EU28_TRA_StockTot!J20-UK_TRA_StockTot!J20</f>
        <v>5296036.0436669383</v>
      </c>
      <c r="K20" s="199">
        <f>EU28_TRA_StockTot!K20-UK_TRA_StockTot!K20</f>
        <v>5245367.6533198711</v>
      </c>
      <c r="L20" s="199">
        <f>EU28_TRA_StockTot!L20-UK_TRA_StockTot!L20</f>
        <v>5221438.6768812658</v>
      </c>
      <c r="M20" s="199">
        <f>EU28_TRA_StockTot!M20-UK_TRA_StockTot!M20</f>
        <v>5250535.8254210427</v>
      </c>
      <c r="N20" s="199">
        <f>EU28_TRA_StockTot!N20-UK_TRA_StockTot!N20</f>
        <v>5177329.6085930094</v>
      </c>
      <c r="O20" s="199">
        <f>EU28_TRA_StockTot!O20-UK_TRA_StockTot!O20</f>
        <v>5180165.0392788546</v>
      </c>
      <c r="P20" s="199">
        <f>EU28_TRA_StockTot!P20-UK_TRA_StockTot!P20</f>
        <v>5240499.8135772031</v>
      </c>
      <c r="Q20" s="199">
        <f>EU28_TRA_StockTot!Q20-UK_TRA_StockTot!Q20</f>
        <v>5284092.4318804741</v>
      </c>
      <c r="R20" s="199">
        <f>EU28_TRA_StockTot!R20-UK_TRA_StockTot!R20</f>
        <v>5485659</v>
      </c>
      <c r="S20" s="199">
        <f>EU28_TRA_StockTot!S20-UK_TRA_StockTot!S20</f>
        <v>5711104</v>
      </c>
      <c r="T20" s="199">
        <f>EU28_TRA_StockTot!T20-UK_TRA_StockTot!T20</f>
        <v>5885299</v>
      </c>
      <c r="U20" s="199">
        <f>EU28_TRA_StockTot!U20-UK_TRA_StockTot!U20</f>
        <v>6015870</v>
      </c>
      <c r="V20" s="199">
        <f>EU28_TRA_StockTot!V20-UK_TRA_StockTot!V20</f>
        <v>6124584</v>
      </c>
      <c r="W20" s="199">
        <f>EU28_TRA_StockTot!W20-UK_TRA_StockTot!W20</f>
        <v>6211629</v>
      </c>
      <c r="X20" s="199">
        <f>EU28_TRA_StockTot!X20-UK_TRA_StockTot!X20</f>
        <v>6278027</v>
      </c>
      <c r="Y20" s="199">
        <f>EU28_TRA_StockTot!Y20-UK_TRA_StockTot!Y20</f>
        <v>6344699</v>
      </c>
      <c r="Z20" s="199">
        <f>EU28_TRA_StockTot!Z20-UK_TRA_StockTot!Z20</f>
        <v>6406255</v>
      </c>
      <c r="AA20" s="199">
        <f>EU28_TRA_StockTot!AA20-UK_TRA_StockTot!AA20</f>
        <v>6466803</v>
      </c>
      <c r="AB20" s="199">
        <f>EU28_TRA_StockTot!AB20-UK_TRA_StockTot!AB20</f>
        <v>6526174</v>
      </c>
      <c r="AC20" s="199">
        <f>EU28_TRA_StockTot!AC20-UK_TRA_StockTot!AC20</f>
        <v>6580153</v>
      </c>
      <c r="AD20" s="199">
        <f>EU28_TRA_StockTot!AD20-UK_TRA_StockTot!AD20</f>
        <v>6629449</v>
      </c>
      <c r="AE20" s="199">
        <f>EU28_TRA_StockTot!AE20-UK_TRA_StockTot!AE20</f>
        <v>6675062</v>
      </c>
      <c r="AF20" s="199">
        <f>EU28_TRA_StockTot!AF20-UK_TRA_StockTot!AF20</f>
        <v>6718468</v>
      </c>
      <c r="AG20" s="199">
        <f>EU28_TRA_StockTot!AG20-UK_TRA_StockTot!AG20</f>
        <v>6760372</v>
      </c>
      <c r="AH20" s="199">
        <f>EU28_TRA_StockTot!AH20-UK_TRA_StockTot!AH20</f>
        <v>6802228</v>
      </c>
      <c r="AI20" s="199">
        <f>EU28_TRA_StockTot!AI20-UK_TRA_StockTot!AI20</f>
        <v>6838960</v>
      </c>
      <c r="AJ20" s="199">
        <f>EU28_TRA_StockTot!AJ20-UK_TRA_StockTot!AJ20</f>
        <v>6877027</v>
      </c>
      <c r="AK20" s="199">
        <f>EU28_TRA_StockTot!AK20-UK_TRA_StockTot!AK20</f>
        <v>6916379</v>
      </c>
      <c r="AL20" s="199">
        <f>EU28_TRA_StockTot!AL20-UK_TRA_StockTot!AL20</f>
        <v>6956974</v>
      </c>
      <c r="AM20" s="199">
        <f>EU28_TRA_StockTot!AM20-UK_TRA_StockTot!AM20</f>
        <v>6998098</v>
      </c>
      <c r="AN20" s="199">
        <f>EU28_TRA_StockTot!AN20-UK_TRA_StockTot!AN20</f>
        <v>7039917</v>
      </c>
      <c r="AO20" s="199">
        <f>EU28_TRA_StockTot!AO20-UK_TRA_StockTot!AO20</f>
        <v>7082418</v>
      </c>
      <c r="AP20" s="199">
        <f>EU28_TRA_StockTot!AP20-UK_TRA_StockTot!AP20</f>
        <v>7122892</v>
      </c>
      <c r="AQ20" s="199">
        <f>EU28_TRA_StockTot!AQ20-UK_TRA_StockTot!AQ20</f>
        <v>7165331</v>
      </c>
      <c r="AR20" s="199">
        <f>EU28_TRA_StockTot!AR20-UK_TRA_StockTot!AR20</f>
        <v>7209602</v>
      </c>
      <c r="AS20" s="199">
        <f>EU28_TRA_StockTot!AS20-UK_TRA_StockTot!AS20</f>
        <v>7257595</v>
      </c>
      <c r="AT20" s="199">
        <f>EU28_TRA_StockTot!AT20-UK_TRA_StockTot!AT20</f>
        <v>7308010</v>
      </c>
      <c r="AU20" s="199">
        <f>EU28_TRA_StockTot!AU20-UK_TRA_StockTot!AU20</f>
        <v>7359523</v>
      </c>
      <c r="AV20" s="199">
        <f>EU28_TRA_StockTot!AV20-UK_TRA_StockTot!AV20</f>
        <v>7410101</v>
      </c>
      <c r="AW20" s="199">
        <f>EU28_TRA_StockTot!AW20-UK_TRA_StockTot!AW20</f>
        <v>7461931</v>
      </c>
      <c r="AX20" s="199">
        <f>EU28_TRA_StockTot!AX20-UK_TRA_StockTot!AX20</f>
        <v>7514854</v>
      </c>
      <c r="AY20" s="199">
        <f>EU28_TRA_StockTot!AY20-UK_TRA_StockTot!AY20</f>
        <v>7569283</v>
      </c>
      <c r="AZ20" s="199">
        <f>EU28_TRA_StockTot!AZ20-UK_TRA_StockTot!AZ20</f>
        <v>7625440</v>
      </c>
    </row>
    <row r="21" spans="1:52">
      <c r="A21" s="91" t="s">
        <v>199</v>
      </c>
      <c r="B21" s="98">
        <f>EU28_TRA_StockTot!B21-UK_TRA_StockTot!B21</f>
        <v>5127.5</v>
      </c>
      <c r="C21" s="199">
        <f>EU28_TRA_StockTot!C21-UK_TRA_StockTot!C21</f>
        <v>5162.5</v>
      </c>
      <c r="D21" s="199">
        <f>EU28_TRA_StockTot!D21-UK_TRA_StockTot!D21</f>
        <v>5279</v>
      </c>
      <c r="E21" s="199">
        <f>EU28_TRA_StockTot!E21-UK_TRA_StockTot!E21</f>
        <v>5379</v>
      </c>
      <c r="F21" s="199">
        <f>EU28_TRA_StockTot!F21-UK_TRA_StockTot!F21</f>
        <v>5644.5</v>
      </c>
      <c r="G21" s="199">
        <f>EU28_TRA_StockTot!G21-UK_TRA_StockTot!G21</f>
        <v>5752.5</v>
      </c>
      <c r="H21" s="199">
        <f>EU28_TRA_StockTot!H21-UK_TRA_StockTot!H21</f>
        <v>5894.5</v>
      </c>
      <c r="I21" s="199">
        <f>EU28_TRA_StockTot!I21-UK_TRA_StockTot!I21</f>
        <v>6035.5</v>
      </c>
      <c r="J21" s="199">
        <f>EU28_TRA_StockTot!J21-UK_TRA_StockTot!J21</f>
        <v>6091</v>
      </c>
      <c r="K21" s="199">
        <f>EU28_TRA_StockTot!K21-UK_TRA_StockTot!K21</f>
        <v>5846.5</v>
      </c>
      <c r="L21" s="199">
        <f>EU28_TRA_StockTot!L21-UK_TRA_StockTot!L21</f>
        <v>5815.5</v>
      </c>
      <c r="M21" s="199">
        <f>EU28_TRA_StockTot!M21-UK_TRA_StockTot!M21</f>
        <v>5844.5</v>
      </c>
      <c r="N21" s="199">
        <f>EU28_TRA_StockTot!N21-UK_TRA_StockTot!N21</f>
        <v>5712</v>
      </c>
      <c r="O21" s="199">
        <f>EU28_TRA_StockTot!O21-UK_TRA_StockTot!O21</f>
        <v>5543.5</v>
      </c>
      <c r="P21" s="199">
        <f>EU28_TRA_StockTot!P21-UK_TRA_StockTot!P21</f>
        <v>5458.5</v>
      </c>
      <c r="Q21" s="199">
        <f>EU28_TRA_StockTot!Q21-UK_TRA_StockTot!Q21</f>
        <v>5396</v>
      </c>
      <c r="R21" s="199">
        <f>EU28_TRA_StockTot!R21-UK_TRA_StockTot!R21</f>
        <v>5403.3653587492317</v>
      </c>
      <c r="S21" s="199">
        <f>EU28_TRA_StockTot!S21-UK_TRA_StockTot!S21</f>
        <v>5580.0115730914968</v>
      </c>
      <c r="T21" s="199">
        <f>EU28_TRA_StockTot!T21-UK_TRA_StockTot!T21</f>
        <v>5748.0222806374868</v>
      </c>
      <c r="U21" s="199">
        <f>EU28_TRA_StockTot!U21-UK_TRA_StockTot!U21</f>
        <v>5894.8644915658824</v>
      </c>
      <c r="V21" s="199">
        <f>EU28_TRA_StockTot!V21-UK_TRA_StockTot!V21</f>
        <v>6021.6409019196653</v>
      </c>
      <c r="W21" s="199">
        <f>EU28_TRA_StockTot!W21-UK_TRA_StockTot!W21</f>
        <v>6138.2058781873429</v>
      </c>
      <c r="X21" s="199">
        <f>EU28_TRA_StockTot!X21-UK_TRA_StockTot!X21</f>
        <v>6246.5328218309514</v>
      </c>
      <c r="Y21" s="199">
        <f>EU28_TRA_StockTot!Y21-UK_TRA_StockTot!Y21</f>
        <v>6341.8859900580883</v>
      </c>
      <c r="Z21" s="199">
        <f>EU28_TRA_StockTot!Z21-UK_TRA_StockTot!Z21</f>
        <v>6432.8853121944594</v>
      </c>
      <c r="AA21" s="199">
        <f>EU28_TRA_StockTot!AA21-UK_TRA_StockTot!AA21</f>
        <v>6520.8078911106804</v>
      </c>
      <c r="AB21" s="199">
        <f>EU28_TRA_StockTot!AB21-UK_TRA_StockTot!AB21</f>
        <v>6606.5557593956191</v>
      </c>
      <c r="AC21" s="199">
        <f>EU28_TRA_StockTot!AC21-UK_TRA_StockTot!AC21</f>
        <v>6691.9624366969711</v>
      </c>
      <c r="AD21" s="199">
        <f>EU28_TRA_StockTot!AD21-UK_TRA_StockTot!AD21</f>
        <v>6777.3408663865885</v>
      </c>
      <c r="AE21" s="199">
        <f>EU28_TRA_StockTot!AE21-UK_TRA_StockTot!AE21</f>
        <v>6862.643657530446</v>
      </c>
      <c r="AF21" s="199">
        <f>EU28_TRA_StockTot!AF21-UK_TRA_StockTot!AF21</f>
        <v>6947.7704987475763</v>
      </c>
      <c r="AG21" s="199">
        <f>EU28_TRA_StockTot!AG21-UK_TRA_StockTot!AG21</f>
        <v>7019.1925667016894</v>
      </c>
      <c r="AH21" s="199">
        <f>EU28_TRA_StockTot!AH21-UK_TRA_StockTot!AH21</f>
        <v>7088.005254249756</v>
      </c>
      <c r="AI21" s="199">
        <f>EU28_TRA_StockTot!AI21-UK_TRA_StockTot!AI21</f>
        <v>7157.1931584812264</v>
      </c>
      <c r="AJ21" s="199">
        <f>EU28_TRA_StockTot!AJ21-UK_TRA_StockTot!AJ21</f>
        <v>7226.2349001443945</v>
      </c>
      <c r="AK21" s="199">
        <f>EU28_TRA_StockTot!AK21-UK_TRA_StockTot!AK21</f>
        <v>7296.8761080571294</v>
      </c>
      <c r="AL21" s="199">
        <f>EU28_TRA_StockTot!AL21-UK_TRA_StockTot!AL21</f>
        <v>7365.6626088492385</v>
      </c>
      <c r="AM21" s="199">
        <f>EU28_TRA_StockTot!AM21-UK_TRA_StockTot!AM21</f>
        <v>7435.8811163118098</v>
      </c>
      <c r="AN21" s="199">
        <f>EU28_TRA_StockTot!AN21-UK_TRA_StockTot!AN21</f>
        <v>7507.4635039313926</v>
      </c>
      <c r="AO21" s="199">
        <f>EU28_TRA_StockTot!AO21-UK_TRA_StockTot!AO21</f>
        <v>7580.1748685943485</v>
      </c>
      <c r="AP21" s="199">
        <f>EU28_TRA_StockTot!AP21-UK_TRA_StockTot!AP21</f>
        <v>7655.1387857571217</v>
      </c>
      <c r="AQ21" s="199">
        <f>EU28_TRA_StockTot!AQ21-UK_TRA_StockTot!AQ21</f>
        <v>7733.3178720301194</v>
      </c>
      <c r="AR21" s="199">
        <f>EU28_TRA_StockTot!AR21-UK_TRA_StockTot!AR21</f>
        <v>7811.4450630442789</v>
      </c>
      <c r="AS21" s="199">
        <f>EU28_TRA_StockTot!AS21-UK_TRA_StockTot!AS21</f>
        <v>7891.0533851620485</v>
      </c>
      <c r="AT21" s="199">
        <f>EU28_TRA_StockTot!AT21-UK_TRA_StockTot!AT21</f>
        <v>7971.2125072732606</v>
      </c>
      <c r="AU21" s="199">
        <f>EU28_TRA_StockTot!AU21-UK_TRA_StockTot!AU21</f>
        <v>8052.2303808957249</v>
      </c>
      <c r="AV21" s="199">
        <f>EU28_TRA_StockTot!AV21-UK_TRA_StockTot!AV21</f>
        <v>8130.6054133176822</v>
      </c>
      <c r="AW21" s="199">
        <f>EU28_TRA_StockTot!AW21-UK_TRA_StockTot!AW21</f>
        <v>8209.6910541716679</v>
      </c>
      <c r="AX21" s="199">
        <f>EU28_TRA_StockTot!AX21-UK_TRA_StockTot!AX21</f>
        <v>8288.7793401788149</v>
      </c>
      <c r="AY21" s="199">
        <f>EU28_TRA_StockTot!AY21-UK_TRA_StockTot!AY21</f>
        <v>8367.8933403883711</v>
      </c>
      <c r="AZ21" s="199">
        <f>EU28_TRA_StockTot!AZ21-UK_TRA_StockTot!AZ21</f>
        <v>8447.7175025296183</v>
      </c>
    </row>
    <row r="22" spans="1:52">
      <c r="A22" s="91" t="s">
        <v>196</v>
      </c>
      <c r="B22" s="92">
        <f>EU28_TRA_StockTot!B22-UK_TRA_StockTot!B22</f>
        <v>540617</v>
      </c>
      <c r="C22" s="204">
        <f>EU28_TRA_StockTot!C22-UK_TRA_StockTot!C22</f>
        <v>527097</v>
      </c>
      <c r="D22" s="204">
        <f>EU28_TRA_StockTot!D22-UK_TRA_StockTot!D22</f>
        <v>517773</v>
      </c>
      <c r="E22" s="204">
        <f>EU28_TRA_StockTot!E22-UK_TRA_StockTot!E22</f>
        <v>538915</v>
      </c>
      <c r="F22" s="204">
        <f>EU28_TRA_StockTot!F22-UK_TRA_StockTot!F22</f>
        <v>577573</v>
      </c>
      <c r="G22" s="204">
        <f>EU28_TRA_StockTot!G22-UK_TRA_StockTot!G22</f>
        <v>594786</v>
      </c>
      <c r="H22" s="204">
        <f>EU28_TRA_StockTot!H22-UK_TRA_StockTot!H22</f>
        <v>662763</v>
      </c>
      <c r="I22" s="204">
        <f>EU28_TRA_StockTot!I22-UK_TRA_StockTot!I22</f>
        <v>701595</v>
      </c>
      <c r="J22" s="204">
        <f>EU28_TRA_StockTot!J22-UK_TRA_StockTot!J22</f>
        <v>722139</v>
      </c>
      <c r="K22" s="204">
        <f>EU28_TRA_StockTot!K22-UK_TRA_StockTot!K22</f>
        <v>640019</v>
      </c>
      <c r="L22" s="204">
        <f>EU28_TRA_StockTot!L22-UK_TRA_StockTot!L22</f>
        <v>694309</v>
      </c>
      <c r="M22" s="204">
        <f>EU28_TRA_StockTot!M22-UK_TRA_StockTot!M22</f>
        <v>709081</v>
      </c>
      <c r="N22" s="204">
        <f>EU28_TRA_StockTot!N22-UK_TRA_StockTot!N22</f>
        <v>700927</v>
      </c>
      <c r="O22" s="204">
        <f>EU28_TRA_StockTot!O22-UK_TRA_StockTot!O22</f>
        <v>710306</v>
      </c>
      <c r="P22" s="204">
        <f>EU28_TRA_StockTot!P22-UK_TRA_StockTot!P22</f>
        <v>724186.99999999988</v>
      </c>
      <c r="Q22" s="204">
        <f>EU28_TRA_StockTot!Q22-UK_TRA_StockTot!Q22</f>
        <v>754218</v>
      </c>
      <c r="R22" s="204">
        <f>EU28_TRA_StockTot!R22-UK_TRA_StockTot!R22</f>
        <v>793397.81896581128</v>
      </c>
      <c r="S22" s="204">
        <f>EU28_TRA_StockTot!S22-UK_TRA_StockTot!S22</f>
        <v>846606.43349339766</v>
      </c>
      <c r="T22" s="204">
        <f>EU28_TRA_StockTot!T22-UK_TRA_StockTot!T22</f>
        <v>902250.20758618112</v>
      </c>
      <c r="U22" s="204">
        <f>EU28_TRA_StockTot!U22-UK_TRA_StockTot!U22</f>
        <v>955124.11135970836</v>
      </c>
      <c r="V22" s="204">
        <f>EU28_TRA_StockTot!V22-UK_TRA_StockTot!V22</f>
        <v>1004833.4090546881</v>
      </c>
      <c r="W22" s="204">
        <f>EU28_TRA_StockTot!W22-UK_TRA_StockTot!W22</f>
        <v>1054636.8446208602</v>
      </c>
      <c r="X22" s="204">
        <f>EU28_TRA_StockTot!X22-UK_TRA_StockTot!X22</f>
        <v>1101608.5719212859</v>
      </c>
      <c r="Y22" s="204">
        <f>EU28_TRA_StockTot!Y22-UK_TRA_StockTot!Y22</f>
        <v>1147478.3437072486</v>
      </c>
      <c r="Z22" s="204">
        <f>EU28_TRA_StockTot!Z22-UK_TRA_StockTot!Z22</f>
        <v>1186496.8493159893</v>
      </c>
      <c r="AA22" s="204">
        <f>EU28_TRA_StockTot!AA22-UK_TRA_StockTot!AA22</f>
        <v>1227985.5914329092</v>
      </c>
      <c r="AB22" s="204">
        <f>EU28_TRA_StockTot!AB22-UK_TRA_StockTot!AB22</f>
        <v>1272627.019566295</v>
      </c>
      <c r="AC22" s="204">
        <f>EU28_TRA_StockTot!AC22-UK_TRA_StockTot!AC22</f>
        <v>1320533.1242522357</v>
      </c>
      <c r="AD22" s="204">
        <f>EU28_TRA_StockTot!AD22-UK_TRA_StockTot!AD22</f>
        <v>1371006.4478523231</v>
      </c>
      <c r="AE22" s="204">
        <f>EU28_TRA_StockTot!AE22-UK_TRA_StockTot!AE22</f>
        <v>1420986.0232507442</v>
      </c>
      <c r="AF22" s="204">
        <f>EU28_TRA_StockTot!AF22-UK_TRA_StockTot!AF22</f>
        <v>1471883.2601229022</v>
      </c>
      <c r="AG22" s="204">
        <f>EU28_TRA_StockTot!AG22-UK_TRA_StockTot!AG22</f>
        <v>1524172.8578684197</v>
      </c>
      <c r="AH22" s="204">
        <f>EU28_TRA_StockTot!AH22-UK_TRA_StockTot!AH22</f>
        <v>1572118.410534001</v>
      </c>
      <c r="AI22" s="204">
        <f>EU28_TRA_StockTot!AI22-UK_TRA_StockTot!AI22</f>
        <v>1619221.5884384138</v>
      </c>
      <c r="AJ22" s="204">
        <f>EU28_TRA_StockTot!AJ22-UK_TRA_StockTot!AJ22</f>
        <v>1666438.2234888622</v>
      </c>
      <c r="AK22" s="204">
        <f>EU28_TRA_StockTot!AK22-UK_TRA_StockTot!AK22</f>
        <v>1710166.050755102</v>
      </c>
      <c r="AL22" s="204">
        <f>EU28_TRA_StockTot!AL22-UK_TRA_StockTot!AL22</f>
        <v>1758341.7723780666</v>
      </c>
      <c r="AM22" s="204">
        <f>EU28_TRA_StockTot!AM22-UK_TRA_StockTot!AM22</f>
        <v>1807681.660111452</v>
      </c>
      <c r="AN22" s="204">
        <f>EU28_TRA_StockTot!AN22-UK_TRA_StockTot!AN22</f>
        <v>1873901.5468302215</v>
      </c>
      <c r="AO22" s="204">
        <f>EU28_TRA_StockTot!AO22-UK_TRA_StockTot!AO22</f>
        <v>1932950.2207311667</v>
      </c>
      <c r="AP22" s="204">
        <f>EU28_TRA_StockTot!AP22-UK_TRA_StockTot!AP22</f>
        <v>1992947.4131398557</v>
      </c>
      <c r="AQ22" s="204">
        <f>EU28_TRA_StockTot!AQ22-UK_TRA_StockTot!AQ22</f>
        <v>2056370.7672680684</v>
      </c>
      <c r="AR22" s="204">
        <f>EU28_TRA_StockTot!AR22-UK_TRA_StockTot!AR22</f>
        <v>2120837.5155272298</v>
      </c>
      <c r="AS22" s="204">
        <f>EU28_TRA_StockTot!AS22-UK_TRA_StockTot!AS22</f>
        <v>2182660.8607496172</v>
      </c>
      <c r="AT22" s="204">
        <f>EU28_TRA_StockTot!AT22-UK_TRA_StockTot!AT22</f>
        <v>2243755.7692296566</v>
      </c>
      <c r="AU22" s="204">
        <f>EU28_TRA_StockTot!AU22-UK_TRA_StockTot!AU22</f>
        <v>2312497.6501542386</v>
      </c>
      <c r="AV22" s="204">
        <f>EU28_TRA_StockTot!AV22-UK_TRA_StockTot!AV22</f>
        <v>2380497.1200613063</v>
      </c>
      <c r="AW22" s="204">
        <f>EU28_TRA_StockTot!AW22-UK_TRA_StockTot!AW22</f>
        <v>2440658.846980243</v>
      </c>
      <c r="AX22" s="204">
        <f>EU28_TRA_StockTot!AX22-UK_TRA_StockTot!AX22</f>
        <v>2508755.0682951156</v>
      </c>
      <c r="AY22" s="204">
        <f>EU28_TRA_StockTot!AY22-UK_TRA_StockTot!AY22</f>
        <v>2569803.2980121491</v>
      </c>
      <c r="AZ22" s="204">
        <f>EU28_TRA_StockTot!AZ22-UK_TRA_StockTot!AZ22</f>
        <v>2628479.1431659721</v>
      </c>
    </row>
    <row r="23" spans="1:52">
      <c r="A23" s="93" t="s">
        <v>89</v>
      </c>
      <c r="B23" s="94">
        <f>EU28_TRA_StockTot!B23-UK_TRA_StockTot!B23</f>
        <v>311482</v>
      </c>
      <c r="C23" s="206">
        <f>EU28_TRA_StockTot!C23-UK_TRA_StockTot!C23</f>
        <v>300533</v>
      </c>
      <c r="D23" s="206">
        <f>EU28_TRA_StockTot!D23-UK_TRA_StockTot!D23</f>
        <v>288022</v>
      </c>
      <c r="E23" s="206">
        <f>EU28_TRA_StockTot!E23-UK_TRA_StockTot!E23</f>
        <v>293316.99999999994</v>
      </c>
      <c r="F23" s="206">
        <f>EU28_TRA_StockTot!F23-UK_TRA_StockTot!F23</f>
        <v>307921.99999999994</v>
      </c>
      <c r="G23" s="206">
        <f>EU28_TRA_StockTot!G23-UK_TRA_StockTot!G23</f>
        <v>313618</v>
      </c>
      <c r="H23" s="206">
        <f>EU28_TRA_StockTot!H23-UK_TRA_StockTot!H23</f>
        <v>351320</v>
      </c>
      <c r="I23" s="206">
        <f>EU28_TRA_StockTot!I23-UK_TRA_StockTot!I23</f>
        <v>369101.99999999994</v>
      </c>
      <c r="J23" s="206">
        <f>EU28_TRA_StockTot!J23-UK_TRA_StockTot!J23</f>
        <v>373948</v>
      </c>
      <c r="K23" s="206">
        <f>EU28_TRA_StockTot!K23-UK_TRA_StockTot!K23</f>
        <v>336188</v>
      </c>
      <c r="L23" s="206">
        <f>EU28_TRA_StockTot!L23-UK_TRA_StockTot!L23</f>
        <v>339315</v>
      </c>
      <c r="M23" s="206">
        <f>EU28_TRA_StockTot!M23-UK_TRA_StockTot!M23</f>
        <v>334245</v>
      </c>
      <c r="N23" s="206">
        <f>EU28_TRA_StockTot!N23-UK_TRA_StockTot!N23</f>
        <v>332134</v>
      </c>
      <c r="O23" s="206">
        <f>EU28_TRA_StockTot!O23-UK_TRA_StockTot!O23</f>
        <v>325792</v>
      </c>
      <c r="P23" s="206">
        <f>EU28_TRA_StockTot!P23-UK_TRA_StockTot!P23</f>
        <v>330939.99999999994</v>
      </c>
      <c r="Q23" s="206">
        <f>EU28_TRA_StockTot!Q23-UK_TRA_StockTot!Q23</f>
        <v>340112.99999999994</v>
      </c>
      <c r="R23" s="206">
        <f>EU28_TRA_StockTot!R23-UK_TRA_StockTot!R23</f>
        <v>360986.00659624132</v>
      </c>
      <c r="S23" s="206">
        <f>EU28_TRA_StockTot!S23-UK_TRA_StockTot!S23</f>
        <v>390497.8751147305</v>
      </c>
      <c r="T23" s="206">
        <f>EU28_TRA_StockTot!T23-UK_TRA_StockTot!T23</f>
        <v>420959.4905882008</v>
      </c>
      <c r="U23" s="206">
        <f>EU28_TRA_StockTot!U23-UK_TRA_StockTot!U23</f>
        <v>449663.43500222167</v>
      </c>
      <c r="V23" s="206">
        <f>EU28_TRA_StockTot!V23-UK_TRA_StockTot!V23</f>
        <v>476722.18704590708</v>
      </c>
      <c r="W23" s="206">
        <f>EU28_TRA_StockTot!W23-UK_TRA_StockTot!W23</f>
        <v>504290.90339740366</v>
      </c>
      <c r="X23" s="206">
        <f>EU28_TRA_StockTot!X23-UK_TRA_StockTot!X23</f>
        <v>530056.92209317815</v>
      </c>
      <c r="Y23" s="206">
        <f>EU28_TRA_StockTot!Y23-UK_TRA_StockTot!Y23</f>
        <v>555269.35178152542</v>
      </c>
      <c r="Z23" s="206">
        <f>EU28_TRA_StockTot!Z23-UK_TRA_StockTot!Z23</f>
        <v>580381.36201410787</v>
      </c>
      <c r="AA23" s="206">
        <f>EU28_TRA_StockTot!AA23-UK_TRA_StockTot!AA23</f>
        <v>606121.67879674141</v>
      </c>
      <c r="AB23" s="206">
        <f>EU28_TRA_StockTot!AB23-UK_TRA_StockTot!AB23</f>
        <v>633886.18241858226</v>
      </c>
      <c r="AC23" s="206">
        <f>EU28_TRA_StockTot!AC23-UK_TRA_StockTot!AC23</f>
        <v>663778.72791477712</v>
      </c>
      <c r="AD23" s="206">
        <f>EU28_TRA_StockTot!AD23-UK_TRA_StockTot!AD23</f>
        <v>694848.73032724939</v>
      </c>
      <c r="AE23" s="206">
        <f>EU28_TRA_StockTot!AE23-UK_TRA_StockTot!AE23</f>
        <v>726438.69981043763</v>
      </c>
      <c r="AF23" s="206">
        <f>EU28_TRA_StockTot!AF23-UK_TRA_StockTot!AF23</f>
        <v>758625.56995802454</v>
      </c>
      <c r="AG23" s="206">
        <f>EU28_TRA_StockTot!AG23-UK_TRA_StockTot!AG23</f>
        <v>792317.64888151851</v>
      </c>
      <c r="AH23" s="206">
        <f>EU28_TRA_StockTot!AH23-UK_TRA_StockTot!AH23</f>
        <v>823017.22413131874</v>
      </c>
      <c r="AI23" s="206">
        <f>EU28_TRA_StockTot!AI23-UK_TRA_StockTot!AI23</f>
        <v>854007.12043697503</v>
      </c>
      <c r="AJ23" s="206">
        <f>EU28_TRA_StockTot!AJ23-UK_TRA_StockTot!AJ23</f>
        <v>885693.8843266248</v>
      </c>
      <c r="AK23" s="206">
        <f>EU28_TRA_StockTot!AK23-UK_TRA_StockTot!AK23</f>
        <v>916561.29522273084</v>
      </c>
      <c r="AL23" s="206">
        <f>EU28_TRA_StockTot!AL23-UK_TRA_StockTot!AL23</f>
        <v>949992.44588224252</v>
      </c>
      <c r="AM23" s="206">
        <f>EU28_TRA_StockTot!AM23-UK_TRA_StockTot!AM23</f>
        <v>984401.81372972974</v>
      </c>
      <c r="AN23" s="206">
        <f>EU28_TRA_StockTot!AN23-UK_TRA_StockTot!AN23</f>
        <v>1028367.3480708722</v>
      </c>
      <c r="AO23" s="206">
        <f>EU28_TRA_StockTot!AO23-UK_TRA_StockTot!AO23</f>
        <v>1068449.4155230874</v>
      </c>
      <c r="AP23" s="206">
        <f>EU28_TRA_StockTot!AP23-UK_TRA_StockTot!AP23</f>
        <v>1107789.4122225065</v>
      </c>
      <c r="AQ23" s="206">
        <f>EU28_TRA_StockTot!AQ23-UK_TRA_StockTot!AQ23</f>
        <v>1148117.0669562821</v>
      </c>
      <c r="AR23" s="206">
        <f>EU28_TRA_StockTot!AR23-UK_TRA_StockTot!AR23</f>
        <v>1188171.4145480779</v>
      </c>
      <c r="AS23" s="206">
        <f>EU28_TRA_StockTot!AS23-UK_TRA_StockTot!AS23</f>
        <v>1228081.9672003842</v>
      </c>
      <c r="AT23" s="206">
        <f>EU28_TRA_StockTot!AT23-UK_TRA_StockTot!AT23</f>
        <v>1267264.1587551632</v>
      </c>
      <c r="AU23" s="206">
        <f>EU28_TRA_StockTot!AU23-UK_TRA_StockTot!AU23</f>
        <v>1311496.8933679808</v>
      </c>
      <c r="AV23" s="206">
        <f>EU28_TRA_StockTot!AV23-UK_TRA_StockTot!AV23</f>
        <v>1355105.6454189119</v>
      </c>
      <c r="AW23" s="206">
        <f>EU28_TRA_StockTot!AW23-UK_TRA_StockTot!AW23</f>
        <v>1394014.3326160102</v>
      </c>
      <c r="AX23" s="206">
        <f>EU28_TRA_StockTot!AX23-UK_TRA_StockTot!AX23</f>
        <v>1436880.9841972436</v>
      </c>
      <c r="AY23" s="206">
        <f>EU28_TRA_StockTot!AY23-UK_TRA_StockTot!AY23</f>
        <v>1474870.1001424443</v>
      </c>
      <c r="AZ23" s="206">
        <f>EU28_TRA_StockTot!AZ23-UK_TRA_StockTot!AZ23</f>
        <v>1511095.2333618521</v>
      </c>
    </row>
    <row r="24" spans="1:52">
      <c r="A24" s="97" t="s">
        <v>88</v>
      </c>
      <c r="B24" s="98">
        <f>EU28_TRA_StockTot!B24-UK_TRA_StockTot!B24</f>
        <v>229135</v>
      </c>
      <c r="C24" s="199">
        <f>EU28_TRA_StockTot!C24-UK_TRA_StockTot!C24</f>
        <v>226564</v>
      </c>
      <c r="D24" s="199">
        <f>EU28_TRA_StockTot!D24-UK_TRA_StockTot!D24</f>
        <v>229751</v>
      </c>
      <c r="E24" s="199">
        <f>EU28_TRA_StockTot!E24-UK_TRA_StockTot!E24</f>
        <v>245598</v>
      </c>
      <c r="F24" s="199">
        <f>EU28_TRA_StockTot!F24-UK_TRA_StockTot!F24</f>
        <v>269651</v>
      </c>
      <c r="G24" s="199">
        <f>EU28_TRA_StockTot!G24-UK_TRA_StockTot!G24</f>
        <v>281168</v>
      </c>
      <c r="H24" s="199">
        <f>EU28_TRA_StockTot!H24-UK_TRA_StockTot!H24</f>
        <v>311443</v>
      </c>
      <c r="I24" s="199">
        <f>EU28_TRA_StockTot!I24-UK_TRA_StockTot!I24</f>
        <v>332493</v>
      </c>
      <c r="J24" s="199">
        <f>EU28_TRA_StockTot!J24-UK_TRA_StockTot!J24</f>
        <v>348191</v>
      </c>
      <c r="K24" s="199">
        <f>EU28_TRA_StockTot!K24-UK_TRA_StockTot!K24</f>
        <v>303831</v>
      </c>
      <c r="L24" s="199">
        <f>EU28_TRA_StockTot!L24-UK_TRA_StockTot!L24</f>
        <v>354994</v>
      </c>
      <c r="M24" s="199">
        <f>EU28_TRA_StockTot!M24-UK_TRA_StockTot!M24</f>
        <v>374836</v>
      </c>
      <c r="N24" s="199">
        <f>EU28_TRA_StockTot!N24-UK_TRA_StockTot!N24</f>
        <v>368793.00000000006</v>
      </c>
      <c r="O24" s="199">
        <f>EU28_TRA_StockTot!O24-UK_TRA_StockTot!O24</f>
        <v>384513.99999999994</v>
      </c>
      <c r="P24" s="199">
        <f>EU28_TRA_StockTot!P24-UK_TRA_StockTot!P24</f>
        <v>393246.99999999994</v>
      </c>
      <c r="Q24" s="199">
        <f>EU28_TRA_StockTot!Q24-UK_TRA_StockTot!Q24</f>
        <v>414105</v>
      </c>
      <c r="R24" s="199">
        <f>EU28_TRA_StockTot!R24-UK_TRA_StockTot!R24</f>
        <v>432411.81236957008</v>
      </c>
      <c r="S24" s="199">
        <f>EU28_TRA_StockTot!S24-UK_TRA_StockTot!S24</f>
        <v>456108.55837866716</v>
      </c>
      <c r="T24" s="199">
        <f>EU28_TRA_StockTot!T24-UK_TRA_StockTot!T24</f>
        <v>481290.71699798031</v>
      </c>
      <c r="U24" s="199">
        <f>EU28_TRA_StockTot!U24-UK_TRA_StockTot!U24</f>
        <v>505460.67635748669</v>
      </c>
      <c r="V24" s="199">
        <f>EU28_TRA_StockTot!V24-UK_TRA_StockTot!V24</f>
        <v>528111.22200878116</v>
      </c>
      <c r="W24" s="199">
        <f>EU28_TRA_StockTot!W24-UK_TRA_StockTot!W24</f>
        <v>550345.94122345629</v>
      </c>
      <c r="X24" s="199">
        <f>EU28_TRA_StockTot!X24-UK_TRA_StockTot!X24</f>
        <v>571551.64982810768</v>
      </c>
      <c r="Y24" s="199">
        <f>EU28_TRA_StockTot!Y24-UK_TRA_StockTot!Y24</f>
        <v>592208.99192572339</v>
      </c>
      <c r="Z24" s="199">
        <f>EU28_TRA_StockTot!Z24-UK_TRA_StockTot!Z24</f>
        <v>606115.48730188143</v>
      </c>
      <c r="AA24" s="199">
        <f>EU28_TRA_StockTot!AA24-UK_TRA_StockTot!AA24</f>
        <v>621863.91263616772</v>
      </c>
      <c r="AB24" s="199">
        <f>EU28_TRA_StockTot!AB24-UK_TRA_StockTot!AB24</f>
        <v>638740.83714771282</v>
      </c>
      <c r="AC24" s="199">
        <f>EU28_TRA_StockTot!AC24-UK_TRA_StockTot!AC24</f>
        <v>656754.39633745863</v>
      </c>
      <c r="AD24" s="199">
        <f>EU28_TRA_StockTot!AD24-UK_TRA_StockTot!AD24</f>
        <v>676157.71752507368</v>
      </c>
      <c r="AE24" s="199">
        <f>EU28_TRA_StockTot!AE24-UK_TRA_StockTot!AE24</f>
        <v>694547.32344030682</v>
      </c>
      <c r="AF24" s="199">
        <f>EU28_TRA_StockTot!AF24-UK_TRA_StockTot!AF24</f>
        <v>713257.69016487792</v>
      </c>
      <c r="AG24" s="199">
        <f>EU28_TRA_StockTot!AG24-UK_TRA_StockTot!AG24</f>
        <v>731855.20898690121</v>
      </c>
      <c r="AH24" s="199">
        <f>EU28_TRA_StockTot!AH24-UK_TRA_StockTot!AH24</f>
        <v>749101.18640268198</v>
      </c>
      <c r="AI24" s="199">
        <f>EU28_TRA_StockTot!AI24-UK_TRA_StockTot!AI24</f>
        <v>765214.46800143865</v>
      </c>
      <c r="AJ24" s="199">
        <f>EU28_TRA_StockTot!AJ24-UK_TRA_StockTot!AJ24</f>
        <v>780744.33916223724</v>
      </c>
      <c r="AK24" s="199">
        <f>EU28_TRA_StockTot!AK24-UK_TRA_StockTot!AK24</f>
        <v>793604.755532371</v>
      </c>
      <c r="AL24" s="199">
        <f>EU28_TRA_StockTot!AL24-UK_TRA_StockTot!AL24</f>
        <v>808349.32649582403</v>
      </c>
      <c r="AM24" s="199">
        <f>EU28_TRA_StockTot!AM24-UK_TRA_StockTot!AM24</f>
        <v>823279.84638172213</v>
      </c>
      <c r="AN24" s="199">
        <f>EU28_TRA_StockTot!AN24-UK_TRA_StockTot!AN24</f>
        <v>845534.19875934918</v>
      </c>
      <c r="AO24" s="199">
        <f>EU28_TRA_StockTot!AO24-UK_TRA_StockTot!AO24</f>
        <v>864500.80520807917</v>
      </c>
      <c r="AP24" s="199">
        <f>EU28_TRA_StockTot!AP24-UK_TRA_StockTot!AP24</f>
        <v>885158.00091734901</v>
      </c>
      <c r="AQ24" s="199">
        <f>EU28_TRA_StockTot!AQ24-UK_TRA_StockTot!AQ24</f>
        <v>908253.70031178615</v>
      </c>
      <c r="AR24" s="199">
        <f>EU28_TRA_StockTot!AR24-UK_TRA_StockTot!AR24</f>
        <v>932666.10097915202</v>
      </c>
      <c r="AS24" s="199">
        <f>EU28_TRA_StockTot!AS24-UK_TRA_StockTot!AS24</f>
        <v>954578.89354923309</v>
      </c>
      <c r="AT24" s="199">
        <f>EU28_TRA_StockTot!AT24-UK_TRA_StockTot!AT24</f>
        <v>976491.61047449347</v>
      </c>
      <c r="AU24" s="199">
        <f>EU28_TRA_StockTot!AU24-UK_TRA_StockTot!AU24</f>
        <v>1001000.7567862577</v>
      </c>
      <c r="AV24" s="199">
        <f>EU28_TRA_StockTot!AV24-UK_TRA_StockTot!AV24</f>
        <v>1025391.4746423945</v>
      </c>
      <c r="AW24" s="199">
        <f>EU28_TRA_StockTot!AW24-UK_TRA_StockTot!AW24</f>
        <v>1046644.5143642329</v>
      </c>
      <c r="AX24" s="199">
        <f>EU28_TRA_StockTot!AX24-UK_TRA_StockTot!AX24</f>
        <v>1071874.084097872</v>
      </c>
      <c r="AY24" s="199">
        <f>EU28_TRA_StockTot!AY24-UK_TRA_StockTot!AY24</f>
        <v>1094933.197869705</v>
      </c>
      <c r="AZ24" s="199">
        <f>EU28_TRA_StockTot!AZ24-UK_TRA_StockTot!AZ24</f>
        <v>1117383.9098041202</v>
      </c>
    </row>
    <row r="25" spans="1:52">
      <c r="A25" s="91" t="s">
        <v>200</v>
      </c>
      <c r="B25" s="99">
        <f>EU28_TRA_StockTot!B25-UK_TRA_StockTot!B25</f>
        <v>1290.7821044345922</v>
      </c>
      <c r="C25" s="205">
        <f>EU28_TRA_StockTot!C25-UK_TRA_StockTot!C25</f>
        <v>1339.0947298866906</v>
      </c>
      <c r="D25" s="205">
        <f>EU28_TRA_StockTot!D25-UK_TRA_StockTot!D25</f>
        <v>1359.3213410972842</v>
      </c>
      <c r="E25" s="205">
        <f>EU28_TRA_StockTot!E25-UK_TRA_StockTot!E25</f>
        <v>1484.8305229770444</v>
      </c>
      <c r="F25" s="205">
        <f>EU28_TRA_StockTot!F25-UK_TRA_StockTot!F25</f>
        <v>1506.7010692245856</v>
      </c>
      <c r="G25" s="205">
        <f>EU28_TRA_StockTot!G25-UK_TRA_StockTot!G25</f>
        <v>1561.0573544004551</v>
      </c>
      <c r="H25" s="205">
        <f>EU28_TRA_StockTot!H25-UK_TRA_StockTot!H25</f>
        <v>1603.6771693194858</v>
      </c>
      <c r="I25" s="205">
        <f>EU28_TRA_StockTot!I25-UK_TRA_StockTot!I25</f>
        <v>1617.9593442310829</v>
      </c>
      <c r="J25" s="205">
        <f>EU28_TRA_StockTot!J25-UK_TRA_StockTot!J25</f>
        <v>1644.7839960112019</v>
      </c>
      <c r="K25" s="205">
        <f>EU28_TRA_StockTot!K25-UK_TRA_StockTot!K25</f>
        <v>1640.3991155882759</v>
      </c>
      <c r="L25" s="205">
        <f>EU28_TRA_StockTot!L25-UK_TRA_StockTot!L25</f>
        <v>1654.360123643477</v>
      </c>
      <c r="M25" s="205">
        <f>EU28_TRA_StockTot!M25-UK_TRA_StockTot!M25</f>
        <v>1628.7930230950117</v>
      </c>
      <c r="N25" s="205">
        <f>EU28_TRA_StockTot!N25-UK_TRA_StockTot!N25</f>
        <v>1612.4960297677685</v>
      </c>
      <c r="O25" s="205">
        <f>EU28_TRA_StockTot!O25-UK_TRA_StockTot!O25</f>
        <v>1563.0695902557848</v>
      </c>
      <c r="P25" s="205">
        <f>EU28_TRA_StockTot!P25-UK_TRA_StockTot!P25</f>
        <v>1548.4619656749462</v>
      </c>
      <c r="Q25" s="205">
        <f>EU28_TRA_StockTot!Q25-UK_TRA_StockTot!Q25</f>
        <v>1613.2237159248684</v>
      </c>
      <c r="R25" s="205">
        <f>EU28_TRA_StockTot!R25-UK_TRA_StockTot!R25</f>
        <v>1643.2481855305132</v>
      </c>
      <c r="S25" s="205">
        <f>EU28_TRA_StockTot!S25-UK_TRA_StockTot!S25</f>
        <v>1682.183584996106</v>
      </c>
      <c r="T25" s="205">
        <f>EU28_TRA_StockTot!T25-UK_TRA_StockTot!T25</f>
        <v>1719.1559606715423</v>
      </c>
      <c r="U25" s="205">
        <f>EU28_TRA_StockTot!U25-UK_TRA_StockTot!U25</f>
        <v>1752.2165481773936</v>
      </c>
      <c r="V25" s="205">
        <f>EU28_TRA_StockTot!V25-UK_TRA_StockTot!V25</f>
        <v>1781.895935601163</v>
      </c>
      <c r="W25" s="205">
        <f>EU28_TRA_StockTot!W25-UK_TRA_StockTot!W25</f>
        <v>1808.4366959371034</v>
      </c>
      <c r="X25" s="205">
        <f>EU28_TRA_StockTot!X25-UK_TRA_StockTot!X25</f>
        <v>1832.2280850887596</v>
      </c>
      <c r="Y25" s="205">
        <f>EU28_TRA_StockTot!Y25-UK_TRA_StockTot!Y25</f>
        <v>1858.3937030141342</v>
      </c>
      <c r="Z25" s="205">
        <f>EU28_TRA_StockTot!Z25-UK_TRA_StockTot!Z25</f>
        <v>1882.3441612923325</v>
      </c>
      <c r="AA25" s="205">
        <f>EU28_TRA_StockTot!AA25-UK_TRA_StockTot!AA25</f>
        <v>1904.9714457650525</v>
      </c>
      <c r="AB25" s="205">
        <f>EU28_TRA_StockTot!AB25-UK_TRA_StockTot!AB25</f>
        <v>1926.5026657733845</v>
      </c>
      <c r="AC25" s="205">
        <f>EU28_TRA_StockTot!AC25-UK_TRA_StockTot!AC25</f>
        <v>1947.324238621537</v>
      </c>
      <c r="AD25" s="205">
        <f>EU28_TRA_StockTot!AD25-UK_TRA_StockTot!AD25</f>
        <v>1967.7785746189309</v>
      </c>
      <c r="AE25" s="205">
        <f>EU28_TRA_StockTot!AE25-UK_TRA_StockTot!AE25</f>
        <v>1987.9323109148527</v>
      </c>
      <c r="AF25" s="205">
        <f>EU28_TRA_StockTot!AF25-UK_TRA_StockTot!AF25</f>
        <v>2007.7921722696494</v>
      </c>
      <c r="AG25" s="205">
        <f>EU28_TRA_StockTot!AG25-UK_TRA_StockTot!AG25</f>
        <v>2027.2354694116741</v>
      </c>
      <c r="AH25" s="205">
        <f>EU28_TRA_StockTot!AH25-UK_TRA_StockTot!AH25</f>
        <v>2046.5273821843925</v>
      </c>
      <c r="AI25" s="205">
        <f>EU28_TRA_StockTot!AI25-UK_TRA_StockTot!AI25</f>
        <v>2064.3709826284417</v>
      </c>
      <c r="AJ25" s="205">
        <f>EU28_TRA_StockTot!AJ25-UK_TRA_StockTot!AJ25</f>
        <v>2082.4738912582134</v>
      </c>
      <c r="AK25" s="205">
        <f>EU28_TRA_StockTot!AK25-UK_TRA_StockTot!AK25</f>
        <v>2100.6007369412719</v>
      </c>
      <c r="AL25" s="205">
        <f>EU28_TRA_StockTot!AL25-UK_TRA_StockTot!AL25</f>
        <v>2118.9879076881352</v>
      </c>
      <c r="AM25" s="205">
        <f>EU28_TRA_StockTot!AM25-UK_TRA_StockTot!AM25</f>
        <v>2137.767234949592</v>
      </c>
      <c r="AN25" s="205">
        <f>EU28_TRA_StockTot!AN25-UK_TRA_StockTot!AN25</f>
        <v>2156.5218139732096</v>
      </c>
      <c r="AO25" s="205">
        <f>EU28_TRA_StockTot!AO25-UK_TRA_StockTot!AO25</f>
        <v>2176.2566096408345</v>
      </c>
      <c r="AP25" s="205">
        <f>EU28_TRA_StockTot!AP25-UK_TRA_StockTot!AP25</f>
        <v>2196.8952766827315</v>
      </c>
      <c r="AQ25" s="205">
        <f>EU28_TRA_StockTot!AQ25-UK_TRA_StockTot!AQ25</f>
        <v>2218.2465837477166</v>
      </c>
      <c r="AR25" s="205">
        <f>EU28_TRA_StockTot!AR25-UK_TRA_StockTot!AR25</f>
        <v>2239.692502297336</v>
      </c>
      <c r="AS25" s="205">
        <f>EU28_TRA_StockTot!AS25-UK_TRA_StockTot!AS25</f>
        <v>2262.0231408159971</v>
      </c>
      <c r="AT25" s="205">
        <f>EU28_TRA_StockTot!AT25-UK_TRA_StockTot!AT25</f>
        <v>2285.113231890009</v>
      </c>
      <c r="AU25" s="205">
        <f>EU28_TRA_StockTot!AU25-UK_TRA_StockTot!AU25</f>
        <v>2309.0636789266241</v>
      </c>
      <c r="AV25" s="205">
        <f>EU28_TRA_StockTot!AV25-UK_TRA_StockTot!AV25</f>
        <v>2333.819633371701</v>
      </c>
      <c r="AW25" s="205">
        <f>EU28_TRA_StockTot!AW25-UK_TRA_StockTot!AW25</f>
        <v>2359.1620685949024</v>
      </c>
      <c r="AX25" s="205">
        <f>EU28_TRA_StockTot!AX25-UK_TRA_StockTot!AX25</f>
        <v>2384.7266175950517</v>
      </c>
      <c r="AY25" s="205">
        <f>EU28_TRA_StockTot!AY25-UK_TRA_StockTot!AY25</f>
        <v>2410.7841247193187</v>
      </c>
      <c r="AZ25" s="205">
        <f>EU28_TRA_StockTot!AZ25-UK_TRA_StockTot!AZ25</f>
        <v>2437.299398072892</v>
      </c>
    </row>
    <row r="26" spans="1:52">
      <c r="A26" s="95" t="s">
        <v>181</v>
      </c>
      <c r="B26" s="100">
        <f>EU28_TRA_StockTot!B26-UK_TRA_StockTot!B26</f>
        <v>626.32866775834077</v>
      </c>
      <c r="C26" s="192">
        <f>EU28_TRA_StockTot!C26-UK_TRA_StockTot!C26</f>
        <v>664.54672755273236</v>
      </c>
      <c r="D26" s="192">
        <f>EU28_TRA_StockTot!D26-UK_TRA_StockTot!D26</f>
        <v>673.38500518399269</v>
      </c>
      <c r="E26" s="192">
        <f>EU28_TRA_StockTot!E26-UK_TRA_StockTot!E26</f>
        <v>727.42904858694237</v>
      </c>
      <c r="F26" s="192">
        <f>EU28_TRA_StockTot!F26-UK_TRA_StockTot!F26</f>
        <v>751.57507991068428</v>
      </c>
      <c r="G26" s="192">
        <f>EU28_TRA_StockTot!G26-UK_TRA_StockTot!G26</f>
        <v>753.1532408781809</v>
      </c>
      <c r="H26" s="192">
        <f>EU28_TRA_StockTot!H26-UK_TRA_StockTot!H26</f>
        <v>788.03772654386353</v>
      </c>
      <c r="I26" s="192">
        <f>EU28_TRA_StockTot!I26-UK_TRA_StockTot!I26</f>
        <v>789.50557245049094</v>
      </c>
      <c r="J26" s="192">
        <f>EU28_TRA_StockTot!J26-UK_TRA_StockTot!J26</f>
        <v>799.15784794438275</v>
      </c>
      <c r="K26" s="192">
        <f>EU28_TRA_StockTot!K26-UK_TRA_StockTot!K26</f>
        <v>805.73971369573883</v>
      </c>
      <c r="L26" s="192">
        <f>EU28_TRA_StockTot!L26-UK_TRA_StockTot!L26</f>
        <v>796.84354913010316</v>
      </c>
      <c r="M26" s="192">
        <f>EU28_TRA_StockTot!M26-UK_TRA_StockTot!M26</f>
        <v>765.05642112370356</v>
      </c>
      <c r="N26" s="192">
        <f>EU28_TRA_StockTot!N26-UK_TRA_StockTot!N26</f>
        <v>750.56226859108585</v>
      </c>
      <c r="O26" s="192">
        <f>EU28_TRA_StockTot!O26-UK_TRA_StockTot!O26</f>
        <v>701.2223315846602</v>
      </c>
      <c r="P26" s="192">
        <f>EU28_TRA_StockTot!P26-UK_TRA_StockTot!P26</f>
        <v>682.4199361513547</v>
      </c>
      <c r="Q26" s="192">
        <f>EU28_TRA_StockTot!Q26-UK_TRA_StockTot!Q26</f>
        <v>687.02565402561595</v>
      </c>
      <c r="R26" s="192">
        <f>EU28_TRA_StockTot!R26-UK_TRA_StockTot!R26</f>
        <v>694.61676159813464</v>
      </c>
      <c r="S26" s="192">
        <f>EU28_TRA_StockTot!S26-UK_TRA_StockTot!S26</f>
        <v>705.35991386657997</v>
      </c>
      <c r="T26" s="192">
        <f>EU28_TRA_StockTot!T26-UK_TRA_StockTot!T26</f>
        <v>715.92768677033041</v>
      </c>
      <c r="U26" s="192">
        <f>EU28_TRA_StockTot!U26-UK_TRA_StockTot!U26</f>
        <v>725.10408324237767</v>
      </c>
      <c r="V26" s="192">
        <f>EU28_TRA_StockTot!V26-UK_TRA_StockTot!V26</f>
        <v>732.66708213914228</v>
      </c>
      <c r="W26" s="192">
        <f>EU28_TRA_StockTot!W26-UK_TRA_StockTot!W26</f>
        <v>739.14758376013492</v>
      </c>
      <c r="X26" s="192">
        <f>EU28_TRA_StockTot!X26-UK_TRA_StockTot!X26</f>
        <v>744.5893199219621</v>
      </c>
      <c r="Y26" s="192">
        <f>EU28_TRA_StockTot!Y26-UK_TRA_StockTot!Y26</f>
        <v>751.01828434489369</v>
      </c>
      <c r="Z26" s="192">
        <f>EU28_TRA_StockTot!Z26-UK_TRA_StockTot!Z26</f>
        <v>756.64275463071021</v>
      </c>
      <c r="AA26" s="192">
        <f>EU28_TRA_StockTot!AA26-UK_TRA_StockTot!AA26</f>
        <v>762.23517360612846</v>
      </c>
      <c r="AB26" s="192">
        <f>EU28_TRA_StockTot!AB26-UK_TRA_StockTot!AB26</f>
        <v>767.38167759792896</v>
      </c>
      <c r="AC26" s="192">
        <f>EU28_TRA_StockTot!AC26-UK_TRA_StockTot!AC26</f>
        <v>772.16467038743815</v>
      </c>
      <c r="AD26" s="192">
        <f>EU28_TRA_StockTot!AD26-UK_TRA_StockTot!AD26</f>
        <v>776.77827871712054</v>
      </c>
      <c r="AE26" s="192">
        <f>EU28_TRA_StockTot!AE26-UK_TRA_StockTot!AE26</f>
        <v>781.29638691468017</v>
      </c>
      <c r="AF26" s="192">
        <f>EU28_TRA_StockTot!AF26-UK_TRA_StockTot!AF26</f>
        <v>785.86974113446649</v>
      </c>
      <c r="AG26" s="192">
        <f>EU28_TRA_StockTot!AG26-UK_TRA_StockTot!AG26</f>
        <v>790.42118404838777</v>
      </c>
      <c r="AH26" s="192">
        <f>EU28_TRA_StockTot!AH26-UK_TRA_StockTot!AH26</f>
        <v>795.01567982039955</v>
      </c>
      <c r="AI26" s="192">
        <f>EU28_TRA_StockTot!AI26-UK_TRA_StockTot!AI26</f>
        <v>798.6340618730286</v>
      </c>
      <c r="AJ26" s="192">
        <f>EU28_TRA_StockTot!AJ26-UK_TRA_StockTot!AJ26</f>
        <v>802.25301372637455</v>
      </c>
      <c r="AK26" s="192">
        <f>EU28_TRA_StockTot!AK26-UK_TRA_StockTot!AK26</f>
        <v>805.86899507972589</v>
      </c>
      <c r="AL26" s="192">
        <f>EU28_TRA_StockTot!AL26-UK_TRA_StockTot!AL26</f>
        <v>809.59601235067521</v>
      </c>
      <c r="AM26" s="192">
        <f>EU28_TRA_StockTot!AM26-UK_TRA_StockTot!AM26</f>
        <v>813.37991130113471</v>
      </c>
      <c r="AN26" s="192">
        <f>EU28_TRA_StockTot!AN26-UK_TRA_StockTot!AN26</f>
        <v>817.25507986982757</v>
      </c>
      <c r="AO26" s="192">
        <f>EU28_TRA_StockTot!AO26-UK_TRA_StockTot!AO26</f>
        <v>821.29104234263673</v>
      </c>
      <c r="AP26" s="192">
        <f>EU28_TRA_StockTot!AP26-UK_TRA_StockTot!AP26</f>
        <v>825.64875391941018</v>
      </c>
      <c r="AQ26" s="192">
        <f>EU28_TRA_StockTot!AQ26-UK_TRA_StockTot!AQ26</f>
        <v>830.43453877962338</v>
      </c>
      <c r="AR26" s="192">
        <f>EU28_TRA_StockTot!AR26-UK_TRA_StockTot!AR26</f>
        <v>835.15919325604409</v>
      </c>
      <c r="AS26" s="192">
        <f>EU28_TRA_StockTot!AS26-UK_TRA_StockTot!AS26</f>
        <v>840.41649478982799</v>
      </c>
      <c r="AT26" s="192">
        <f>EU28_TRA_StockTot!AT26-UK_TRA_StockTot!AT26</f>
        <v>846.17292824067852</v>
      </c>
      <c r="AU26" s="192">
        <f>EU28_TRA_StockTot!AU26-UK_TRA_StockTot!AU26</f>
        <v>852.50133925389071</v>
      </c>
      <c r="AV26" s="192">
        <f>EU28_TRA_StockTot!AV26-UK_TRA_StockTot!AV26</f>
        <v>859.09896747433879</v>
      </c>
      <c r="AW26" s="192">
        <f>EU28_TRA_StockTot!AW26-UK_TRA_StockTot!AW26</f>
        <v>866.07719177397462</v>
      </c>
      <c r="AX26" s="192">
        <f>EU28_TRA_StockTot!AX26-UK_TRA_StockTot!AX26</f>
        <v>873.43853577182165</v>
      </c>
      <c r="AY26" s="192">
        <f>EU28_TRA_StockTot!AY26-UK_TRA_StockTot!AY26</f>
        <v>881.2320695789283</v>
      </c>
      <c r="AZ26" s="192">
        <f>EU28_TRA_StockTot!AZ26-UK_TRA_StockTot!AZ26</f>
        <v>889.49476909145119</v>
      </c>
    </row>
    <row r="27" spans="1:52">
      <c r="A27" s="97" t="s">
        <v>182</v>
      </c>
      <c r="B27" s="101">
        <f>EU28_TRA_StockTot!B27-UK_TRA_StockTot!B27</f>
        <v>664.45343667625127</v>
      </c>
      <c r="C27" s="193">
        <f>EU28_TRA_StockTot!C27-UK_TRA_StockTot!C27</f>
        <v>674.54800233395838</v>
      </c>
      <c r="D27" s="193">
        <f>EU28_TRA_StockTot!D27-UK_TRA_StockTot!D27</f>
        <v>685.93633591329149</v>
      </c>
      <c r="E27" s="193">
        <f>EU28_TRA_StockTot!E27-UK_TRA_StockTot!E27</f>
        <v>757.40147439010207</v>
      </c>
      <c r="F27" s="193">
        <f>EU28_TRA_StockTot!F27-UK_TRA_StockTot!F27</f>
        <v>755.12598931390141</v>
      </c>
      <c r="G27" s="193">
        <f>EU28_TRA_StockTot!G27-UK_TRA_StockTot!G27</f>
        <v>807.90411352227409</v>
      </c>
      <c r="H27" s="193">
        <f>EU28_TRA_StockTot!H27-UK_TRA_StockTot!H27</f>
        <v>815.63944277562234</v>
      </c>
      <c r="I27" s="193">
        <f>EU28_TRA_StockTot!I27-UK_TRA_StockTot!I27</f>
        <v>828.45377178059175</v>
      </c>
      <c r="J27" s="193">
        <f>EU28_TRA_StockTot!J27-UK_TRA_StockTot!J27</f>
        <v>845.62614806681916</v>
      </c>
      <c r="K27" s="193">
        <f>EU28_TRA_StockTot!K27-UK_TRA_StockTot!K27</f>
        <v>834.65940189253706</v>
      </c>
      <c r="L27" s="193">
        <f>EU28_TRA_StockTot!L27-UK_TRA_StockTot!L27</f>
        <v>857.51657451337383</v>
      </c>
      <c r="M27" s="193">
        <f>EU28_TRA_StockTot!M27-UK_TRA_StockTot!M27</f>
        <v>863.73660197130812</v>
      </c>
      <c r="N27" s="193">
        <f>EU28_TRA_StockTot!N27-UK_TRA_StockTot!N27</f>
        <v>861.93376117668254</v>
      </c>
      <c r="O27" s="193">
        <f>EU28_TRA_StockTot!O27-UK_TRA_StockTot!O27</f>
        <v>861.84725867112445</v>
      </c>
      <c r="P27" s="193">
        <f>EU28_TRA_StockTot!P27-UK_TRA_StockTot!P27</f>
        <v>866.04202952359162</v>
      </c>
      <c r="Q27" s="193">
        <f>EU28_TRA_StockTot!Q27-UK_TRA_StockTot!Q27</f>
        <v>926.19806189925248</v>
      </c>
      <c r="R27" s="193">
        <f>EU28_TRA_StockTot!R27-UK_TRA_StockTot!R27</f>
        <v>948.63142393237865</v>
      </c>
      <c r="S27" s="193">
        <f>EU28_TRA_StockTot!S27-UK_TRA_StockTot!S27</f>
        <v>976.82367112952602</v>
      </c>
      <c r="T27" s="193">
        <f>EU28_TRA_StockTot!T27-UK_TRA_StockTot!T27</f>
        <v>1003.2282739012117</v>
      </c>
      <c r="U27" s="193">
        <f>EU28_TRA_StockTot!U27-UK_TRA_StockTot!U27</f>
        <v>1027.1124649350159</v>
      </c>
      <c r="V27" s="193">
        <f>EU28_TRA_StockTot!V27-UK_TRA_StockTot!V27</f>
        <v>1049.2288534620209</v>
      </c>
      <c r="W27" s="193">
        <f>EU28_TRA_StockTot!W27-UK_TRA_StockTot!W27</f>
        <v>1069.2891121769685</v>
      </c>
      <c r="X27" s="193">
        <f>EU28_TRA_StockTot!X27-UK_TRA_StockTot!X27</f>
        <v>1087.6387651667974</v>
      </c>
      <c r="Y27" s="193">
        <f>EU28_TRA_StockTot!Y27-UK_TRA_StockTot!Y27</f>
        <v>1107.3754186692408</v>
      </c>
      <c r="Z27" s="193">
        <f>EU28_TRA_StockTot!Z27-UK_TRA_StockTot!Z27</f>
        <v>1125.7014066616225</v>
      </c>
      <c r="AA27" s="193">
        <f>EU28_TRA_StockTot!AA27-UK_TRA_StockTot!AA27</f>
        <v>1142.7362721589241</v>
      </c>
      <c r="AB27" s="193">
        <f>EU28_TRA_StockTot!AB27-UK_TRA_StockTot!AB27</f>
        <v>1159.1209881754555</v>
      </c>
      <c r="AC27" s="193">
        <f>EU28_TRA_StockTot!AC27-UK_TRA_StockTot!AC27</f>
        <v>1175.159568234099</v>
      </c>
      <c r="AD27" s="193">
        <f>EU28_TRA_StockTot!AD27-UK_TRA_StockTot!AD27</f>
        <v>1191.0002959018102</v>
      </c>
      <c r="AE27" s="193">
        <f>EU28_TRA_StockTot!AE27-UK_TRA_StockTot!AE27</f>
        <v>1206.6359240001727</v>
      </c>
      <c r="AF27" s="193">
        <f>EU28_TRA_StockTot!AF27-UK_TRA_StockTot!AF27</f>
        <v>1221.9224311351827</v>
      </c>
      <c r="AG27" s="193">
        <f>EU28_TRA_StockTot!AG27-UK_TRA_StockTot!AG27</f>
        <v>1236.8142853632864</v>
      </c>
      <c r="AH27" s="193">
        <f>EU28_TRA_StockTot!AH27-UK_TRA_StockTot!AH27</f>
        <v>1251.5117023639932</v>
      </c>
      <c r="AI27" s="193">
        <f>EU28_TRA_StockTot!AI27-UK_TRA_StockTot!AI27</f>
        <v>1265.7369207554134</v>
      </c>
      <c r="AJ27" s="193">
        <f>EU28_TRA_StockTot!AJ27-UK_TRA_StockTot!AJ27</f>
        <v>1280.2208775318388</v>
      </c>
      <c r="AK27" s="193">
        <f>EU28_TRA_StockTot!AK27-UK_TRA_StockTot!AK27</f>
        <v>1294.731741861546</v>
      </c>
      <c r="AL27" s="193">
        <f>EU28_TRA_StockTot!AL27-UK_TRA_StockTot!AL27</f>
        <v>1309.3918953374603</v>
      </c>
      <c r="AM27" s="193">
        <f>EU28_TRA_StockTot!AM27-UK_TRA_StockTot!AM27</f>
        <v>1324.3873236484571</v>
      </c>
      <c r="AN27" s="193">
        <f>EU28_TRA_StockTot!AN27-UK_TRA_StockTot!AN27</f>
        <v>1339.2667341033821</v>
      </c>
      <c r="AO27" s="193">
        <f>EU28_TRA_StockTot!AO27-UK_TRA_StockTot!AO27</f>
        <v>1354.9655672981978</v>
      </c>
      <c r="AP27" s="193">
        <f>EU28_TRA_StockTot!AP27-UK_TRA_StockTot!AP27</f>
        <v>1371.2465227633215</v>
      </c>
      <c r="AQ27" s="193">
        <f>EU28_TRA_StockTot!AQ27-UK_TRA_StockTot!AQ27</f>
        <v>1387.8120449680932</v>
      </c>
      <c r="AR27" s="193">
        <f>EU28_TRA_StockTot!AR27-UK_TRA_StockTot!AR27</f>
        <v>1404.5333090412921</v>
      </c>
      <c r="AS27" s="193">
        <f>EU28_TRA_StockTot!AS27-UK_TRA_StockTot!AS27</f>
        <v>1421.6066460261693</v>
      </c>
      <c r="AT27" s="193">
        <f>EU28_TRA_StockTot!AT27-UK_TRA_StockTot!AT27</f>
        <v>1438.9403036493304</v>
      </c>
      <c r="AU27" s="193">
        <f>EU28_TRA_StockTot!AU27-UK_TRA_StockTot!AU27</f>
        <v>1456.5623396727335</v>
      </c>
      <c r="AV27" s="193">
        <f>EU28_TRA_StockTot!AV27-UK_TRA_StockTot!AV27</f>
        <v>1474.7206658973623</v>
      </c>
      <c r="AW27" s="193">
        <f>EU28_TRA_StockTot!AW27-UK_TRA_StockTot!AW27</f>
        <v>1493.0848768209275</v>
      </c>
      <c r="AX27" s="193">
        <f>EU28_TRA_StockTot!AX27-UK_TRA_StockTot!AX27</f>
        <v>1511.2880818232297</v>
      </c>
      <c r="AY27" s="193">
        <f>EU28_TRA_StockTot!AY27-UK_TRA_StockTot!AY27</f>
        <v>1529.5520551403904</v>
      </c>
      <c r="AZ27" s="193">
        <f>EU28_TRA_StockTot!AZ27-UK_TRA_StockTot!AZ27</f>
        <v>1547.8046289814411</v>
      </c>
    </row>
    <row r="28" spans="1:52">
      <c r="A28" s="102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</row>
    <row r="29" spans="1:52">
      <c r="A29" s="103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</row>
    <row r="30" spans="1:52">
      <c r="A30" s="130" t="s">
        <v>194</v>
      </c>
      <c r="B30" s="105">
        <f>B31+B108</f>
        <v>227796879.38975233</v>
      </c>
      <c r="C30" s="222">
        <f t="shared" ref="C30:AZ30" si="0">C31+C108</f>
        <v>233552551.86378318</v>
      </c>
      <c r="D30" s="222">
        <f t="shared" si="0"/>
        <v>238112975.55142707</v>
      </c>
      <c r="E30" s="222">
        <f t="shared" si="0"/>
        <v>242259459.03375143</v>
      </c>
      <c r="F30" s="222">
        <f t="shared" si="0"/>
        <v>245942469.95703253</v>
      </c>
      <c r="G30" s="222">
        <f t="shared" si="0"/>
        <v>251463103.11349276</v>
      </c>
      <c r="H30" s="222">
        <f t="shared" si="0"/>
        <v>257877730.69139722</v>
      </c>
      <c r="I30" s="222">
        <f t="shared" si="0"/>
        <v>264766787.01040769</v>
      </c>
      <c r="J30" s="222">
        <f t="shared" si="0"/>
        <v>270192906.04366696</v>
      </c>
      <c r="K30" s="222">
        <f t="shared" si="0"/>
        <v>272224293.6533199</v>
      </c>
      <c r="L30" s="222">
        <f t="shared" si="0"/>
        <v>276624637.67688125</v>
      </c>
      <c r="M30" s="222">
        <f t="shared" si="0"/>
        <v>279964187.82542104</v>
      </c>
      <c r="N30" s="222">
        <f t="shared" si="0"/>
        <v>281099452.60859299</v>
      </c>
      <c r="O30" s="222">
        <f t="shared" si="0"/>
        <v>284296776.03927886</v>
      </c>
      <c r="P30" s="222">
        <f t="shared" si="0"/>
        <v>287592818.81357718</v>
      </c>
      <c r="Q30" s="222">
        <f t="shared" si="0"/>
        <v>292034894.43188047</v>
      </c>
      <c r="R30" s="222">
        <f t="shared" si="0"/>
        <v>298869495</v>
      </c>
      <c r="S30" s="222">
        <f t="shared" si="0"/>
        <v>305945243</v>
      </c>
      <c r="T30" s="222">
        <f t="shared" si="0"/>
        <v>311613860</v>
      </c>
      <c r="U30" s="222">
        <f t="shared" si="0"/>
        <v>316636429</v>
      </c>
      <c r="V30" s="222">
        <f t="shared" si="0"/>
        <v>320836003</v>
      </c>
      <c r="W30" s="222">
        <f t="shared" si="0"/>
        <v>324900141</v>
      </c>
      <c r="X30" s="222">
        <f t="shared" si="0"/>
        <v>328875469</v>
      </c>
      <c r="Y30" s="222">
        <f t="shared" si="0"/>
        <v>332303578</v>
      </c>
      <c r="Z30" s="222">
        <f t="shared" si="0"/>
        <v>335243691</v>
      </c>
      <c r="AA30" s="222">
        <f t="shared" si="0"/>
        <v>337941733</v>
      </c>
      <c r="AB30" s="222">
        <f t="shared" si="0"/>
        <v>339903756</v>
      </c>
      <c r="AC30" s="222">
        <f t="shared" si="0"/>
        <v>341503678</v>
      </c>
      <c r="AD30" s="222">
        <f t="shared" si="0"/>
        <v>343200271</v>
      </c>
      <c r="AE30" s="222">
        <f t="shared" si="0"/>
        <v>344814896</v>
      </c>
      <c r="AF30" s="222">
        <f t="shared" si="0"/>
        <v>346503187</v>
      </c>
      <c r="AG30" s="222">
        <f t="shared" si="0"/>
        <v>348276216</v>
      </c>
      <c r="AH30" s="222">
        <f t="shared" si="0"/>
        <v>350053031</v>
      </c>
      <c r="AI30" s="222">
        <f t="shared" si="0"/>
        <v>351857250</v>
      </c>
      <c r="AJ30" s="222">
        <f t="shared" si="0"/>
        <v>353648529</v>
      </c>
      <c r="AK30" s="222">
        <f t="shared" si="0"/>
        <v>355430291</v>
      </c>
      <c r="AL30" s="222">
        <f t="shared" si="0"/>
        <v>357192672</v>
      </c>
      <c r="AM30" s="222">
        <f t="shared" si="0"/>
        <v>358973206</v>
      </c>
      <c r="AN30" s="222">
        <f t="shared" si="0"/>
        <v>360718514</v>
      </c>
      <c r="AO30" s="222">
        <f t="shared" si="0"/>
        <v>362380153</v>
      </c>
      <c r="AP30" s="222">
        <f t="shared" si="0"/>
        <v>364027203</v>
      </c>
      <c r="AQ30" s="222">
        <f t="shared" si="0"/>
        <v>365734060</v>
      </c>
      <c r="AR30" s="222">
        <f t="shared" si="0"/>
        <v>367506840</v>
      </c>
      <c r="AS30" s="222">
        <f t="shared" si="0"/>
        <v>369371327</v>
      </c>
      <c r="AT30" s="222">
        <f t="shared" si="0"/>
        <v>371370440</v>
      </c>
      <c r="AU30" s="222">
        <f t="shared" si="0"/>
        <v>373479496</v>
      </c>
      <c r="AV30" s="222">
        <f t="shared" si="0"/>
        <v>375661755</v>
      </c>
      <c r="AW30" s="222">
        <f t="shared" si="0"/>
        <v>377913146</v>
      </c>
      <c r="AX30" s="222">
        <f t="shared" si="0"/>
        <v>380236199</v>
      </c>
      <c r="AY30" s="222">
        <f t="shared" si="0"/>
        <v>382653473</v>
      </c>
      <c r="AZ30" s="222">
        <f t="shared" si="0"/>
        <v>385176936</v>
      </c>
    </row>
    <row r="31" spans="1:52">
      <c r="A31" s="106" t="s">
        <v>19</v>
      </c>
      <c r="B31" s="107">
        <f>EU28_TRA_StockTot!B31-UK_TRA_StockTot!B31</f>
        <v>202522345</v>
      </c>
      <c r="C31" s="217">
        <f>EU28_TRA_StockTot!C31-UK_TRA_StockTot!C31</f>
        <v>207522311</v>
      </c>
      <c r="D31" s="217">
        <f>EU28_TRA_StockTot!D31-UK_TRA_StockTot!D31</f>
        <v>211686344</v>
      </c>
      <c r="E31" s="217">
        <f>EU28_TRA_StockTot!E31-UK_TRA_StockTot!E31</f>
        <v>215388515</v>
      </c>
      <c r="F31" s="217">
        <f>EU28_TRA_StockTot!F31-UK_TRA_StockTot!F31</f>
        <v>218549062</v>
      </c>
      <c r="G31" s="217">
        <f>EU28_TRA_StockTot!G31-UK_TRA_StockTot!G31</f>
        <v>223501807</v>
      </c>
      <c r="H31" s="217">
        <f>EU28_TRA_StockTot!H31-UK_TRA_StockTot!H31</f>
        <v>229242544</v>
      </c>
      <c r="I31" s="217">
        <f>EU28_TRA_StockTot!I31-UK_TRA_StockTot!I31</f>
        <v>234991812</v>
      </c>
      <c r="J31" s="217">
        <f>EU28_TRA_StockTot!J31-UK_TRA_StockTot!J31</f>
        <v>240119973</v>
      </c>
      <c r="K31" s="217">
        <f>EU28_TRA_StockTot!K31-UK_TRA_StockTot!K31</f>
        <v>242516187</v>
      </c>
      <c r="L31" s="217">
        <f>EU28_TRA_StockTot!L31-UK_TRA_StockTot!L31</f>
        <v>246800831</v>
      </c>
      <c r="M31" s="217">
        <f>EU28_TRA_StockTot!M31-UK_TRA_StockTot!M31</f>
        <v>250036682</v>
      </c>
      <c r="N31" s="217">
        <f>EU28_TRA_StockTot!N31-UK_TRA_StockTot!N31</f>
        <v>251533715</v>
      </c>
      <c r="O31" s="217">
        <f>EU28_TRA_StockTot!O31-UK_TRA_StockTot!O31</f>
        <v>254639582</v>
      </c>
      <c r="P31" s="217">
        <f>EU28_TRA_StockTot!P31-UK_TRA_StockTot!P31</f>
        <v>257469689</v>
      </c>
      <c r="Q31" s="217">
        <f>EU28_TRA_StockTot!Q31-UK_TRA_StockTot!Q31</f>
        <v>261206907</v>
      </c>
      <c r="R31" s="217">
        <f>EU28_TRA_StockTot!R31-UK_TRA_StockTot!R31</f>
        <v>267366038</v>
      </c>
      <c r="S31" s="217">
        <f>EU28_TRA_StockTot!S31-UK_TRA_StockTot!S31</f>
        <v>273540147</v>
      </c>
      <c r="T31" s="217">
        <f>EU28_TRA_StockTot!T31-UK_TRA_StockTot!T31</f>
        <v>278391445</v>
      </c>
      <c r="U31" s="217">
        <f>EU28_TRA_StockTot!U31-UK_TRA_StockTot!U31</f>
        <v>282720942</v>
      </c>
      <c r="V31" s="217">
        <f>EU28_TRA_StockTot!V31-UK_TRA_StockTot!V31</f>
        <v>286295995</v>
      </c>
      <c r="W31" s="217">
        <f>EU28_TRA_StockTot!W31-UK_TRA_StockTot!W31</f>
        <v>289794661</v>
      </c>
      <c r="X31" s="217">
        <f>EU28_TRA_StockTot!X31-UK_TRA_StockTot!X31</f>
        <v>293304829</v>
      </c>
      <c r="Y31" s="217">
        <f>EU28_TRA_StockTot!Y31-UK_TRA_StockTot!Y31</f>
        <v>296322327</v>
      </c>
      <c r="Z31" s="217">
        <f>EU28_TRA_StockTot!Z31-UK_TRA_StockTot!Z31</f>
        <v>298901970</v>
      </c>
      <c r="AA31" s="217">
        <f>EU28_TRA_StockTot!AA31-UK_TRA_StockTot!AA31</f>
        <v>301266985</v>
      </c>
      <c r="AB31" s="217">
        <f>EU28_TRA_StockTot!AB31-UK_TRA_StockTot!AB31</f>
        <v>302942671</v>
      </c>
      <c r="AC31" s="217">
        <f>EU28_TRA_StockTot!AC31-UK_TRA_StockTot!AC31</f>
        <v>304293000</v>
      </c>
      <c r="AD31" s="217">
        <f>EU28_TRA_StockTot!AD31-UK_TRA_StockTot!AD31</f>
        <v>305758056</v>
      </c>
      <c r="AE31" s="217">
        <f>EU28_TRA_StockTot!AE31-UK_TRA_StockTot!AE31</f>
        <v>307143512</v>
      </c>
      <c r="AF31" s="217">
        <f>EU28_TRA_StockTot!AF31-UK_TRA_StockTot!AF31</f>
        <v>308581483</v>
      </c>
      <c r="AG31" s="217">
        <f>EU28_TRA_StockTot!AG31-UK_TRA_StockTot!AG31</f>
        <v>310097798</v>
      </c>
      <c r="AH31" s="217">
        <f>EU28_TRA_StockTot!AH31-UK_TRA_StockTot!AH31</f>
        <v>311624011</v>
      </c>
      <c r="AI31" s="217">
        <f>EU28_TRA_StockTot!AI31-UK_TRA_StockTot!AI31</f>
        <v>313215596</v>
      </c>
      <c r="AJ31" s="217">
        <f>EU28_TRA_StockTot!AJ31-UK_TRA_StockTot!AJ31</f>
        <v>314787843</v>
      </c>
      <c r="AK31" s="217">
        <f>EU28_TRA_StockTot!AK31-UK_TRA_StockTot!AK31</f>
        <v>316339549</v>
      </c>
      <c r="AL31" s="217">
        <f>EU28_TRA_StockTot!AL31-UK_TRA_StockTot!AL31</f>
        <v>317857786</v>
      </c>
      <c r="AM31" s="217">
        <f>EU28_TRA_StockTot!AM31-UK_TRA_StockTot!AM31</f>
        <v>319384005</v>
      </c>
      <c r="AN31" s="217">
        <f>EU28_TRA_StockTot!AN31-UK_TRA_StockTot!AN31</f>
        <v>320863667</v>
      </c>
      <c r="AO31" s="217">
        <f>EU28_TRA_StockTot!AO31-UK_TRA_StockTot!AO31</f>
        <v>322245248</v>
      </c>
      <c r="AP31" s="217">
        <f>EU28_TRA_StockTot!AP31-UK_TRA_StockTot!AP31</f>
        <v>323600200</v>
      </c>
      <c r="AQ31" s="217">
        <f>EU28_TRA_StockTot!AQ31-UK_TRA_StockTot!AQ31</f>
        <v>324994864</v>
      </c>
      <c r="AR31" s="217">
        <f>EU28_TRA_StockTot!AR31-UK_TRA_StockTot!AR31</f>
        <v>326434072</v>
      </c>
      <c r="AS31" s="217">
        <f>EU28_TRA_StockTot!AS31-UK_TRA_StockTot!AS31</f>
        <v>327950017</v>
      </c>
      <c r="AT31" s="217">
        <f>EU28_TRA_StockTot!AT31-UK_TRA_StockTot!AT31</f>
        <v>329582257</v>
      </c>
      <c r="AU31" s="217">
        <f>EU28_TRA_StockTot!AU31-UK_TRA_StockTot!AU31</f>
        <v>331311573</v>
      </c>
      <c r="AV31" s="217">
        <f>EU28_TRA_StockTot!AV31-UK_TRA_StockTot!AV31</f>
        <v>333103920</v>
      </c>
      <c r="AW31" s="217">
        <f>EU28_TRA_StockTot!AW31-UK_TRA_StockTot!AW31</f>
        <v>334956255</v>
      </c>
      <c r="AX31" s="217">
        <f>EU28_TRA_StockTot!AX31-UK_TRA_StockTot!AX31</f>
        <v>336862567</v>
      </c>
      <c r="AY31" s="217">
        <f>EU28_TRA_StockTot!AY31-UK_TRA_StockTot!AY31</f>
        <v>338848901</v>
      </c>
      <c r="AZ31" s="217">
        <f>EU28_TRA_StockTot!AZ31-UK_TRA_StockTot!AZ31</f>
        <v>340905410</v>
      </c>
    </row>
    <row r="32" spans="1:52">
      <c r="A32" s="108" t="s">
        <v>20</v>
      </c>
      <c r="B32" s="109">
        <f>EU28_TRA_StockTot!B32-UK_TRA_StockTot!B32</f>
        <v>25708508</v>
      </c>
      <c r="C32" s="214">
        <f>EU28_TRA_StockTot!C32-UK_TRA_StockTot!C32</f>
        <v>26581356</v>
      </c>
      <c r="D32" s="214">
        <f>EU28_TRA_StockTot!D32-UK_TRA_StockTot!D32</f>
        <v>27557121</v>
      </c>
      <c r="E32" s="214">
        <f>EU28_TRA_StockTot!E32-UK_TRA_StockTot!E32</f>
        <v>28267695</v>
      </c>
      <c r="F32" s="214">
        <f>EU28_TRA_StockTot!F32-UK_TRA_StockTot!F32</f>
        <v>28974633</v>
      </c>
      <c r="G32" s="214">
        <f>EU28_TRA_StockTot!G32-UK_TRA_StockTot!G32</f>
        <v>30038941</v>
      </c>
      <c r="H32" s="214">
        <f>EU28_TRA_StockTot!H32-UK_TRA_StockTot!H32</f>
        <v>31063791</v>
      </c>
      <c r="I32" s="214">
        <f>EU28_TRA_StockTot!I32-UK_TRA_StockTot!I32</f>
        <v>32233697</v>
      </c>
      <c r="J32" s="214">
        <f>EU28_TRA_StockTot!J32-UK_TRA_StockTot!J32</f>
        <v>33448305</v>
      </c>
      <c r="K32" s="214">
        <f>EU28_TRA_StockTot!K32-UK_TRA_StockTot!K32</f>
        <v>34013368</v>
      </c>
      <c r="L32" s="214">
        <f>EU28_TRA_StockTot!L32-UK_TRA_StockTot!L32</f>
        <v>34619990</v>
      </c>
      <c r="M32" s="214">
        <f>EU28_TRA_StockTot!M32-UK_TRA_StockTot!M32</f>
        <v>35040960</v>
      </c>
      <c r="N32" s="214">
        <f>EU28_TRA_StockTot!N32-UK_TRA_StockTot!N32</f>
        <v>34761290</v>
      </c>
      <c r="O32" s="214">
        <f>EU28_TRA_StockTot!O32-UK_TRA_StockTot!O32</f>
        <v>34948477</v>
      </c>
      <c r="P32" s="214">
        <f>EU28_TRA_StockTot!P32-UK_TRA_StockTot!P32</f>
        <v>35323827</v>
      </c>
      <c r="Q32" s="214">
        <f>EU28_TRA_StockTot!Q32-UK_TRA_StockTot!Q32</f>
        <v>35783479</v>
      </c>
      <c r="R32" s="214">
        <f>EU28_TRA_StockTot!R32-UK_TRA_StockTot!R32</f>
        <v>37023666</v>
      </c>
      <c r="S32" s="214">
        <f>EU28_TRA_StockTot!S32-UK_TRA_StockTot!S32</f>
        <v>38305418</v>
      </c>
      <c r="T32" s="214">
        <f>EU28_TRA_StockTot!T32-UK_TRA_StockTot!T32</f>
        <v>39350284</v>
      </c>
      <c r="U32" s="214">
        <f>EU28_TRA_StockTot!U32-UK_TRA_StockTot!U32</f>
        <v>40252437</v>
      </c>
      <c r="V32" s="214">
        <f>EU28_TRA_StockTot!V32-UK_TRA_StockTot!V32</f>
        <v>40956812</v>
      </c>
      <c r="W32" s="214">
        <f>EU28_TRA_StockTot!W32-UK_TRA_StockTot!W32</f>
        <v>41426618</v>
      </c>
      <c r="X32" s="214">
        <f>EU28_TRA_StockTot!X32-UK_TRA_StockTot!X32</f>
        <v>41746367</v>
      </c>
      <c r="Y32" s="214">
        <f>EU28_TRA_StockTot!Y32-UK_TRA_StockTot!Y32</f>
        <v>41956969</v>
      </c>
      <c r="Z32" s="214">
        <f>EU28_TRA_StockTot!Z32-UK_TRA_StockTot!Z32</f>
        <v>42087485</v>
      </c>
      <c r="AA32" s="214">
        <f>EU28_TRA_StockTot!AA32-UK_TRA_StockTot!AA32</f>
        <v>42262152</v>
      </c>
      <c r="AB32" s="214">
        <f>EU28_TRA_StockTot!AB32-UK_TRA_StockTot!AB32</f>
        <v>42436852</v>
      </c>
      <c r="AC32" s="214">
        <f>EU28_TRA_StockTot!AC32-UK_TRA_StockTot!AC32</f>
        <v>42671133</v>
      </c>
      <c r="AD32" s="214">
        <f>EU28_TRA_StockTot!AD32-UK_TRA_StockTot!AD32</f>
        <v>43013138</v>
      </c>
      <c r="AE32" s="214">
        <f>EU28_TRA_StockTot!AE32-UK_TRA_StockTot!AE32</f>
        <v>43471286</v>
      </c>
      <c r="AF32" s="214">
        <f>EU28_TRA_StockTot!AF32-UK_TRA_StockTot!AF32</f>
        <v>44036765</v>
      </c>
      <c r="AG32" s="214">
        <f>EU28_TRA_StockTot!AG32-UK_TRA_StockTot!AG32</f>
        <v>44718921</v>
      </c>
      <c r="AH32" s="214">
        <f>EU28_TRA_StockTot!AH32-UK_TRA_StockTot!AH32</f>
        <v>45486449</v>
      </c>
      <c r="AI32" s="214">
        <f>EU28_TRA_StockTot!AI32-UK_TRA_StockTot!AI32</f>
        <v>46308064</v>
      </c>
      <c r="AJ32" s="214">
        <f>EU28_TRA_StockTot!AJ32-UK_TRA_StockTot!AJ32</f>
        <v>47194555</v>
      </c>
      <c r="AK32" s="214">
        <f>EU28_TRA_StockTot!AK32-UK_TRA_StockTot!AK32</f>
        <v>48145418</v>
      </c>
      <c r="AL32" s="214">
        <f>EU28_TRA_StockTot!AL32-UK_TRA_StockTot!AL32</f>
        <v>49164703</v>
      </c>
      <c r="AM32" s="214">
        <f>EU28_TRA_StockTot!AM32-UK_TRA_StockTot!AM32</f>
        <v>50300364</v>
      </c>
      <c r="AN32" s="214">
        <f>EU28_TRA_StockTot!AN32-UK_TRA_StockTot!AN32</f>
        <v>51509554</v>
      </c>
      <c r="AO32" s="214">
        <f>EU28_TRA_StockTot!AO32-UK_TRA_StockTot!AO32</f>
        <v>52780691</v>
      </c>
      <c r="AP32" s="214">
        <f>EU28_TRA_StockTot!AP32-UK_TRA_StockTot!AP32</f>
        <v>54112879</v>
      </c>
      <c r="AQ32" s="214">
        <f>EU28_TRA_StockTot!AQ32-UK_TRA_StockTot!AQ32</f>
        <v>55522317</v>
      </c>
      <c r="AR32" s="214">
        <f>EU28_TRA_StockTot!AR32-UK_TRA_StockTot!AR32</f>
        <v>57024960</v>
      </c>
      <c r="AS32" s="214">
        <f>EU28_TRA_StockTot!AS32-UK_TRA_StockTot!AS32</f>
        <v>58637227</v>
      </c>
      <c r="AT32" s="214">
        <f>EU28_TRA_StockTot!AT32-UK_TRA_StockTot!AT32</f>
        <v>60404004</v>
      </c>
      <c r="AU32" s="214">
        <f>EU28_TRA_StockTot!AU32-UK_TRA_StockTot!AU32</f>
        <v>62285436</v>
      </c>
      <c r="AV32" s="214">
        <f>EU28_TRA_StockTot!AV32-UK_TRA_StockTot!AV32</f>
        <v>64281765</v>
      </c>
      <c r="AW32" s="214">
        <f>EU28_TRA_StockTot!AW32-UK_TRA_StockTot!AW32</f>
        <v>66407558</v>
      </c>
      <c r="AX32" s="214">
        <f>EU28_TRA_StockTot!AX32-UK_TRA_StockTot!AX32</f>
        <v>68659269</v>
      </c>
      <c r="AY32" s="214">
        <f>EU28_TRA_StockTot!AY32-UK_TRA_StockTot!AY32</f>
        <v>71046421</v>
      </c>
      <c r="AZ32" s="214">
        <f>EU28_TRA_StockTot!AZ32-UK_TRA_StockTot!AZ32</f>
        <v>73580799</v>
      </c>
    </row>
    <row r="33" spans="1:52">
      <c r="A33" s="110" t="s">
        <v>201</v>
      </c>
      <c r="B33" s="111">
        <f>EU28_TRA_StockTot!B33-UK_TRA_StockTot!B33</f>
        <v>25708508</v>
      </c>
      <c r="C33" s="210">
        <f>EU28_TRA_StockTot!C33-UK_TRA_StockTot!C33</f>
        <v>26581356</v>
      </c>
      <c r="D33" s="210">
        <f>EU28_TRA_StockTot!D33-UK_TRA_StockTot!D33</f>
        <v>27557121</v>
      </c>
      <c r="E33" s="210">
        <f>EU28_TRA_StockTot!E33-UK_TRA_StockTot!E33</f>
        <v>28267695</v>
      </c>
      <c r="F33" s="210">
        <f>EU28_TRA_StockTot!F33-UK_TRA_StockTot!F33</f>
        <v>28974633</v>
      </c>
      <c r="G33" s="210">
        <f>EU28_TRA_StockTot!G33-UK_TRA_StockTot!G33</f>
        <v>30038941</v>
      </c>
      <c r="H33" s="210">
        <f>EU28_TRA_StockTot!H33-UK_TRA_StockTot!H33</f>
        <v>31063791</v>
      </c>
      <c r="I33" s="210">
        <f>EU28_TRA_StockTot!I33-UK_TRA_StockTot!I33</f>
        <v>32233697</v>
      </c>
      <c r="J33" s="210">
        <f>EU28_TRA_StockTot!J33-UK_TRA_StockTot!J33</f>
        <v>33448305</v>
      </c>
      <c r="K33" s="210">
        <f>EU28_TRA_StockTot!K33-UK_TRA_StockTot!K33</f>
        <v>34013368</v>
      </c>
      <c r="L33" s="210">
        <f>EU28_TRA_StockTot!L33-UK_TRA_StockTot!L33</f>
        <v>34619990</v>
      </c>
      <c r="M33" s="210">
        <f>EU28_TRA_StockTot!M33-UK_TRA_StockTot!M33</f>
        <v>35040960</v>
      </c>
      <c r="N33" s="210">
        <f>EU28_TRA_StockTot!N33-UK_TRA_StockTot!N33</f>
        <v>34761290</v>
      </c>
      <c r="O33" s="210">
        <f>EU28_TRA_StockTot!O33-UK_TRA_StockTot!O33</f>
        <v>34948477</v>
      </c>
      <c r="P33" s="210">
        <f>EU28_TRA_StockTot!P33-UK_TRA_StockTot!P33</f>
        <v>35323827</v>
      </c>
      <c r="Q33" s="210">
        <f>EU28_TRA_StockTot!Q33-UK_TRA_StockTot!Q33</f>
        <v>35783479</v>
      </c>
      <c r="R33" s="210">
        <f>EU28_TRA_StockTot!R33-UK_TRA_StockTot!R33</f>
        <v>36565057</v>
      </c>
      <c r="S33" s="210">
        <f>EU28_TRA_StockTot!S33-UK_TRA_StockTot!S33</f>
        <v>37338079</v>
      </c>
      <c r="T33" s="210">
        <f>EU28_TRA_StockTot!T33-UK_TRA_StockTot!T33</f>
        <v>37834652</v>
      </c>
      <c r="U33" s="210">
        <f>EU28_TRA_StockTot!U33-UK_TRA_StockTot!U33</f>
        <v>38154928</v>
      </c>
      <c r="V33" s="210">
        <f>EU28_TRA_StockTot!V33-UK_TRA_StockTot!V33</f>
        <v>38251466</v>
      </c>
      <c r="W33" s="210">
        <f>EU28_TRA_StockTot!W33-UK_TRA_StockTot!W33</f>
        <v>38085443</v>
      </c>
      <c r="X33" s="210">
        <f>EU28_TRA_StockTot!X33-UK_TRA_StockTot!X33</f>
        <v>37729425</v>
      </c>
      <c r="Y33" s="210">
        <f>EU28_TRA_StockTot!Y33-UK_TRA_StockTot!Y33</f>
        <v>37236768</v>
      </c>
      <c r="Z33" s="210">
        <f>EU28_TRA_StockTot!Z33-UK_TRA_StockTot!Z33</f>
        <v>36659155</v>
      </c>
      <c r="AA33" s="210">
        <f>EU28_TRA_StockTot!AA33-UK_TRA_StockTot!AA33</f>
        <v>36117849</v>
      </c>
      <c r="AB33" s="210">
        <f>EU28_TRA_StockTot!AB33-UK_TRA_StockTot!AB33</f>
        <v>35613312</v>
      </c>
      <c r="AC33" s="210">
        <f>EU28_TRA_StockTot!AC33-UK_TRA_StockTot!AC33</f>
        <v>35210569</v>
      </c>
      <c r="AD33" s="210">
        <f>EU28_TRA_StockTot!AD33-UK_TRA_StockTot!AD33</f>
        <v>34952917</v>
      </c>
      <c r="AE33" s="210">
        <f>EU28_TRA_StockTot!AE33-UK_TRA_StockTot!AE33</f>
        <v>34840508</v>
      </c>
      <c r="AF33" s="210">
        <f>EU28_TRA_StockTot!AF33-UK_TRA_StockTot!AF33</f>
        <v>34853529</v>
      </c>
      <c r="AG33" s="210">
        <f>EU28_TRA_StockTot!AG33-UK_TRA_StockTot!AG33</f>
        <v>34983032</v>
      </c>
      <c r="AH33" s="210">
        <f>EU28_TRA_StockTot!AH33-UK_TRA_StockTot!AH33</f>
        <v>35186697</v>
      </c>
      <c r="AI33" s="210">
        <f>EU28_TRA_StockTot!AI33-UK_TRA_StockTot!AI33</f>
        <v>35426893</v>
      </c>
      <c r="AJ33" s="210">
        <f>EU28_TRA_StockTot!AJ33-UK_TRA_StockTot!AJ33</f>
        <v>35701889</v>
      </c>
      <c r="AK33" s="210">
        <f>EU28_TRA_StockTot!AK33-UK_TRA_StockTot!AK33</f>
        <v>35999440</v>
      </c>
      <c r="AL33" s="210">
        <f>EU28_TRA_StockTot!AL33-UK_TRA_StockTot!AL33</f>
        <v>36316664</v>
      </c>
      <c r="AM33" s="210">
        <f>EU28_TRA_StockTot!AM33-UK_TRA_StockTot!AM33</f>
        <v>36682156</v>
      </c>
      <c r="AN33" s="210">
        <f>EU28_TRA_StockTot!AN33-UK_TRA_StockTot!AN33</f>
        <v>37067800</v>
      </c>
      <c r="AO33" s="210">
        <f>EU28_TRA_StockTot!AO33-UK_TRA_StockTot!AO33</f>
        <v>37466661</v>
      </c>
      <c r="AP33" s="210">
        <f>EU28_TRA_StockTot!AP33-UK_TRA_StockTot!AP33</f>
        <v>37885945</v>
      </c>
      <c r="AQ33" s="210">
        <f>EU28_TRA_StockTot!AQ33-UK_TRA_StockTot!AQ33</f>
        <v>38337684</v>
      </c>
      <c r="AR33" s="210">
        <f>EU28_TRA_StockTot!AR33-UK_TRA_StockTot!AR33</f>
        <v>38837644</v>
      </c>
      <c r="AS33" s="210">
        <f>EU28_TRA_StockTot!AS33-UK_TRA_StockTot!AS33</f>
        <v>39395323</v>
      </c>
      <c r="AT33" s="210">
        <f>EU28_TRA_StockTot!AT33-UK_TRA_StockTot!AT33</f>
        <v>40040777</v>
      </c>
      <c r="AU33" s="210">
        <f>EU28_TRA_StockTot!AU33-UK_TRA_StockTot!AU33</f>
        <v>40746893</v>
      </c>
      <c r="AV33" s="210">
        <f>EU28_TRA_StockTot!AV33-UK_TRA_StockTot!AV33</f>
        <v>41515614</v>
      </c>
      <c r="AW33" s="210">
        <f>EU28_TRA_StockTot!AW33-UK_TRA_StockTot!AW33</f>
        <v>42351409</v>
      </c>
      <c r="AX33" s="210">
        <f>EU28_TRA_StockTot!AX33-UK_TRA_StockTot!AX33</f>
        <v>43255786</v>
      </c>
      <c r="AY33" s="210">
        <f>EU28_TRA_StockTot!AY33-UK_TRA_StockTot!AY33</f>
        <v>44227836</v>
      </c>
      <c r="AZ33" s="210">
        <f>EU28_TRA_StockTot!AZ33-UK_TRA_StockTot!AZ33</f>
        <v>45276513</v>
      </c>
    </row>
    <row r="34" spans="1:52">
      <c r="A34" s="112" t="s">
        <v>202</v>
      </c>
      <c r="B34" s="96">
        <f>EU28_TRA_StockTot!B34-UK_TRA_StockTot!B34</f>
        <v>25708508</v>
      </c>
      <c r="C34" s="197">
        <f>EU28_TRA_StockTot!C34-UK_TRA_StockTot!C34</f>
        <v>26581356</v>
      </c>
      <c r="D34" s="197">
        <f>EU28_TRA_StockTot!D34-UK_TRA_StockTot!D34</f>
        <v>27557121</v>
      </c>
      <c r="E34" s="197">
        <f>EU28_TRA_StockTot!E34-UK_TRA_StockTot!E34</f>
        <v>28267695</v>
      </c>
      <c r="F34" s="197">
        <f>EU28_TRA_StockTot!F34-UK_TRA_StockTot!F34</f>
        <v>28974633</v>
      </c>
      <c r="G34" s="197">
        <f>EU28_TRA_StockTot!G34-UK_TRA_StockTot!G34</f>
        <v>30038941</v>
      </c>
      <c r="H34" s="197">
        <f>EU28_TRA_StockTot!H34-UK_TRA_StockTot!H34</f>
        <v>31063791</v>
      </c>
      <c r="I34" s="197">
        <f>EU28_TRA_StockTot!I34-UK_TRA_StockTot!I34</f>
        <v>32233697</v>
      </c>
      <c r="J34" s="197">
        <f>EU28_TRA_StockTot!J34-UK_TRA_StockTot!J34</f>
        <v>33448305</v>
      </c>
      <c r="K34" s="197">
        <f>EU28_TRA_StockTot!K34-UK_TRA_StockTot!K34</f>
        <v>34013368</v>
      </c>
      <c r="L34" s="197">
        <f>EU28_TRA_StockTot!L34-UK_TRA_StockTot!L34</f>
        <v>34619990</v>
      </c>
      <c r="M34" s="197">
        <f>EU28_TRA_StockTot!M34-UK_TRA_StockTot!M34</f>
        <v>35040960</v>
      </c>
      <c r="N34" s="197">
        <f>EU28_TRA_StockTot!N34-UK_TRA_StockTot!N34</f>
        <v>34761290</v>
      </c>
      <c r="O34" s="197">
        <f>EU28_TRA_StockTot!O34-UK_TRA_StockTot!O34</f>
        <v>34948477</v>
      </c>
      <c r="P34" s="197">
        <f>EU28_TRA_StockTot!P34-UK_TRA_StockTot!P34</f>
        <v>35323827</v>
      </c>
      <c r="Q34" s="197">
        <f>EU28_TRA_StockTot!Q34-UK_TRA_StockTot!Q34</f>
        <v>35783479</v>
      </c>
      <c r="R34" s="197">
        <f>EU28_TRA_StockTot!R34-UK_TRA_StockTot!R34</f>
        <v>36565057</v>
      </c>
      <c r="S34" s="197">
        <f>EU28_TRA_StockTot!S34-UK_TRA_StockTot!S34</f>
        <v>37338079</v>
      </c>
      <c r="T34" s="197">
        <f>EU28_TRA_StockTot!T34-UK_TRA_StockTot!T34</f>
        <v>37834652</v>
      </c>
      <c r="U34" s="197">
        <f>EU28_TRA_StockTot!U34-UK_TRA_StockTot!U34</f>
        <v>38154928</v>
      </c>
      <c r="V34" s="197">
        <f>EU28_TRA_StockTot!V34-UK_TRA_StockTot!V34</f>
        <v>38251466</v>
      </c>
      <c r="W34" s="197">
        <f>EU28_TRA_StockTot!W34-UK_TRA_StockTot!W34</f>
        <v>38085443</v>
      </c>
      <c r="X34" s="197">
        <f>EU28_TRA_StockTot!X34-UK_TRA_StockTot!X34</f>
        <v>37729425</v>
      </c>
      <c r="Y34" s="197">
        <f>EU28_TRA_StockTot!Y34-UK_TRA_StockTot!Y34</f>
        <v>37236768</v>
      </c>
      <c r="Z34" s="197">
        <f>EU28_TRA_StockTot!Z34-UK_TRA_StockTot!Z34</f>
        <v>36659155</v>
      </c>
      <c r="AA34" s="197">
        <f>EU28_TRA_StockTot!AA34-UK_TRA_StockTot!AA34</f>
        <v>36117849</v>
      </c>
      <c r="AB34" s="197">
        <f>EU28_TRA_StockTot!AB34-UK_TRA_StockTot!AB34</f>
        <v>35613312</v>
      </c>
      <c r="AC34" s="197">
        <f>EU28_TRA_StockTot!AC34-UK_TRA_StockTot!AC34</f>
        <v>35210569</v>
      </c>
      <c r="AD34" s="197">
        <f>EU28_TRA_StockTot!AD34-UK_TRA_StockTot!AD34</f>
        <v>34952917</v>
      </c>
      <c r="AE34" s="197">
        <f>EU28_TRA_StockTot!AE34-UK_TRA_StockTot!AE34</f>
        <v>34840508</v>
      </c>
      <c r="AF34" s="197">
        <f>EU28_TRA_StockTot!AF34-UK_TRA_StockTot!AF34</f>
        <v>34853529</v>
      </c>
      <c r="AG34" s="197">
        <f>EU28_TRA_StockTot!AG34-UK_TRA_StockTot!AG34</f>
        <v>34983032</v>
      </c>
      <c r="AH34" s="197">
        <f>EU28_TRA_StockTot!AH34-UK_TRA_StockTot!AH34</f>
        <v>35186697</v>
      </c>
      <c r="AI34" s="197">
        <f>EU28_TRA_StockTot!AI34-UK_TRA_StockTot!AI34</f>
        <v>35426893</v>
      </c>
      <c r="AJ34" s="197">
        <f>EU28_TRA_StockTot!AJ34-UK_TRA_StockTot!AJ34</f>
        <v>35701889</v>
      </c>
      <c r="AK34" s="197">
        <f>EU28_TRA_StockTot!AK34-UK_TRA_StockTot!AK34</f>
        <v>35999440</v>
      </c>
      <c r="AL34" s="197">
        <f>EU28_TRA_StockTot!AL34-UK_TRA_StockTot!AL34</f>
        <v>36316664</v>
      </c>
      <c r="AM34" s="197">
        <f>EU28_TRA_StockTot!AM34-UK_TRA_StockTot!AM34</f>
        <v>36682156</v>
      </c>
      <c r="AN34" s="197">
        <f>EU28_TRA_StockTot!AN34-UK_TRA_StockTot!AN34</f>
        <v>37067800</v>
      </c>
      <c r="AO34" s="197">
        <f>EU28_TRA_StockTot!AO34-UK_TRA_StockTot!AO34</f>
        <v>37466661</v>
      </c>
      <c r="AP34" s="197">
        <f>EU28_TRA_StockTot!AP34-UK_TRA_StockTot!AP34</f>
        <v>37885945</v>
      </c>
      <c r="AQ34" s="197">
        <f>EU28_TRA_StockTot!AQ34-UK_TRA_StockTot!AQ34</f>
        <v>38337684</v>
      </c>
      <c r="AR34" s="197">
        <f>EU28_TRA_StockTot!AR34-UK_TRA_StockTot!AR34</f>
        <v>38837644</v>
      </c>
      <c r="AS34" s="197">
        <f>EU28_TRA_StockTot!AS34-UK_TRA_StockTot!AS34</f>
        <v>39395323</v>
      </c>
      <c r="AT34" s="197">
        <f>EU28_TRA_StockTot!AT34-UK_TRA_StockTot!AT34</f>
        <v>40040777</v>
      </c>
      <c r="AU34" s="197">
        <f>EU28_TRA_StockTot!AU34-UK_TRA_StockTot!AU34</f>
        <v>40746893</v>
      </c>
      <c r="AV34" s="197">
        <f>EU28_TRA_StockTot!AV34-UK_TRA_StockTot!AV34</f>
        <v>41515614</v>
      </c>
      <c r="AW34" s="197">
        <f>EU28_TRA_StockTot!AW34-UK_TRA_StockTot!AW34</f>
        <v>42351409</v>
      </c>
      <c r="AX34" s="197">
        <f>EU28_TRA_StockTot!AX34-UK_TRA_StockTot!AX34</f>
        <v>43255786</v>
      </c>
      <c r="AY34" s="197">
        <f>EU28_TRA_StockTot!AY34-UK_TRA_StockTot!AY34</f>
        <v>44227836</v>
      </c>
      <c r="AZ34" s="197">
        <f>EU28_TRA_StockTot!AZ34-UK_TRA_StockTot!AZ34</f>
        <v>45276513</v>
      </c>
    </row>
    <row r="35" spans="1:52">
      <c r="A35" s="112" t="s">
        <v>203</v>
      </c>
      <c r="B35" s="96">
        <f>EU28_TRA_StockTot!B35-UK_TRA_StockTot!B35</f>
        <v>0</v>
      </c>
      <c r="C35" s="197">
        <f>EU28_TRA_StockTot!C35-UK_TRA_StockTot!C35</f>
        <v>0</v>
      </c>
      <c r="D35" s="197">
        <f>EU28_TRA_StockTot!D35-UK_TRA_StockTot!D35</f>
        <v>0</v>
      </c>
      <c r="E35" s="197">
        <f>EU28_TRA_StockTot!E35-UK_TRA_StockTot!E35</f>
        <v>0</v>
      </c>
      <c r="F35" s="197">
        <f>EU28_TRA_StockTot!F35-UK_TRA_StockTot!F35</f>
        <v>0</v>
      </c>
      <c r="G35" s="197">
        <f>EU28_TRA_StockTot!G35-UK_TRA_StockTot!G35</f>
        <v>0</v>
      </c>
      <c r="H35" s="197">
        <f>EU28_TRA_StockTot!H35-UK_TRA_StockTot!H35</f>
        <v>0</v>
      </c>
      <c r="I35" s="197">
        <f>EU28_TRA_StockTot!I35-UK_TRA_StockTot!I35</f>
        <v>0</v>
      </c>
      <c r="J35" s="197">
        <f>EU28_TRA_StockTot!J35-UK_TRA_StockTot!J35</f>
        <v>0</v>
      </c>
      <c r="K35" s="197">
        <f>EU28_TRA_StockTot!K35-UK_TRA_StockTot!K35</f>
        <v>0</v>
      </c>
      <c r="L35" s="197">
        <f>EU28_TRA_StockTot!L35-UK_TRA_StockTot!L35</f>
        <v>0</v>
      </c>
      <c r="M35" s="197">
        <f>EU28_TRA_StockTot!M35-UK_TRA_StockTot!M35</f>
        <v>0</v>
      </c>
      <c r="N35" s="197">
        <f>EU28_TRA_StockTot!N35-UK_TRA_StockTot!N35</f>
        <v>0</v>
      </c>
      <c r="O35" s="197">
        <f>EU28_TRA_StockTot!O35-UK_TRA_StockTot!O35</f>
        <v>0</v>
      </c>
      <c r="P35" s="197">
        <f>EU28_TRA_StockTot!P35-UK_TRA_StockTot!P35</f>
        <v>0</v>
      </c>
      <c r="Q35" s="197">
        <f>EU28_TRA_StockTot!Q35-UK_TRA_StockTot!Q35</f>
        <v>0</v>
      </c>
      <c r="R35" s="197">
        <f>EU28_TRA_StockTot!R35-UK_TRA_StockTot!R35</f>
        <v>0</v>
      </c>
      <c r="S35" s="197">
        <f>EU28_TRA_StockTot!S35-UK_TRA_StockTot!S35</f>
        <v>0</v>
      </c>
      <c r="T35" s="197">
        <f>EU28_TRA_StockTot!T35-UK_TRA_StockTot!T35</f>
        <v>0</v>
      </c>
      <c r="U35" s="197">
        <f>EU28_TRA_StockTot!U35-UK_TRA_StockTot!U35</f>
        <v>0</v>
      </c>
      <c r="V35" s="197">
        <f>EU28_TRA_StockTot!V35-UK_TRA_StockTot!V35</f>
        <v>0</v>
      </c>
      <c r="W35" s="197">
        <f>EU28_TRA_StockTot!W35-UK_TRA_StockTot!W35</f>
        <v>0</v>
      </c>
      <c r="X35" s="197">
        <f>EU28_TRA_StockTot!X35-UK_TRA_StockTot!X35</f>
        <v>0</v>
      </c>
      <c r="Y35" s="197">
        <f>EU28_TRA_StockTot!Y35-UK_TRA_StockTot!Y35</f>
        <v>0</v>
      </c>
      <c r="Z35" s="197">
        <f>EU28_TRA_StockTot!Z35-UK_TRA_StockTot!Z35</f>
        <v>0</v>
      </c>
      <c r="AA35" s="197">
        <f>EU28_TRA_StockTot!AA35-UK_TRA_StockTot!AA35</f>
        <v>0</v>
      </c>
      <c r="AB35" s="197">
        <f>EU28_TRA_StockTot!AB35-UK_TRA_StockTot!AB35</f>
        <v>0</v>
      </c>
      <c r="AC35" s="197">
        <f>EU28_TRA_StockTot!AC35-UK_TRA_StockTot!AC35</f>
        <v>0</v>
      </c>
      <c r="AD35" s="197">
        <f>EU28_TRA_StockTot!AD35-UK_TRA_StockTot!AD35</f>
        <v>0</v>
      </c>
      <c r="AE35" s="197">
        <f>EU28_TRA_StockTot!AE35-UK_TRA_StockTot!AE35</f>
        <v>0</v>
      </c>
      <c r="AF35" s="197">
        <f>EU28_TRA_StockTot!AF35-UK_TRA_StockTot!AF35</f>
        <v>0</v>
      </c>
      <c r="AG35" s="197">
        <f>EU28_TRA_StockTot!AG35-UK_TRA_StockTot!AG35</f>
        <v>0</v>
      </c>
      <c r="AH35" s="197">
        <f>EU28_TRA_StockTot!AH35-UK_TRA_StockTot!AH35</f>
        <v>0</v>
      </c>
      <c r="AI35" s="197">
        <f>EU28_TRA_StockTot!AI35-UK_TRA_StockTot!AI35</f>
        <v>0</v>
      </c>
      <c r="AJ35" s="197">
        <f>EU28_TRA_StockTot!AJ35-UK_TRA_StockTot!AJ35</f>
        <v>0</v>
      </c>
      <c r="AK35" s="197">
        <f>EU28_TRA_StockTot!AK35-UK_TRA_StockTot!AK35</f>
        <v>0</v>
      </c>
      <c r="AL35" s="197">
        <f>EU28_TRA_StockTot!AL35-UK_TRA_StockTot!AL35</f>
        <v>0</v>
      </c>
      <c r="AM35" s="197">
        <f>EU28_TRA_StockTot!AM35-UK_TRA_StockTot!AM35</f>
        <v>0</v>
      </c>
      <c r="AN35" s="197">
        <f>EU28_TRA_StockTot!AN35-UK_TRA_StockTot!AN35</f>
        <v>0</v>
      </c>
      <c r="AO35" s="197">
        <f>EU28_TRA_StockTot!AO35-UK_TRA_StockTot!AO35</f>
        <v>0</v>
      </c>
      <c r="AP35" s="197">
        <f>EU28_TRA_StockTot!AP35-UK_TRA_StockTot!AP35</f>
        <v>0</v>
      </c>
      <c r="AQ35" s="197">
        <f>EU28_TRA_StockTot!AQ35-UK_TRA_StockTot!AQ35</f>
        <v>0</v>
      </c>
      <c r="AR35" s="197">
        <f>EU28_TRA_StockTot!AR35-UK_TRA_StockTot!AR35</f>
        <v>0</v>
      </c>
      <c r="AS35" s="197">
        <f>EU28_TRA_StockTot!AS35-UK_TRA_StockTot!AS35</f>
        <v>0</v>
      </c>
      <c r="AT35" s="197">
        <f>EU28_TRA_StockTot!AT35-UK_TRA_StockTot!AT35</f>
        <v>0</v>
      </c>
      <c r="AU35" s="197">
        <f>EU28_TRA_StockTot!AU35-UK_TRA_StockTot!AU35</f>
        <v>0</v>
      </c>
      <c r="AV35" s="197">
        <f>EU28_TRA_StockTot!AV35-UK_TRA_StockTot!AV35</f>
        <v>0</v>
      </c>
      <c r="AW35" s="197">
        <f>EU28_TRA_StockTot!AW35-UK_TRA_StockTot!AW35</f>
        <v>0</v>
      </c>
      <c r="AX35" s="197">
        <f>EU28_TRA_StockTot!AX35-UK_TRA_StockTot!AX35</f>
        <v>0</v>
      </c>
      <c r="AY35" s="197">
        <f>EU28_TRA_StockTot!AY35-UK_TRA_StockTot!AY35</f>
        <v>0</v>
      </c>
      <c r="AZ35" s="197">
        <f>EU28_TRA_StockTot!AZ35-UK_TRA_StockTot!AZ35</f>
        <v>0</v>
      </c>
    </row>
    <row r="36" spans="1:52">
      <c r="A36" s="112" t="s">
        <v>204</v>
      </c>
      <c r="B36" s="96">
        <f>EU28_TRA_StockTot!B36-UK_TRA_StockTot!B36</f>
        <v>0</v>
      </c>
      <c r="C36" s="197">
        <f>EU28_TRA_StockTot!C36-UK_TRA_StockTot!C36</f>
        <v>0</v>
      </c>
      <c r="D36" s="197">
        <f>EU28_TRA_StockTot!D36-UK_TRA_StockTot!D36</f>
        <v>0</v>
      </c>
      <c r="E36" s="197">
        <f>EU28_TRA_StockTot!E36-UK_TRA_StockTot!E36</f>
        <v>0</v>
      </c>
      <c r="F36" s="197">
        <f>EU28_TRA_StockTot!F36-UK_TRA_StockTot!F36</f>
        <v>0</v>
      </c>
      <c r="G36" s="197">
        <f>EU28_TRA_StockTot!G36-UK_TRA_StockTot!G36</f>
        <v>0</v>
      </c>
      <c r="H36" s="197">
        <f>EU28_TRA_StockTot!H36-UK_TRA_StockTot!H36</f>
        <v>0</v>
      </c>
      <c r="I36" s="197">
        <f>EU28_TRA_StockTot!I36-UK_TRA_StockTot!I36</f>
        <v>0</v>
      </c>
      <c r="J36" s="197">
        <f>EU28_TRA_StockTot!J36-UK_TRA_StockTot!J36</f>
        <v>0</v>
      </c>
      <c r="K36" s="197">
        <f>EU28_TRA_StockTot!K36-UK_TRA_StockTot!K36</f>
        <v>0</v>
      </c>
      <c r="L36" s="197">
        <f>EU28_TRA_StockTot!L36-UK_TRA_StockTot!L36</f>
        <v>0</v>
      </c>
      <c r="M36" s="197">
        <f>EU28_TRA_StockTot!M36-UK_TRA_StockTot!M36</f>
        <v>0</v>
      </c>
      <c r="N36" s="197">
        <f>EU28_TRA_StockTot!N36-UK_TRA_StockTot!N36</f>
        <v>0</v>
      </c>
      <c r="O36" s="197">
        <f>EU28_TRA_StockTot!O36-UK_TRA_StockTot!O36</f>
        <v>0</v>
      </c>
      <c r="P36" s="197">
        <f>EU28_TRA_StockTot!P36-UK_TRA_StockTot!P36</f>
        <v>0</v>
      </c>
      <c r="Q36" s="197">
        <f>EU28_TRA_StockTot!Q36-UK_TRA_StockTot!Q36</f>
        <v>0</v>
      </c>
      <c r="R36" s="197">
        <f>EU28_TRA_StockTot!R36-UK_TRA_StockTot!R36</f>
        <v>0</v>
      </c>
      <c r="S36" s="197">
        <f>EU28_TRA_StockTot!S36-UK_TRA_StockTot!S36</f>
        <v>0</v>
      </c>
      <c r="T36" s="197">
        <f>EU28_TRA_StockTot!T36-UK_TRA_StockTot!T36</f>
        <v>0</v>
      </c>
      <c r="U36" s="197">
        <f>EU28_TRA_StockTot!U36-UK_TRA_StockTot!U36</f>
        <v>0</v>
      </c>
      <c r="V36" s="197">
        <f>EU28_TRA_StockTot!V36-UK_TRA_StockTot!V36</f>
        <v>0</v>
      </c>
      <c r="W36" s="197">
        <f>EU28_TRA_StockTot!W36-UK_TRA_StockTot!W36</f>
        <v>0</v>
      </c>
      <c r="X36" s="197">
        <f>EU28_TRA_StockTot!X36-UK_TRA_StockTot!X36</f>
        <v>0</v>
      </c>
      <c r="Y36" s="197">
        <f>EU28_TRA_StockTot!Y36-UK_TRA_StockTot!Y36</f>
        <v>0</v>
      </c>
      <c r="Z36" s="197">
        <f>EU28_TRA_StockTot!Z36-UK_TRA_StockTot!Z36</f>
        <v>0</v>
      </c>
      <c r="AA36" s="197">
        <f>EU28_TRA_StockTot!AA36-UK_TRA_StockTot!AA36</f>
        <v>0</v>
      </c>
      <c r="AB36" s="197">
        <f>EU28_TRA_StockTot!AB36-UK_TRA_StockTot!AB36</f>
        <v>0</v>
      </c>
      <c r="AC36" s="197">
        <f>EU28_TRA_StockTot!AC36-UK_TRA_StockTot!AC36</f>
        <v>0</v>
      </c>
      <c r="AD36" s="197">
        <f>EU28_TRA_StockTot!AD36-UK_TRA_StockTot!AD36</f>
        <v>0</v>
      </c>
      <c r="AE36" s="197">
        <f>EU28_TRA_StockTot!AE36-UK_TRA_StockTot!AE36</f>
        <v>0</v>
      </c>
      <c r="AF36" s="197">
        <f>EU28_TRA_StockTot!AF36-UK_TRA_StockTot!AF36</f>
        <v>0</v>
      </c>
      <c r="AG36" s="197">
        <f>EU28_TRA_StockTot!AG36-UK_TRA_StockTot!AG36</f>
        <v>0</v>
      </c>
      <c r="AH36" s="197">
        <f>EU28_TRA_StockTot!AH36-UK_TRA_StockTot!AH36</f>
        <v>0</v>
      </c>
      <c r="AI36" s="197">
        <f>EU28_TRA_StockTot!AI36-UK_TRA_StockTot!AI36</f>
        <v>0</v>
      </c>
      <c r="AJ36" s="197">
        <f>EU28_TRA_StockTot!AJ36-UK_TRA_StockTot!AJ36</f>
        <v>0</v>
      </c>
      <c r="AK36" s="197">
        <f>EU28_TRA_StockTot!AK36-UK_TRA_StockTot!AK36</f>
        <v>0</v>
      </c>
      <c r="AL36" s="197">
        <f>EU28_TRA_StockTot!AL36-UK_TRA_StockTot!AL36</f>
        <v>0</v>
      </c>
      <c r="AM36" s="197">
        <f>EU28_TRA_StockTot!AM36-UK_TRA_StockTot!AM36</f>
        <v>0</v>
      </c>
      <c r="AN36" s="197">
        <f>EU28_TRA_StockTot!AN36-UK_TRA_StockTot!AN36</f>
        <v>0</v>
      </c>
      <c r="AO36" s="197">
        <f>EU28_TRA_StockTot!AO36-UK_TRA_StockTot!AO36</f>
        <v>0</v>
      </c>
      <c r="AP36" s="197">
        <f>EU28_TRA_StockTot!AP36-UK_TRA_StockTot!AP36</f>
        <v>0</v>
      </c>
      <c r="AQ36" s="197">
        <f>EU28_TRA_StockTot!AQ36-UK_TRA_StockTot!AQ36</f>
        <v>0</v>
      </c>
      <c r="AR36" s="197">
        <f>EU28_TRA_StockTot!AR36-UK_TRA_StockTot!AR36</f>
        <v>0</v>
      </c>
      <c r="AS36" s="197">
        <f>EU28_TRA_StockTot!AS36-UK_TRA_StockTot!AS36</f>
        <v>0</v>
      </c>
      <c r="AT36" s="197">
        <f>EU28_TRA_StockTot!AT36-UK_TRA_StockTot!AT36</f>
        <v>0</v>
      </c>
      <c r="AU36" s="197">
        <f>EU28_TRA_StockTot!AU36-UK_TRA_StockTot!AU36</f>
        <v>0</v>
      </c>
      <c r="AV36" s="197">
        <f>EU28_TRA_StockTot!AV36-UK_TRA_StockTot!AV36</f>
        <v>0</v>
      </c>
      <c r="AW36" s="197">
        <f>EU28_TRA_StockTot!AW36-UK_TRA_StockTot!AW36</f>
        <v>0</v>
      </c>
      <c r="AX36" s="197">
        <f>EU28_TRA_StockTot!AX36-UK_TRA_StockTot!AX36</f>
        <v>0</v>
      </c>
      <c r="AY36" s="197">
        <f>EU28_TRA_StockTot!AY36-UK_TRA_StockTot!AY36</f>
        <v>0</v>
      </c>
      <c r="AZ36" s="197">
        <f>EU28_TRA_StockTot!AZ36-UK_TRA_StockTot!AZ36</f>
        <v>0</v>
      </c>
    </row>
    <row r="37" spans="1:52">
      <c r="A37" s="110" t="s">
        <v>205</v>
      </c>
      <c r="B37" s="111">
        <f>EU28_TRA_StockTot!B37-UK_TRA_StockTot!B37</f>
        <v>0</v>
      </c>
      <c r="C37" s="210">
        <f>EU28_TRA_StockTot!C37-UK_TRA_StockTot!C37</f>
        <v>0</v>
      </c>
      <c r="D37" s="210">
        <f>EU28_TRA_StockTot!D37-UK_TRA_StockTot!D37</f>
        <v>0</v>
      </c>
      <c r="E37" s="210">
        <f>EU28_TRA_StockTot!E37-UK_TRA_StockTot!E37</f>
        <v>0</v>
      </c>
      <c r="F37" s="210">
        <f>EU28_TRA_StockTot!F37-UK_TRA_StockTot!F37</f>
        <v>0</v>
      </c>
      <c r="G37" s="210">
        <f>EU28_TRA_StockTot!G37-UK_TRA_StockTot!G37</f>
        <v>0</v>
      </c>
      <c r="H37" s="210">
        <f>EU28_TRA_StockTot!H37-UK_TRA_StockTot!H37</f>
        <v>0</v>
      </c>
      <c r="I37" s="210">
        <f>EU28_TRA_StockTot!I37-UK_TRA_StockTot!I37</f>
        <v>0</v>
      </c>
      <c r="J37" s="210">
        <f>EU28_TRA_StockTot!J37-UK_TRA_StockTot!J37</f>
        <v>0</v>
      </c>
      <c r="K37" s="210">
        <f>EU28_TRA_StockTot!K37-UK_TRA_StockTot!K37</f>
        <v>0</v>
      </c>
      <c r="L37" s="210">
        <f>EU28_TRA_StockTot!L37-UK_TRA_StockTot!L37</f>
        <v>0</v>
      </c>
      <c r="M37" s="210">
        <f>EU28_TRA_StockTot!M37-UK_TRA_StockTot!M37</f>
        <v>0</v>
      </c>
      <c r="N37" s="210">
        <f>EU28_TRA_StockTot!N37-UK_TRA_StockTot!N37</f>
        <v>0</v>
      </c>
      <c r="O37" s="210">
        <f>EU28_TRA_StockTot!O37-UK_TRA_StockTot!O37</f>
        <v>0</v>
      </c>
      <c r="P37" s="210">
        <f>EU28_TRA_StockTot!P37-UK_TRA_StockTot!P37</f>
        <v>0</v>
      </c>
      <c r="Q37" s="210">
        <f>EU28_TRA_StockTot!Q37-UK_TRA_StockTot!Q37</f>
        <v>0</v>
      </c>
      <c r="R37" s="210">
        <f>EU28_TRA_StockTot!R37-UK_TRA_StockTot!R37</f>
        <v>0</v>
      </c>
      <c r="S37" s="210">
        <f>EU28_TRA_StockTot!S37-UK_TRA_StockTot!S37</f>
        <v>0</v>
      </c>
      <c r="T37" s="210">
        <f>EU28_TRA_StockTot!T37-UK_TRA_StockTot!T37</f>
        <v>0</v>
      </c>
      <c r="U37" s="210">
        <f>EU28_TRA_StockTot!U37-UK_TRA_StockTot!U37</f>
        <v>0</v>
      </c>
      <c r="V37" s="210">
        <f>EU28_TRA_StockTot!V37-UK_TRA_StockTot!V37</f>
        <v>0</v>
      </c>
      <c r="W37" s="210">
        <f>EU28_TRA_StockTot!W37-UK_TRA_StockTot!W37</f>
        <v>0</v>
      </c>
      <c r="X37" s="210">
        <f>EU28_TRA_StockTot!X37-UK_TRA_StockTot!X37</f>
        <v>0</v>
      </c>
      <c r="Y37" s="210">
        <f>EU28_TRA_StockTot!Y37-UK_TRA_StockTot!Y37</f>
        <v>0</v>
      </c>
      <c r="Z37" s="210">
        <f>EU28_TRA_StockTot!Z37-UK_TRA_StockTot!Z37</f>
        <v>0</v>
      </c>
      <c r="AA37" s="210">
        <f>EU28_TRA_StockTot!AA37-UK_TRA_StockTot!AA37</f>
        <v>0</v>
      </c>
      <c r="AB37" s="210">
        <f>EU28_TRA_StockTot!AB37-UK_TRA_StockTot!AB37</f>
        <v>0</v>
      </c>
      <c r="AC37" s="210">
        <f>EU28_TRA_StockTot!AC37-UK_TRA_StockTot!AC37</f>
        <v>0</v>
      </c>
      <c r="AD37" s="210">
        <f>EU28_TRA_StockTot!AD37-UK_TRA_StockTot!AD37</f>
        <v>0</v>
      </c>
      <c r="AE37" s="210">
        <f>EU28_TRA_StockTot!AE37-UK_TRA_StockTot!AE37</f>
        <v>0</v>
      </c>
      <c r="AF37" s="210">
        <f>EU28_TRA_StockTot!AF37-UK_TRA_StockTot!AF37</f>
        <v>0</v>
      </c>
      <c r="AG37" s="210">
        <f>EU28_TRA_StockTot!AG37-UK_TRA_StockTot!AG37</f>
        <v>0</v>
      </c>
      <c r="AH37" s="210">
        <f>EU28_TRA_StockTot!AH37-UK_TRA_StockTot!AH37</f>
        <v>0</v>
      </c>
      <c r="AI37" s="210">
        <f>EU28_TRA_StockTot!AI37-UK_TRA_StockTot!AI37</f>
        <v>0</v>
      </c>
      <c r="AJ37" s="210">
        <f>EU28_TRA_StockTot!AJ37-UK_TRA_StockTot!AJ37</f>
        <v>0</v>
      </c>
      <c r="AK37" s="210">
        <f>EU28_TRA_StockTot!AK37-UK_TRA_StockTot!AK37</f>
        <v>0</v>
      </c>
      <c r="AL37" s="210">
        <f>EU28_TRA_StockTot!AL37-UK_TRA_StockTot!AL37</f>
        <v>0</v>
      </c>
      <c r="AM37" s="210">
        <f>EU28_TRA_StockTot!AM37-UK_TRA_StockTot!AM37</f>
        <v>0</v>
      </c>
      <c r="AN37" s="210">
        <f>EU28_TRA_StockTot!AN37-UK_TRA_StockTot!AN37</f>
        <v>0</v>
      </c>
      <c r="AO37" s="210">
        <f>EU28_TRA_StockTot!AO37-UK_TRA_StockTot!AO37</f>
        <v>0</v>
      </c>
      <c r="AP37" s="210">
        <f>EU28_TRA_StockTot!AP37-UK_TRA_StockTot!AP37</f>
        <v>0</v>
      </c>
      <c r="AQ37" s="210">
        <f>EU28_TRA_StockTot!AQ37-UK_TRA_StockTot!AQ37</f>
        <v>0</v>
      </c>
      <c r="AR37" s="210">
        <f>EU28_TRA_StockTot!AR37-UK_TRA_StockTot!AR37</f>
        <v>0</v>
      </c>
      <c r="AS37" s="210">
        <f>EU28_TRA_StockTot!AS37-UK_TRA_StockTot!AS37</f>
        <v>0</v>
      </c>
      <c r="AT37" s="210">
        <f>EU28_TRA_StockTot!AT37-UK_TRA_StockTot!AT37</f>
        <v>0</v>
      </c>
      <c r="AU37" s="210">
        <f>EU28_TRA_StockTot!AU37-UK_TRA_StockTot!AU37</f>
        <v>0</v>
      </c>
      <c r="AV37" s="210">
        <f>EU28_TRA_StockTot!AV37-UK_TRA_StockTot!AV37</f>
        <v>0</v>
      </c>
      <c r="AW37" s="210">
        <f>EU28_TRA_StockTot!AW37-UK_TRA_StockTot!AW37</f>
        <v>0</v>
      </c>
      <c r="AX37" s="210">
        <f>EU28_TRA_StockTot!AX37-UK_TRA_StockTot!AX37</f>
        <v>0</v>
      </c>
      <c r="AY37" s="210">
        <f>EU28_TRA_StockTot!AY37-UK_TRA_StockTot!AY37</f>
        <v>0</v>
      </c>
      <c r="AZ37" s="210">
        <f>EU28_TRA_StockTot!AZ37-UK_TRA_StockTot!AZ37</f>
        <v>0</v>
      </c>
    </row>
    <row r="38" spans="1:52">
      <c r="A38" s="112" t="s">
        <v>202</v>
      </c>
      <c r="B38" s="96">
        <f>EU28_TRA_StockTot!B38-UK_TRA_StockTot!B38</f>
        <v>0</v>
      </c>
      <c r="C38" s="197">
        <f>EU28_TRA_StockTot!C38-UK_TRA_StockTot!C38</f>
        <v>0</v>
      </c>
      <c r="D38" s="197">
        <f>EU28_TRA_StockTot!D38-UK_TRA_StockTot!D38</f>
        <v>0</v>
      </c>
      <c r="E38" s="197">
        <f>EU28_TRA_StockTot!E38-UK_TRA_StockTot!E38</f>
        <v>0</v>
      </c>
      <c r="F38" s="197">
        <f>EU28_TRA_StockTot!F38-UK_TRA_StockTot!F38</f>
        <v>0</v>
      </c>
      <c r="G38" s="197">
        <f>EU28_TRA_StockTot!G38-UK_TRA_StockTot!G38</f>
        <v>0</v>
      </c>
      <c r="H38" s="197">
        <f>EU28_TRA_StockTot!H38-UK_TRA_StockTot!H38</f>
        <v>0</v>
      </c>
      <c r="I38" s="197">
        <f>EU28_TRA_StockTot!I38-UK_TRA_StockTot!I38</f>
        <v>0</v>
      </c>
      <c r="J38" s="197">
        <f>EU28_TRA_StockTot!J38-UK_TRA_StockTot!J38</f>
        <v>0</v>
      </c>
      <c r="K38" s="197">
        <f>EU28_TRA_StockTot!K38-UK_TRA_StockTot!K38</f>
        <v>0</v>
      </c>
      <c r="L38" s="197">
        <f>EU28_TRA_StockTot!L38-UK_TRA_StockTot!L38</f>
        <v>0</v>
      </c>
      <c r="M38" s="197">
        <f>EU28_TRA_StockTot!M38-UK_TRA_StockTot!M38</f>
        <v>0</v>
      </c>
      <c r="N38" s="197">
        <f>EU28_TRA_StockTot!N38-UK_TRA_StockTot!N38</f>
        <v>0</v>
      </c>
      <c r="O38" s="197">
        <f>EU28_TRA_StockTot!O38-UK_TRA_StockTot!O38</f>
        <v>0</v>
      </c>
      <c r="P38" s="197">
        <f>EU28_TRA_StockTot!P38-UK_TRA_StockTot!P38</f>
        <v>0</v>
      </c>
      <c r="Q38" s="197">
        <f>EU28_TRA_StockTot!Q38-UK_TRA_StockTot!Q38</f>
        <v>0</v>
      </c>
      <c r="R38" s="197">
        <f>EU28_TRA_StockTot!R38-UK_TRA_StockTot!R38</f>
        <v>0</v>
      </c>
      <c r="S38" s="197">
        <f>EU28_TRA_StockTot!S38-UK_TRA_StockTot!S38</f>
        <v>0</v>
      </c>
      <c r="T38" s="197">
        <f>EU28_TRA_StockTot!T38-UK_TRA_StockTot!T38</f>
        <v>0</v>
      </c>
      <c r="U38" s="197">
        <f>EU28_TRA_StockTot!U38-UK_TRA_StockTot!U38</f>
        <v>0</v>
      </c>
      <c r="V38" s="197">
        <f>EU28_TRA_StockTot!V38-UK_TRA_StockTot!V38</f>
        <v>0</v>
      </c>
      <c r="W38" s="197">
        <f>EU28_TRA_StockTot!W38-UK_TRA_StockTot!W38</f>
        <v>0</v>
      </c>
      <c r="X38" s="197">
        <f>EU28_TRA_StockTot!X38-UK_TRA_StockTot!X38</f>
        <v>0</v>
      </c>
      <c r="Y38" s="197">
        <f>EU28_TRA_StockTot!Y38-UK_TRA_StockTot!Y38</f>
        <v>0</v>
      </c>
      <c r="Z38" s="197">
        <f>EU28_TRA_StockTot!Z38-UK_TRA_StockTot!Z38</f>
        <v>0</v>
      </c>
      <c r="AA38" s="197">
        <f>EU28_TRA_StockTot!AA38-UK_TRA_StockTot!AA38</f>
        <v>0</v>
      </c>
      <c r="AB38" s="197">
        <f>EU28_TRA_StockTot!AB38-UK_TRA_StockTot!AB38</f>
        <v>0</v>
      </c>
      <c r="AC38" s="197">
        <f>EU28_TRA_StockTot!AC38-UK_TRA_StockTot!AC38</f>
        <v>0</v>
      </c>
      <c r="AD38" s="197">
        <f>EU28_TRA_StockTot!AD38-UK_TRA_StockTot!AD38</f>
        <v>0</v>
      </c>
      <c r="AE38" s="197">
        <f>EU28_TRA_StockTot!AE38-UK_TRA_StockTot!AE38</f>
        <v>0</v>
      </c>
      <c r="AF38" s="197">
        <f>EU28_TRA_StockTot!AF38-UK_TRA_StockTot!AF38</f>
        <v>0</v>
      </c>
      <c r="AG38" s="197">
        <f>EU28_TRA_StockTot!AG38-UK_TRA_StockTot!AG38</f>
        <v>0</v>
      </c>
      <c r="AH38" s="197">
        <f>EU28_TRA_StockTot!AH38-UK_TRA_StockTot!AH38</f>
        <v>0</v>
      </c>
      <c r="AI38" s="197">
        <f>EU28_TRA_StockTot!AI38-UK_TRA_StockTot!AI38</f>
        <v>0</v>
      </c>
      <c r="AJ38" s="197">
        <f>EU28_TRA_StockTot!AJ38-UK_TRA_StockTot!AJ38</f>
        <v>0</v>
      </c>
      <c r="AK38" s="197">
        <f>EU28_TRA_StockTot!AK38-UK_TRA_StockTot!AK38</f>
        <v>0</v>
      </c>
      <c r="AL38" s="197">
        <f>EU28_TRA_StockTot!AL38-UK_TRA_StockTot!AL38</f>
        <v>0</v>
      </c>
      <c r="AM38" s="197">
        <f>EU28_TRA_StockTot!AM38-UK_TRA_StockTot!AM38</f>
        <v>0</v>
      </c>
      <c r="AN38" s="197">
        <f>EU28_TRA_StockTot!AN38-UK_TRA_StockTot!AN38</f>
        <v>0</v>
      </c>
      <c r="AO38" s="197">
        <f>EU28_TRA_StockTot!AO38-UK_TRA_StockTot!AO38</f>
        <v>0</v>
      </c>
      <c r="AP38" s="197">
        <f>EU28_TRA_StockTot!AP38-UK_TRA_StockTot!AP38</f>
        <v>0</v>
      </c>
      <c r="AQ38" s="197">
        <f>EU28_TRA_StockTot!AQ38-UK_TRA_StockTot!AQ38</f>
        <v>0</v>
      </c>
      <c r="AR38" s="197">
        <f>EU28_TRA_StockTot!AR38-UK_TRA_StockTot!AR38</f>
        <v>0</v>
      </c>
      <c r="AS38" s="197">
        <f>EU28_TRA_StockTot!AS38-UK_TRA_StockTot!AS38</f>
        <v>0</v>
      </c>
      <c r="AT38" s="197">
        <f>EU28_TRA_StockTot!AT38-UK_TRA_StockTot!AT38</f>
        <v>0</v>
      </c>
      <c r="AU38" s="197">
        <f>EU28_TRA_StockTot!AU38-UK_TRA_StockTot!AU38</f>
        <v>0</v>
      </c>
      <c r="AV38" s="197">
        <f>EU28_TRA_StockTot!AV38-UK_TRA_StockTot!AV38</f>
        <v>0</v>
      </c>
      <c r="AW38" s="197">
        <f>EU28_TRA_StockTot!AW38-UK_TRA_StockTot!AW38</f>
        <v>0</v>
      </c>
      <c r="AX38" s="197">
        <f>EU28_TRA_StockTot!AX38-UK_TRA_StockTot!AX38</f>
        <v>0</v>
      </c>
      <c r="AY38" s="197">
        <f>EU28_TRA_StockTot!AY38-UK_TRA_StockTot!AY38</f>
        <v>0</v>
      </c>
      <c r="AZ38" s="197">
        <f>EU28_TRA_StockTot!AZ38-UK_TRA_StockTot!AZ38</f>
        <v>0</v>
      </c>
    </row>
    <row r="39" spans="1:52">
      <c r="A39" s="110" t="s">
        <v>206</v>
      </c>
      <c r="B39" s="111">
        <f>EU28_TRA_StockTot!B39-UK_TRA_StockTot!B39</f>
        <v>0</v>
      </c>
      <c r="C39" s="210">
        <f>EU28_TRA_StockTot!C39-UK_TRA_StockTot!C39</f>
        <v>0</v>
      </c>
      <c r="D39" s="210">
        <f>EU28_TRA_StockTot!D39-UK_TRA_StockTot!D39</f>
        <v>0</v>
      </c>
      <c r="E39" s="210">
        <f>EU28_TRA_StockTot!E39-UK_TRA_StockTot!E39</f>
        <v>0</v>
      </c>
      <c r="F39" s="210">
        <f>EU28_TRA_StockTot!F39-UK_TRA_StockTot!F39</f>
        <v>0</v>
      </c>
      <c r="G39" s="210">
        <f>EU28_TRA_StockTot!G39-UK_TRA_StockTot!G39</f>
        <v>0</v>
      </c>
      <c r="H39" s="210">
        <f>EU28_TRA_StockTot!H39-UK_TRA_StockTot!H39</f>
        <v>0</v>
      </c>
      <c r="I39" s="210">
        <f>EU28_TRA_StockTot!I39-UK_TRA_StockTot!I39</f>
        <v>0</v>
      </c>
      <c r="J39" s="210">
        <f>EU28_TRA_StockTot!J39-UK_TRA_StockTot!J39</f>
        <v>0</v>
      </c>
      <c r="K39" s="210">
        <f>EU28_TRA_StockTot!K39-UK_TRA_StockTot!K39</f>
        <v>0</v>
      </c>
      <c r="L39" s="210">
        <f>EU28_TRA_StockTot!L39-UK_TRA_StockTot!L39</f>
        <v>0</v>
      </c>
      <c r="M39" s="210">
        <f>EU28_TRA_StockTot!M39-UK_TRA_StockTot!M39</f>
        <v>0</v>
      </c>
      <c r="N39" s="210">
        <f>EU28_TRA_StockTot!N39-UK_TRA_StockTot!N39</f>
        <v>0</v>
      </c>
      <c r="O39" s="210">
        <f>EU28_TRA_StockTot!O39-UK_TRA_StockTot!O39</f>
        <v>0</v>
      </c>
      <c r="P39" s="210">
        <f>EU28_TRA_StockTot!P39-UK_TRA_StockTot!P39</f>
        <v>0</v>
      </c>
      <c r="Q39" s="210">
        <f>EU28_TRA_StockTot!Q39-UK_TRA_StockTot!Q39</f>
        <v>0</v>
      </c>
      <c r="R39" s="210">
        <f>EU28_TRA_StockTot!R39-UK_TRA_StockTot!R39</f>
        <v>458609</v>
      </c>
      <c r="S39" s="210">
        <f>EU28_TRA_StockTot!S39-UK_TRA_StockTot!S39</f>
        <v>967339</v>
      </c>
      <c r="T39" s="210">
        <f>EU28_TRA_StockTot!T39-UK_TRA_StockTot!T39</f>
        <v>1515632</v>
      </c>
      <c r="U39" s="210">
        <f>EU28_TRA_StockTot!U39-UK_TRA_StockTot!U39</f>
        <v>2097509</v>
      </c>
      <c r="V39" s="210">
        <f>EU28_TRA_StockTot!V39-UK_TRA_StockTot!V39</f>
        <v>2705346</v>
      </c>
      <c r="W39" s="210">
        <f>EU28_TRA_StockTot!W39-UK_TRA_StockTot!W39</f>
        <v>3341175</v>
      </c>
      <c r="X39" s="210">
        <f>EU28_TRA_StockTot!X39-UK_TRA_StockTot!X39</f>
        <v>4016942</v>
      </c>
      <c r="Y39" s="210">
        <f>EU28_TRA_StockTot!Y39-UK_TRA_StockTot!Y39</f>
        <v>4720201</v>
      </c>
      <c r="Z39" s="210">
        <f>EU28_TRA_StockTot!Z39-UK_TRA_StockTot!Z39</f>
        <v>5428330</v>
      </c>
      <c r="AA39" s="210">
        <f>EU28_TRA_StockTot!AA39-UK_TRA_StockTot!AA39</f>
        <v>6144303</v>
      </c>
      <c r="AB39" s="210">
        <f>EU28_TRA_StockTot!AB39-UK_TRA_StockTot!AB39</f>
        <v>6823540</v>
      </c>
      <c r="AC39" s="210">
        <f>EU28_TRA_StockTot!AC39-UK_TRA_StockTot!AC39</f>
        <v>7460564</v>
      </c>
      <c r="AD39" s="210">
        <f>EU28_TRA_StockTot!AD39-UK_TRA_StockTot!AD39</f>
        <v>8060221</v>
      </c>
      <c r="AE39" s="210">
        <f>EU28_TRA_StockTot!AE39-UK_TRA_StockTot!AE39</f>
        <v>8630778</v>
      </c>
      <c r="AF39" s="210">
        <f>EU28_TRA_StockTot!AF39-UK_TRA_StockTot!AF39</f>
        <v>9183236</v>
      </c>
      <c r="AG39" s="210">
        <f>EU28_TRA_StockTot!AG39-UK_TRA_StockTot!AG39</f>
        <v>9735889</v>
      </c>
      <c r="AH39" s="210">
        <f>EU28_TRA_StockTot!AH39-UK_TRA_StockTot!AH39</f>
        <v>10299752</v>
      </c>
      <c r="AI39" s="210">
        <f>EU28_TRA_StockTot!AI39-UK_TRA_StockTot!AI39</f>
        <v>10881171</v>
      </c>
      <c r="AJ39" s="210">
        <f>EU28_TRA_StockTot!AJ39-UK_TRA_StockTot!AJ39</f>
        <v>11492666</v>
      </c>
      <c r="AK39" s="210">
        <f>EU28_TRA_StockTot!AK39-UK_TRA_StockTot!AK39</f>
        <v>12145978</v>
      </c>
      <c r="AL39" s="210">
        <f>EU28_TRA_StockTot!AL39-UK_TRA_StockTot!AL39</f>
        <v>12848039</v>
      </c>
      <c r="AM39" s="210">
        <f>EU28_TRA_StockTot!AM39-UK_TRA_StockTot!AM39</f>
        <v>13618208</v>
      </c>
      <c r="AN39" s="210">
        <f>EU28_TRA_StockTot!AN39-UK_TRA_StockTot!AN39</f>
        <v>14441754</v>
      </c>
      <c r="AO39" s="210">
        <f>EU28_TRA_StockTot!AO39-UK_TRA_StockTot!AO39</f>
        <v>15314030</v>
      </c>
      <c r="AP39" s="210">
        <f>EU28_TRA_StockTot!AP39-UK_TRA_StockTot!AP39</f>
        <v>16226934</v>
      </c>
      <c r="AQ39" s="210">
        <f>EU28_TRA_StockTot!AQ39-UK_TRA_StockTot!AQ39</f>
        <v>17184633</v>
      </c>
      <c r="AR39" s="210">
        <f>EU28_TRA_StockTot!AR39-UK_TRA_StockTot!AR39</f>
        <v>18187316</v>
      </c>
      <c r="AS39" s="210">
        <f>EU28_TRA_StockTot!AS39-UK_TRA_StockTot!AS39</f>
        <v>19241904</v>
      </c>
      <c r="AT39" s="210">
        <f>EU28_TRA_StockTot!AT39-UK_TRA_StockTot!AT39</f>
        <v>20363227</v>
      </c>
      <c r="AU39" s="210">
        <f>EU28_TRA_StockTot!AU39-UK_TRA_StockTot!AU39</f>
        <v>21538543</v>
      </c>
      <c r="AV39" s="210">
        <f>EU28_TRA_StockTot!AV39-UK_TRA_StockTot!AV39</f>
        <v>22766151</v>
      </c>
      <c r="AW39" s="210">
        <f>EU28_TRA_StockTot!AW39-UK_TRA_StockTot!AW39</f>
        <v>24056149</v>
      </c>
      <c r="AX39" s="210">
        <f>EU28_TRA_StockTot!AX39-UK_TRA_StockTot!AX39</f>
        <v>25403483</v>
      </c>
      <c r="AY39" s="210">
        <f>EU28_TRA_StockTot!AY39-UK_TRA_StockTot!AY39</f>
        <v>26818585</v>
      </c>
      <c r="AZ39" s="210">
        <f>EU28_TRA_StockTot!AZ39-UK_TRA_StockTot!AZ39</f>
        <v>28304286</v>
      </c>
    </row>
    <row r="40" spans="1:52">
      <c r="A40" s="112" t="s">
        <v>207</v>
      </c>
      <c r="B40" s="96">
        <f>EU28_TRA_StockTot!B40-UK_TRA_StockTot!B40</f>
        <v>0</v>
      </c>
      <c r="C40" s="197">
        <f>EU28_TRA_StockTot!C40-UK_TRA_StockTot!C40</f>
        <v>0</v>
      </c>
      <c r="D40" s="197">
        <f>EU28_TRA_StockTot!D40-UK_TRA_StockTot!D40</f>
        <v>0</v>
      </c>
      <c r="E40" s="197">
        <f>EU28_TRA_StockTot!E40-UK_TRA_StockTot!E40</f>
        <v>0</v>
      </c>
      <c r="F40" s="197">
        <f>EU28_TRA_StockTot!F40-UK_TRA_StockTot!F40</f>
        <v>0</v>
      </c>
      <c r="G40" s="197">
        <f>EU28_TRA_StockTot!G40-UK_TRA_StockTot!G40</f>
        <v>0</v>
      </c>
      <c r="H40" s="197">
        <f>EU28_TRA_StockTot!H40-UK_TRA_StockTot!H40</f>
        <v>0</v>
      </c>
      <c r="I40" s="197">
        <f>EU28_TRA_StockTot!I40-UK_TRA_StockTot!I40</f>
        <v>0</v>
      </c>
      <c r="J40" s="197">
        <f>EU28_TRA_StockTot!J40-UK_TRA_StockTot!J40</f>
        <v>0</v>
      </c>
      <c r="K40" s="197">
        <f>EU28_TRA_StockTot!K40-UK_TRA_StockTot!K40</f>
        <v>0</v>
      </c>
      <c r="L40" s="197">
        <f>EU28_TRA_StockTot!L40-UK_TRA_StockTot!L40</f>
        <v>0</v>
      </c>
      <c r="M40" s="197">
        <f>EU28_TRA_StockTot!M40-UK_TRA_StockTot!M40</f>
        <v>0</v>
      </c>
      <c r="N40" s="197">
        <f>EU28_TRA_StockTot!N40-UK_TRA_StockTot!N40</f>
        <v>0</v>
      </c>
      <c r="O40" s="197">
        <f>EU28_TRA_StockTot!O40-UK_TRA_StockTot!O40</f>
        <v>0</v>
      </c>
      <c r="P40" s="197">
        <f>EU28_TRA_StockTot!P40-UK_TRA_StockTot!P40</f>
        <v>0</v>
      </c>
      <c r="Q40" s="197">
        <f>EU28_TRA_StockTot!Q40-UK_TRA_StockTot!Q40</f>
        <v>0</v>
      </c>
      <c r="R40" s="197">
        <f>EU28_TRA_StockTot!R40-UK_TRA_StockTot!R40</f>
        <v>458609</v>
      </c>
      <c r="S40" s="197">
        <f>EU28_TRA_StockTot!S40-UK_TRA_StockTot!S40</f>
        <v>967339</v>
      </c>
      <c r="T40" s="197">
        <f>EU28_TRA_StockTot!T40-UK_TRA_StockTot!T40</f>
        <v>1515632</v>
      </c>
      <c r="U40" s="197">
        <f>EU28_TRA_StockTot!U40-UK_TRA_StockTot!U40</f>
        <v>2097509</v>
      </c>
      <c r="V40" s="197">
        <f>EU28_TRA_StockTot!V40-UK_TRA_StockTot!V40</f>
        <v>2705346</v>
      </c>
      <c r="W40" s="197">
        <f>EU28_TRA_StockTot!W40-UK_TRA_StockTot!W40</f>
        <v>3341175</v>
      </c>
      <c r="X40" s="197">
        <f>EU28_TRA_StockTot!X40-UK_TRA_StockTot!X40</f>
        <v>4016942</v>
      </c>
      <c r="Y40" s="197">
        <f>EU28_TRA_StockTot!Y40-UK_TRA_StockTot!Y40</f>
        <v>4720201</v>
      </c>
      <c r="Z40" s="197">
        <f>EU28_TRA_StockTot!Z40-UK_TRA_StockTot!Z40</f>
        <v>5428330</v>
      </c>
      <c r="AA40" s="197">
        <f>EU28_TRA_StockTot!AA40-UK_TRA_StockTot!AA40</f>
        <v>6144303</v>
      </c>
      <c r="AB40" s="197">
        <f>EU28_TRA_StockTot!AB40-UK_TRA_StockTot!AB40</f>
        <v>6823540</v>
      </c>
      <c r="AC40" s="197">
        <f>EU28_TRA_StockTot!AC40-UK_TRA_StockTot!AC40</f>
        <v>7460564</v>
      </c>
      <c r="AD40" s="197">
        <f>EU28_TRA_StockTot!AD40-UK_TRA_StockTot!AD40</f>
        <v>8060221</v>
      </c>
      <c r="AE40" s="197">
        <f>EU28_TRA_StockTot!AE40-UK_TRA_StockTot!AE40</f>
        <v>8630778</v>
      </c>
      <c r="AF40" s="197">
        <f>EU28_TRA_StockTot!AF40-UK_TRA_StockTot!AF40</f>
        <v>9183236</v>
      </c>
      <c r="AG40" s="197">
        <f>EU28_TRA_StockTot!AG40-UK_TRA_StockTot!AG40</f>
        <v>9735889</v>
      </c>
      <c r="AH40" s="197">
        <f>EU28_TRA_StockTot!AH40-UK_TRA_StockTot!AH40</f>
        <v>10299752</v>
      </c>
      <c r="AI40" s="197">
        <f>EU28_TRA_StockTot!AI40-UK_TRA_StockTot!AI40</f>
        <v>10881171</v>
      </c>
      <c r="AJ40" s="197">
        <f>EU28_TRA_StockTot!AJ40-UK_TRA_StockTot!AJ40</f>
        <v>11492666</v>
      </c>
      <c r="AK40" s="197">
        <f>EU28_TRA_StockTot!AK40-UK_TRA_StockTot!AK40</f>
        <v>12145978</v>
      </c>
      <c r="AL40" s="197">
        <f>EU28_TRA_StockTot!AL40-UK_TRA_StockTot!AL40</f>
        <v>12848039</v>
      </c>
      <c r="AM40" s="197">
        <f>EU28_TRA_StockTot!AM40-UK_TRA_StockTot!AM40</f>
        <v>13618208</v>
      </c>
      <c r="AN40" s="197">
        <f>EU28_TRA_StockTot!AN40-UK_TRA_StockTot!AN40</f>
        <v>14441754</v>
      </c>
      <c r="AO40" s="197">
        <f>EU28_TRA_StockTot!AO40-UK_TRA_StockTot!AO40</f>
        <v>15314030</v>
      </c>
      <c r="AP40" s="197">
        <f>EU28_TRA_StockTot!AP40-UK_TRA_StockTot!AP40</f>
        <v>16226934</v>
      </c>
      <c r="AQ40" s="197">
        <f>EU28_TRA_StockTot!AQ40-UK_TRA_StockTot!AQ40</f>
        <v>17184633</v>
      </c>
      <c r="AR40" s="197">
        <f>EU28_TRA_StockTot!AR40-UK_TRA_StockTot!AR40</f>
        <v>18187316</v>
      </c>
      <c r="AS40" s="197">
        <f>EU28_TRA_StockTot!AS40-UK_TRA_StockTot!AS40</f>
        <v>19241904</v>
      </c>
      <c r="AT40" s="197">
        <f>EU28_TRA_StockTot!AT40-UK_TRA_StockTot!AT40</f>
        <v>20363227</v>
      </c>
      <c r="AU40" s="197">
        <f>EU28_TRA_StockTot!AU40-UK_TRA_StockTot!AU40</f>
        <v>21538543</v>
      </c>
      <c r="AV40" s="197">
        <f>EU28_TRA_StockTot!AV40-UK_TRA_StockTot!AV40</f>
        <v>22766151</v>
      </c>
      <c r="AW40" s="197">
        <f>EU28_TRA_StockTot!AW40-UK_TRA_StockTot!AW40</f>
        <v>24056149</v>
      </c>
      <c r="AX40" s="197">
        <f>EU28_TRA_StockTot!AX40-UK_TRA_StockTot!AX40</f>
        <v>25403483</v>
      </c>
      <c r="AY40" s="197">
        <f>EU28_TRA_StockTot!AY40-UK_TRA_StockTot!AY40</f>
        <v>26818585</v>
      </c>
      <c r="AZ40" s="197">
        <f>EU28_TRA_StockTot!AZ40-UK_TRA_StockTot!AZ40</f>
        <v>28304286</v>
      </c>
    </row>
    <row r="41" spans="1:52">
      <c r="A41" s="112" t="s">
        <v>208</v>
      </c>
      <c r="B41" s="96">
        <f>EU28_TRA_StockTot!B41-UK_TRA_StockTot!B41</f>
        <v>0</v>
      </c>
      <c r="C41" s="197">
        <f>EU28_TRA_StockTot!C41-UK_TRA_StockTot!C41</f>
        <v>0</v>
      </c>
      <c r="D41" s="197">
        <f>EU28_TRA_StockTot!D41-UK_TRA_StockTot!D41</f>
        <v>0</v>
      </c>
      <c r="E41" s="197">
        <f>EU28_TRA_StockTot!E41-UK_TRA_StockTot!E41</f>
        <v>0</v>
      </c>
      <c r="F41" s="197">
        <f>EU28_TRA_StockTot!F41-UK_TRA_StockTot!F41</f>
        <v>0</v>
      </c>
      <c r="G41" s="197">
        <f>EU28_TRA_StockTot!G41-UK_TRA_StockTot!G41</f>
        <v>0</v>
      </c>
      <c r="H41" s="197">
        <f>EU28_TRA_StockTot!H41-UK_TRA_StockTot!H41</f>
        <v>0</v>
      </c>
      <c r="I41" s="197">
        <f>EU28_TRA_StockTot!I41-UK_TRA_StockTot!I41</f>
        <v>0</v>
      </c>
      <c r="J41" s="197">
        <f>EU28_TRA_StockTot!J41-UK_TRA_StockTot!J41</f>
        <v>0</v>
      </c>
      <c r="K41" s="197">
        <f>EU28_TRA_StockTot!K41-UK_TRA_StockTot!K41</f>
        <v>0</v>
      </c>
      <c r="L41" s="197">
        <f>EU28_TRA_StockTot!L41-UK_TRA_StockTot!L41</f>
        <v>0</v>
      </c>
      <c r="M41" s="197">
        <f>EU28_TRA_StockTot!M41-UK_TRA_StockTot!M41</f>
        <v>0</v>
      </c>
      <c r="N41" s="197">
        <f>EU28_TRA_StockTot!N41-UK_TRA_StockTot!N41</f>
        <v>0</v>
      </c>
      <c r="O41" s="197">
        <f>EU28_TRA_StockTot!O41-UK_TRA_StockTot!O41</f>
        <v>0</v>
      </c>
      <c r="P41" s="197">
        <f>EU28_TRA_StockTot!P41-UK_TRA_StockTot!P41</f>
        <v>0</v>
      </c>
      <c r="Q41" s="197">
        <f>EU28_TRA_StockTot!Q41-UK_TRA_StockTot!Q41</f>
        <v>0</v>
      </c>
      <c r="R41" s="197">
        <f>EU28_TRA_StockTot!R41-UK_TRA_StockTot!R41</f>
        <v>0</v>
      </c>
      <c r="S41" s="197">
        <f>EU28_TRA_StockTot!S41-UK_TRA_StockTot!S41</f>
        <v>0</v>
      </c>
      <c r="T41" s="197">
        <f>EU28_TRA_StockTot!T41-UK_TRA_StockTot!T41</f>
        <v>0</v>
      </c>
      <c r="U41" s="197">
        <f>EU28_TRA_StockTot!U41-UK_TRA_StockTot!U41</f>
        <v>0</v>
      </c>
      <c r="V41" s="197">
        <f>EU28_TRA_StockTot!V41-UK_TRA_StockTot!V41</f>
        <v>0</v>
      </c>
      <c r="W41" s="197">
        <f>EU28_TRA_StockTot!W41-UK_TRA_StockTot!W41</f>
        <v>0</v>
      </c>
      <c r="X41" s="197">
        <f>EU28_TRA_StockTot!X41-UK_TRA_StockTot!X41</f>
        <v>0</v>
      </c>
      <c r="Y41" s="197">
        <f>EU28_TRA_StockTot!Y41-UK_TRA_StockTot!Y41</f>
        <v>0</v>
      </c>
      <c r="Z41" s="197">
        <f>EU28_TRA_StockTot!Z41-UK_TRA_StockTot!Z41</f>
        <v>0</v>
      </c>
      <c r="AA41" s="197">
        <f>EU28_TRA_StockTot!AA41-UK_TRA_StockTot!AA41</f>
        <v>0</v>
      </c>
      <c r="AB41" s="197">
        <f>EU28_TRA_StockTot!AB41-UK_TRA_StockTot!AB41</f>
        <v>0</v>
      </c>
      <c r="AC41" s="197">
        <f>EU28_TRA_StockTot!AC41-UK_TRA_StockTot!AC41</f>
        <v>0</v>
      </c>
      <c r="AD41" s="197">
        <f>EU28_TRA_StockTot!AD41-UK_TRA_StockTot!AD41</f>
        <v>0</v>
      </c>
      <c r="AE41" s="197">
        <f>EU28_TRA_StockTot!AE41-UK_TRA_StockTot!AE41</f>
        <v>0</v>
      </c>
      <c r="AF41" s="197">
        <f>EU28_TRA_StockTot!AF41-UK_TRA_StockTot!AF41</f>
        <v>0</v>
      </c>
      <c r="AG41" s="197">
        <f>EU28_TRA_StockTot!AG41-UK_TRA_StockTot!AG41</f>
        <v>0</v>
      </c>
      <c r="AH41" s="197">
        <f>EU28_TRA_StockTot!AH41-UK_TRA_StockTot!AH41</f>
        <v>0</v>
      </c>
      <c r="AI41" s="197">
        <f>EU28_TRA_StockTot!AI41-UK_TRA_StockTot!AI41</f>
        <v>0</v>
      </c>
      <c r="AJ41" s="197">
        <f>EU28_TRA_StockTot!AJ41-UK_TRA_StockTot!AJ41</f>
        <v>0</v>
      </c>
      <c r="AK41" s="197">
        <f>EU28_TRA_StockTot!AK41-UK_TRA_StockTot!AK41</f>
        <v>0</v>
      </c>
      <c r="AL41" s="197">
        <f>EU28_TRA_StockTot!AL41-UK_TRA_StockTot!AL41</f>
        <v>0</v>
      </c>
      <c r="AM41" s="197">
        <f>EU28_TRA_StockTot!AM41-UK_TRA_StockTot!AM41</f>
        <v>0</v>
      </c>
      <c r="AN41" s="197">
        <f>EU28_TRA_StockTot!AN41-UK_TRA_StockTot!AN41</f>
        <v>0</v>
      </c>
      <c r="AO41" s="197">
        <f>EU28_TRA_StockTot!AO41-UK_TRA_StockTot!AO41</f>
        <v>0</v>
      </c>
      <c r="AP41" s="197">
        <f>EU28_TRA_StockTot!AP41-UK_TRA_StockTot!AP41</f>
        <v>0</v>
      </c>
      <c r="AQ41" s="197">
        <f>EU28_TRA_StockTot!AQ41-UK_TRA_StockTot!AQ41</f>
        <v>0</v>
      </c>
      <c r="AR41" s="197">
        <f>EU28_TRA_StockTot!AR41-UK_TRA_StockTot!AR41</f>
        <v>0</v>
      </c>
      <c r="AS41" s="197">
        <f>EU28_TRA_StockTot!AS41-UK_TRA_StockTot!AS41</f>
        <v>0</v>
      </c>
      <c r="AT41" s="197">
        <f>EU28_TRA_StockTot!AT41-UK_TRA_StockTot!AT41</f>
        <v>0</v>
      </c>
      <c r="AU41" s="197">
        <f>EU28_TRA_StockTot!AU41-UK_TRA_StockTot!AU41</f>
        <v>0</v>
      </c>
      <c r="AV41" s="197">
        <f>EU28_TRA_StockTot!AV41-UK_TRA_StockTot!AV41</f>
        <v>0</v>
      </c>
      <c r="AW41" s="197">
        <f>EU28_TRA_StockTot!AW41-UK_TRA_StockTot!AW41</f>
        <v>0</v>
      </c>
      <c r="AX41" s="197">
        <f>EU28_TRA_StockTot!AX41-UK_TRA_StockTot!AX41</f>
        <v>0</v>
      </c>
      <c r="AY41" s="197">
        <f>EU28_TRA_StockTot!AY41-UK_TRA_StockTot!AY41</f>
        <v>0</v>
      </c>
      <c r="AZ41" s="197">
        <f>EU28_TRA_StockTot!AZ41-UK_TRA_StockTot!AZ41</f>
        <v>0</v>
      </c>
    </row>
    <row r="42" spans="1:52">
      <c r="A42" s="112" t="s">
        <v>209</v>
      </c>
      <c r="B42" s="96">
        <f>EU28_TRA_StockTot!B42-UK_TRA_StockTot!B42</f>
        <v>0</v>
      </c>
      <c r="C42" s="197">
        <f>EU28_TRA_StockTot!C42-UK_TRA_StockTot!C42</f>
        <v>0</v>
      </c>
      <c r="D42" s="197">
        <f>EU28_TRA_StockTot!D42-UK_TRA_StockTot!D42</f>
        <v>0</v>
      </c>
      <c r="E42" s="197">
        <f>EU28_TRA_StockTot!E42-UK_TRA_StockTot!E42</f>
        <v>0</v>
      </c>
      <c r="F42" s="197">
        <f>EU28_TRA_StockTot!F42-UK_TRA_StockTot!F42</f>
        <v>0</v>
      </c>
      <c r="G42" s="197">
        <f>EU28_TRA_StockTot!G42-UK_TRA_StockTot!G42</f>
        <v>0</v>
      </c>
      <c r="H42" s="197">
        <f>EU28_TRA_StockTot!H42-UK_TRA_StockTot!H42</f>
        <v>0</v>
      </c>
      <c r="I42" s="197">
        <f>EU28_TRA_StockTot!I42-UK_TRA_StockTot!I42</f>
        <v>0</v>
      </c>
      <c r="J42" s="197">
        <f>EU28_TRA_StockTot!J42-UK_TRA_StockTot!J42</f>
        <v>0</v>
      </c>
      <c r="K42" s="197">
        <f>EU28_TRA_StockTot!K42-UK_TRA_StockTot!K42</f>
        <v>0</v>
      </c>
      <c r="L42" s="197">
        <f>EU28_TRA_StockTot!L42-UK_TRA_StockTot!L42</f>
        <v>0</v>
      </c>
      <c r="M42" s="197">
        <f>EU28_TRA_StockTot!M42-UK_TRA_StockTot!M42</f>
        <v>0</v>
      </c>
      <c r="N42" s="197">
        <f>EU28_TRA_StockTot!N42-UK_TRA_StockTot!N42</f>
        <v>0</v>
      </c>
      <c r="O42" s="197">
        <f>EU28_TRA_StockTot!O42-UK_TRA_StockTot!O42</f>
        <v>0</v>
      </c>
      <c r="P42" s="197">
        <f>EU28_TRA_StockTot!P42-UK_TRA_StockTot!P42</f>
        <v>0</v>
      </c>
      <c r="Q42" s="197">
        <f>EU28_TRA_StockTot!Q42-UK_TRA_StockTot!Q42</f>
        <v>0</v>
      </c>
      <c r="R42" s="197">
        <f>EU28_TRA_StockTot!R42-UK_TRA_StockTot!R42</f>
        <v>0</v>
      </c>
      <c r="S42" s="197">
        <f>EU28_TRA_StockTot!S42-UK_TRA_StockTot!S42</f>
        <v>0</v>
      </c>
      <c r="T42" s="197">
        <f>EU28_TRA_StockTot!T42-UK_TRA_StockTot!T42</f>
        <v>0</v>
      </c>
      <c r="U42" s="197">
        <f>EU28_TRA_StockTot!U42-UK_TRA_StockTot!U42</f>
        <v>0</v>
      </c>
      <c r="V42" s="197">
        <f>EU28_TRA_StockTot!V42-UK_TRA_StockTot!V42</f>
        <v>0</v>
      </c>
      <c r="W42" s="197">
        <f>EU28_TRA_StockTot!W42-UK_TRA_StockTot!W42</f>
        <v>0</v>
      </c>
      <c r="X42" s="197">
        <f>EU28_TRA_StockTot!X42-UK_TRA_StockTot!X42</f>
        <v>0</v>
      </c>
      <c r="Y42" s="197">
        <f>EU28_TRA_StockTot!Y42-UK_TRA_StockTot!Y42</f>
        <v>0</v>
      </c>
      <c r="Z42" s="197">
        <f>EU28_TRA_StockTot!Z42-UK_TRA_StockTot!Z42</f>
        <v>0</v>
      </c>
      <c r="AA42" s="197">
        <f>EU28_TRA_StockTot!AA42-UK_TRA_StockTot!AA42</f>
        <v>0</v>
      </c>
      <c r="AB42" s="197">
        <f>EU28_TRA_StockTot!AB42-UK_TRA_StockTot!AB42</f>
        <v>0</v>
      </c>
      <c r="AC42" s="197">
        <f>EU28_TRA_StockTot!AC42-UK_TRA_StockTot!AC42</f>
        <v>0</v>
      </c>
      <c r="AD42" s="197">
        <f>EU28_TRA_StockTot!AD42-UK_TRA_StockTot!AD42</f>
        <v>0</v>
      </c>
      <c r="AE42" s="197">
        <f>EU28_TRA_StockTot!AE42-UK_TRA_StockTot!AE42</f>
        <v>0</v>
      </c>
      <c r="AF42" s="197">
        <f>EU28_TRA_StockTot!AF42-UK_TRA_StockTot!AF42</f>
        <v>0</v>
      </c>
      <c r="AG42" s="197">
        <f>EU28_TRA_StockTot!AG42-UK_TRA_StockTot!AG42</f>
        <v>0</v>
      </c>
      <c r="AH42" s="197">
        <f>EU28_TRA_StockTot!AH42-UK_TRA_StockTot!AH42</f>
        <v>0</v>
      </c>
      <c r="AI42" s="197">
        <f>EU28_TRA_StockTot!AI42-UK_TRA_StockTot!AI42</f>
        <v>0</v>
      </c>
      <c r="AJ42" s="197">
        <f>EU28_TRA_StockTot!AJ42-UK_TRA_StockTot!AJ42</f>
        <v>0</v>
      </c>
      <c r="AK42" s="197">
        <f>EU28_TRA_StockTot!AK42-UK_TRA_StockTot!AK42</f>
        <v>0</v>
      </c>
      <c r="AL42" s="197">
        <f>EU28_TRA_StockTot!AL42-UK_TRA_StockTot!AL42</f>
        <v>0</v>
      </c>
      <c r="AM42" s="197">
        <f>EU28_TRA_StockTot!AM42-UK_TRA_StockTot!AM42</f>
        <v>0</v>
      </c>
      <c r="AN42" s="197">
        <f>EU28_TRA_StockTot!AN42-UK_TRA_StockTot!AN42</f>
        <v>0</v>
      </c>
      <c r="AO42" s="197">
        <f>EU28_TRA_StockTot!AO42-UK_TRA_StockTot!AO42</f>
        <v>0</v>
      </c>
      <c r="AP42" s="197">
        <f>EU28_TRA_StockTot!AP42-UK_TRA_StockTot!AP42</f>
        <v>0</v>
      </c>
      <c r="AQ42" s="197">
        <f>EU28_TRA_StockTot!AQ42-UK_TRA_StockTot!AQ42</f>
        <v>0</v>
      </c>
      <c r="AR42" s="197">
        <f>EU28_TRA_StockTot!AR42-UK_TRA_StockTot!AR42</f>
        <v>0</v>
      </c>
      <c r="AS42" s="197">
        <f>EU28_TRA_StockTot!AS42-UK_TRA_StockTot!AS42</f>
        <v>0</v>
      </c>
      <c r="AT42" s="197">
        <f>EU28_TRA_StockTot!AT42-UK_TRA_StockTot!AT42</f>
        <v>0</v>
      </c>
      <c r="AU42" s="197">
        <f>EU28_TRA_StockTot!AU42-UK_TRA_StockTot!AU42</f>
        <v>0</v>
      </c>
      <c r="AV42" s="197">
        <f>EU28_TRA_StockTot!AV42-UK_TRA_StockTot!AV42</f>
        <v>0</v>
      </c>
      <c r="AW42" s="197">
        <f>EU28_TRA_StockTot!AW42-UK_TRA_StockTot!AW42</f>
        <v>0</v>
      </c>
      <c r="AX42" s="197">
        <f>EU28_TRA_StockTot!AX42-UK_TRA_StockTot!AX42</f>
        <v>0</v>
      </c>
      <c r="AY42" s="197">
        <f>EU28_TRA_StockTot!AY42-UK_TRA_StockTot!AY42</f>
        <v>0</v>
      </c>
      <c r="AZ42" s="197">
        <f>EU28_TRA_StockTot!AZ42-UK_TRA_StockTot!AZ42</f>
        <v>0</v>
      </c>
    </row>
    <row r="43" spans="1:52">
      <c r="A43" s="110" t="s">
        <v>210</v>
      </c>
      <c r="B43" s="111">
        <f>EU28_TRA_StockTot!B43-UK_TRA_StockTot!B43</f>
        <v>0</v>
      </c>
      <c r="C43" s="210">
        <f>EU28_TRA_StockTot!C43-UK_TRA_StockTot!C43</f>
        <v>0</v>
      </c>
      <c r="D43" s="210">
        <f>EU28_TRA_StockTot!D43-UK_TRA_StockTot!D43</f>
        <v>0</v>
      </c>
      <c r="E43" s="210">
        <f>EU28_TRA_StockTot!E43-UK_TRA_StockTot!E43</f>
        <v>0</v>
      </c>
      <c r="F43" s="210">
        <f>EU28_TRA_StockTot!F43-UK_TRA_StockTot!F43</f>
        <v>0</v>
      </c>
      <c r="G43" s="210">
        <f>EU28_TRA_StockTot!G43-UK_TRA_StockTot!G43</f>
        <v>0</v>
      </c>
      <c r="H43" s="210">
        <f>EU28_TRA_StockTot!H43-UK_TRA_StockTot!H43</f>
        <v>0</v>
      </c>
      <c r="I43" s="210">
        <f>EU28_TRA_StockTot!I43-UK_TRA_StockTot!I43</f>
        <v>0</v>
      </c>
      <c r="J43" s="210">
        <f>EU28_TRA_StockTot!J43-UK_TRA_StockTot!J43</f>
        <v>0</v>
      </c>
      <c r="K43" s="210">
        <f>EU28_TRA_StockTot!K43-UK_TRA_StockTot!K43</f>
        <v>0</v>
      </c>
      <c r="L43" s="210">
        <f>EU28_TRA_StockTot!L43-UK_TRA_StockTot!L43</f>
        <v>0</v>
      </c>
      <c r="M43" s="210">
        <f>EU28_TRA_StockTot!M43-UK_TRA_StockTot!M43</f>
        <v>0</v>
      </c>
      <c r="N43" s="210">
        <f>EU28_TRA_StockTot!N43-UK_TRA_StockTot!N43</f>
        <v>0</v>
      </c>
      <c r="O43" s="210">
        <f>EU28_TRA_StockTot!O43-UK_TRA_StockTot!O43</f>
        <v>0</v>
      </c>
      <c r="P43" s="210">
        <f>EU28_TRA_StockTot!P43-UK_TRA_StockTot!P43</f>
        <v>0</v>
      </c>
      <c r="Q43" s="210">
        <f>EU28_TRA_StockTot!Q43-UK_TRA_StockTot!Q43</f>
        <v>0</v>
      </c>
      <c r="R43" s="210">
        <f>EU28_TRA_StockTot!R43-UK_TRA_StockTot!R43</f>
        <v>0</v>
      </c>
      <c r="S43" s="210">
        <f>EU28_TRA_StockTot!S43-UK_TRA_StockTot!S43</f>
        <v>0</v>
      </c>
      <c r="T43" s="210">
        <f>EU28_TRA_StockTot!T43-UK_TRA_StockTot!T43</f>
        <v>0</v>
      </c>
      <c r="U43" s="210">
        <f>EU28_TRA_StockTot!U43-UK_TRA_StockTot!U43</f>
        <v>0</v>
      </c>
      <c r="V43" s="210">
        <f>EU28_TRA_StockTot!V43-UK_TRA_StockTot!V43</f>
        <v>0</v>
      </c>
      <c r="W43" s="210">
        <f>EU28_TRA_StockTot!W43-UK_TRA_StockTot!W43</f>
        <v>0</v>
      </c>
      <c r="X43" s="210">
        <f>EU28_TRA_StockTot!X43-UK_TRA_StockTot!X43</f>
        <v>0</v>
      </c>
      <c r="Y43" s="210">
        <f>EU28_TRA_StockTot!Y43-UK_TRA_StockTot!Y43</f>
        <v>0</v>
      </c>
      <c r="Z43" s="210">
        <f>EU28_TRA_StockTot!Z43-UK_TRA_StockTot!Z43</f>
        <v>0</v>
      </c>
      <c r="AA43" s="210">
        <f>EU28_TRA_StockTot!AA43-UK_TRA_StockTot!AA43</f>
        <v>0</v>
      </c>
      <c r="AB43" s="210">
        <f>EU28_TRA_StockTot!AB43-UK_TRA_StockTot!AB43</f>
        <v>0</v>
      </c>
      <c r="AC43" s="210">
        <f>EU28_TRA_StockTot!AC43-UK_TRA_StockTot!AC43</f>
        <v>0</v>
      </c>
      <c r="AD43" s="210">
        <f>EU28_TRA_StockTot!AD43-UK_TRA_StockTot!AD43</f>
        <v>0</v>
      </c>
      <c r="AE43" s="210">
        <f>EU28_TRA_StockTot!AE43-UK_TRA_StockTot!AE43</f>
        <v>0</v>
      </c>
      <c r="AF43" s="210">
        <f>EU28_TRA_StockTot!AF43-UK_TRA_StockTot!AF43</f>
        <v>0</v>
      </c>
      <c r="AG43" s="210">
        <f>EU28_TRA_StockTot!AG43-UK_TRA_StockTot!AG43</f>
        <v>0</v>
      </c>
      <c r="AH43" s="210">
        <f>EU28_TRA_StockTot!AH43-UK_TRA_StockTot!AH43</f>
        <v>0</v>
      </c>
      <c r="AI43" s="210">
        <f>EU28_TRA_StockTot!AI43-UK_TRA_StockTot!AI43</f>
        <v>0</v>
      </c>
      <c r="AJ43" s="210">
        <f>EU28_TRA_StockTot!AJ43-UK_TRA_StockTot!AJ43</f>
        <v>0</v>
      </c>
      <c r="AK43" s="210">
        <f>EU28_TRA_StockTot!AK43-UK_TRA_StockTot!AK43</f>
        <v>0</v>
      </c>
      <c r="AL43" s="210">
        <f>EU28_TRA_StockTot!AL43-UK_TRA_StockTot!AL43</f>
        <v>0</v>
      </c>
      <c r="AM43" s="210">
        <f>EU28_TRA_StockTot!AM43-UK_TRA_StockTot!AM43</f>
        <v>0</v>
      </c>
      <c r="AN43" s="210">
        <f>EU28_TRA_StockTot!AN43-UK_TRA_StockTot!AN43</f>
        <v>0</v>
      </c>
      <c r="AO43" s="210">
        <f>EU28_TRA_StockTot!AO43-UK_TRA_StockTot!AO43</f>
        <v>0</v>
      </c>
      <c r="AP43" s="210">
        <f>EU28_TRA_StockTot!AP43-UK_TRA_StockTot!AP43</f>
        <v>0</v>
      </c>
      <c r="AQ43" s="210">
        <f>EU28_TRA_StockTot!AQ43-UK_TRA_StockTot!AQ43</f>
        <v>0</v>
      </c>
      <c r="AR43" s="210">
        <f>EU28_TRA_StockTot!AR43-UK_TRA_StockTot!AR43</f>
        <v>0</v>
      </c>
      <c r="AS43" s="210">
        <f>EU28_TRA_StockTot!AS43-UK_TRA_StockTot!AS43</f>
        <v>0</v>
      </c>
      <c r="AT43" s="210">
        <f>EU28_TRA_StockTot!AT43-UK_TRA_StockTot!AT43</f>
        <v>0</v>
      </c>
      <c r="AU43" s="210">
        <f>EU28_TRA_StockTot!AU43-UK_TRA_StockTot!AU43</f>
        <v>0</v>
      </c>
      <c r="AV43" s="210">
        <f>EU28_TRA_StockTot!AV43-UK_TRA_StockTot!AV43</f>
        <v>0</v>
      </c>
      <c r="AW43" s="210">
        <f>EU28_TRA_StockTot!AW43-UK_TRA_StockTot!AW43</f>
        <v>0</v>
      </c>
      <c r="AX43" s="210">
        <f>EU28_TRA_StockTot!AX43-UK_TRA_StockTot!AX43</f>
        <v>0</v>
      </c>
      <c r="AY43" s="210">
        <f>EU28_TRA_StockTot!AY43-UK_TRA_StockTot!AY43</f>
        <v>0</v>
      </c>
      <c r="AZ43" s="210">
        <f>EU28_TRA_StockTot!AZ43-UK_TRA_StockTot!AZ43</f>
        <v>0</v>
      </c>
    </row>
    <row r="44" spans="1:52">
      <c r="A44" s="112" t="s">
        <v>211</v>
      </c>
      <c r="B44" s="96">
        <f>EU28_TRA_StockTot!B44-UK_TRA_StockTot!B44</f>
        <v>0</v>
      </c>
      <c r="C44" s="197">
        <f>EU28_TRA_StockTot!C44-UK_TRA_StockTot!C44</f>
        <v>0</v>
      </c>
      <c r="D44" s="197">
        <f>EU28_TRA_StockTot!D44-UK_TRA_StockTot!D44</f>
        <v>0</v>
      </c>
      <c r="E44" s="197">
        <f>EU28_TRA_StockTot!E44-UK_TRA_StockTot!E44</f>
        <v>0</v>
      </c>
      <c r="F44" s="197">
        <f>EU28_TRA_StockTot!F44-UK_TRA_StockTot!F44</f>
        <v>0</v>
      </c>
      <c r="G44" s="197">
        <f>EU28_TRA_StockTot!G44-UK_TRA_StockTot!G44</f>
        <v>0</v>
      </c>
      <c r="H44" s="197">
        <f>EU28_TRA_StockTot!H44-UK_TRA_StockTot!H44</f>
        <v>0</v>
      </c>
      <c r="I44" s="197">
        <f>EU28_TRA_StockTot!I44-UK_TRA_StockTot!I44</f>
        <v>0</v>
      </c>
      <c r="J44" s="197">
        <f>EU28_TRA_StockTot!J44-UK_TRA_StockTot!J44</f>
        <v>0</v>
      </c>
      <c r="K44" s="197">
        <f>EU28_TRA_StockTot!K44-UK_TRA_StockTot!K44</f>
        <v>0</v>
      </c>
      <c r="L44" s="197">
        <f>EU28_TRA_StockTot!L44-UK_TRA_StockTot!L44</f>
        <v>0</v>
      </c>
      <c r="M44" s="197">
        <f>EU28_TRA_StockTot!M44-UK_TRA_StockTot!M44</f>
        <v>0</v>
      </c>
      <c r="N44" s="197">
        <f>EU28_TRA_StockTot!N44-UK_TRA_StockTot!N44</f>
        <v>0</v>
      </c>
      <c r="O44" s="197">
        <f>EU28_TRA_StockTot!O44-UK_TRA_StockTot!O44</f>
        <v>0</v>
      </c>
      <c r="P44" s="197">
        <f>EU28_TRA_StockTot!P44-UK_TRA_StockTot!P44</f>
        <v>0</v>
      </c>
      <c r="Q44" s="197">
        <f>EU28_TRA_StockTot!Q44-UK_TRA_StockTot!Q44</f>
        <v>0</v>
      </c>
      <c r="R44" s="197">
        <f>EU28_TRA_StockTot!R44-UK_TRA_StockTot!R44</f>
        <v>0</v>
      </c>
      <c r="S44" s="197">
        <f>EU28_TRA_StockTot!S44-UK_TRA_StockTot!S44</f>
        <v>0</v>
      </c>
      <c r="T44" s="197">
        <f>EU28_TRA_StockTot!T44-UK_TRA_StockTot!T44</f>
        <v>0</v>
      </c>
      <c r="U44" s="197">
        <f>EU28_TRA_StockTot!U44-UK_TRA_StockTot!U44</f>
        <v>0</v>
      </c>
      <c r="V44" s="197">
        <f>EU28_TRA_StockTot!V44-UK_TRA_StockTot!V44</f>
        <v>0</v>
      </c>
      <c r="W44" s="197">
        <f>EU28_TRA_StockTot!W44-UK_TRA_StockTot!W44</f>
        <v>0</v>
      </c>
      <c r="X44" s="197">
        <f>EU28_TRA_StockTot!X44-UK_TRA_StockTot!X44</f>
        <v>0</v>
      </c>
      <c r="Y44" s="197">
        <f>EU28_TRA_StockTot!Y44-UK_TRA_StockTot!Y44</f>
        <v>0</v>
      </c>
      <c r="Z44" s="197">
        <f>EU28_TRA_StockTot!Z44-UK_TRA_StockTot!Z44</f>
        <v>0</v>
      </c>
      <c r="AA44" s="197">
        <f>EU28_TRA_StockTot!AA44-UK_TRA_StockTot!AA44</f>
        <v>0</v>
      </c>
      <c r="AB44" s="197">
        <f>EU28_TRA_StockTot!AB44-UK_TRA_StockTot!AB44</f>
        <v>0</v>
      </c>
      <c r="AC44" s="197">
        <f>EU28_TRA_StockTot!AC44-UK_TRA_StockTot!AC44</f>
        <v>0</v>
      </c>
      <c r="AD44" s="197">
        <f>EU28_TRA_StockTot!AD44-UK_TRA_StockTot!AD44</f>
        <v>0</v>
      </c>
      <c r="AE44" s="197">
        <f>EU28_TRA_StockTot!AE44-UK_TRA_StockTot!AE44</f>
        <v>0</v>
      </c>
      <c r="AF44" s="197">
        <f>EU28_TRA_StockTot!AF44-UK_TRA_StockTot!AF44</f>
        <v>0</v>
      </c>
      <c r="AG44" s="197">
        <f>EU28_TRA_StockTot!AG44-UK_TRA_StockTot!AG44</f>
        <v>0</v>
      </c>
      <c r="AH44" s="197">
        <f>EU28_TRA_StockTot!AH44-UK_TRA_StockTot!AH44</f>
        <v>0</v>
      </c>
      <c r="AI44" s="197">
        <f>EU28_TRA_StockTot!AI44-UK_TRA_StockTot!AI44</f>
        <v>0</v>
      </c>
      <c r="AJ44" s="197">
        <f>EU28_TRA_StockTot!AJ44-UK_TRA_StockTot!AJ44</f>
        <v>0</v>
      </c>
      <c r="AK44" s="197">
        <f>EU28_TRA_StockTot!AK44-UK_TRA_StockTot!AK44</f>
        <v>0</v>
      </c>
      <c r="AL44" s="197">
        <f>EU28_TRA_StockTot!AL44-UK_TRA_StockTot!AL44</f>
        <v>0</v>
      </c>
      <c r="AM44" s="197">
        <f>EU28_TRA_StockTot!AM44-UK_TRA_StockTot!AM44</f>
        <v>0</v>
      </c>
      <c r="AN44" s="197">
        <f>EU28_TRA_StockTot!AN44-UK_TRA_StockTot!AN44</f>
        <v>0</v>
      </c>
      <c r="AO44" s="197">
        <f>EU28_TRA_StockTot!AO44-UK_TRA_StockTot!AO44</f>
        <v>0</v>
      </c>
      <c r="AP44" s="197">
        <f>EU28_TRA_StockTot!AP44-UK_TRA_StockTot!AP44</f>
        <v>0</v>
      </c>
      <c r="AQ44" s="197">
        <f>EU28_TRA_StockTot!AQ44-UK_TRA_StockTot!AQ44</f>
        <v>0</v>
      </c>
      <c r="AR44" s="197">
        <f>EU28_TRA_StockTot!AR44-UK_TRA_StockTot!AR44</f>
        <v>0</v>
      </c>
      <c r="AS44" s="197">
        <f>EU28_TRA_StockTot!AS44-UK_TRA_StockTot!AS44</f>
        <v>0</v>
      </c>
      <c r="AT44" s="197">
        <f>EU28_TRA_StockTot!AT44-UK_TRA_StockTot!AT44</f>
        <v>0</v>
      </c>
      <c r="AU44" s="197">
        <f>EU28_TRA_StockTot!AU44-UK_TRA_StockTot!AU44</f>
        <v>0</v>
      </c>
      <c r="AV44" s="197">
        <f>EU28_TRA_StockTot!AV44-UK_TRA_StockTot!AV44</f>
        <v>0</v>
      </c>
      <c r="AW44" s="197">
        <f>EU28_TRA_StockTot!AW44-UK_TRA_StockTot!AW44</f>
        <v>0</v>
      </c>
      <c r="AX44" s="197">
        <f>EU28_TRA_StockTot!AX44-UK_TRA_StockTot!AX44</f>
        <v>0</v>
      </c>
      <c r="AY44" s="197">
        <f>EU28_TRA_StockTot!AY44-UK_TRA_StockTot!AY44</f>
        <v>0</v>
      </c>
      <c r="AZ44" s="197">
        <f>EU28_TRA_StockTot!AZ44-UK_TRA_StockTot!AZ44</f>
        <v>0</v>
      </c>
    </row>
    <row r="45" spans="1:52">
      <c r="A45" s="108" t="s">
        <v>21</v>
      </c>
      <c r="B45" s="109">
        <f>EU28_TRA_StockTot!B45-UK_TRA_StockTot!B45</f>
        <v>176194391</v>
      </c>
      <c r="C45" s="214">
        <f>EU28_TRA_StockTot!C45-UK_TRA_StockTot!C45</f>
        <v>180313297</v>
      </c>
      <c r="D45" s="214">
        <f>EU28_TRA_StockTot!D45-UK_TRA_StockTot!D45</f>
        <v>183507381</v>
      </c>
      <c r="E45" s="214">
        <f>EU28_TRA_StockTot!E45-UK_TRA_StockTot!E45</f>
        <v>186494603</v>
      </c>
      <c r="F45" s="214">
        <f>EU28_TRA_StockTot!F45-UK_TRA_StockTot!F45</f>
        <v>188944917</v>
      </c>
      <c r="G45" s="214">
        <f>EU28_TRA_StockTot!G45-UK_TRA_StockTot!G45</f>
        <v>192840428</v>
      </c>
      <c r="H45" s="214">
        <f>EU28_TRA_StockTot!H45-UK_TRA_StockTot!H45</f>
        <v>197554054</v>
      </c>
      <c r="I45" s="214">
        <f>EU28_TRA_StockTot!I45-UK_TRA_StockTot!I45</f>
        <v>202131974</v>
      </c>
      <c r="J45" s="214">
        <f>EU28_TRA_StockTot!J45-UK_TRA_StockTot!J45</f>
        <v>206036746</v>
      </c>
      <c r="K45" s="214">
        <f>EU28_TRA_StockTot!K45-UK_TRA_StockTot!K45</f>
        <v>207867507</v>
      </c>
      <c r="L45" s="214">
        <f>EU28_TRA_StockTot!L45-UK_TRA_StockTot!L45</f>
        <v>211547731</v>
      </c>
      <c r="M45" s="214">
        <f>EU28_TRA_StockTot!M45-UK_TRA_StockTot!M45</f>
        <v>214360586</v>
      </c>
      <c r="N45" s="214">
        <f>EU28_TRA_StockTot!N45-UK_TRA_StockTot!N45</f>
        <v>216141667</v>
      </c>
      <c r="O45" s="214">
        <f>EU28_TRA_StockTot!O45-UK_TRA_StockTot!O45</f>
        <v>219055203</v>
      </c>
      <c r="P45" s="214">
        <f>EU28_TRA_StockTot!P45-UK_TRA_StockTot!P45</f>
        <v>221499558</v>
      </c>
      <c r="Q45" s="214">
        <f>EU28_TRA_StockTot!Q45-UK_TRA_StockTot!Q45</f>
        <v>224754081</v>
      </c>
      <c r="R45" s="214">
        <f>EU28_TRA_StockTot!R45-UK_TRA_StockTot!R45</f>
        <v>229656778</v>
      </c>
      <c r="S45" s="214">
        <f>EU28_TRA_StockTot!S45-UK_TRA_StockTot!S45</f>
        <v>234526244</v>
      </c>
      <c r="T45" s="214">
        <f>EU28_TRA_StockTot!T45-UK_TRA_StockTot!T45</f>
        <v>238313253</v>
      </c>
      <c r="U45" s="214">
        <f>EU28_TRA_StockTot!U45-UK_TRA_StockTot!U45</f>
        <v>241723735</v>
      </c>
      <c r="V45" s="214">
        <f>EU28_TRA_StockTot!V45-UK_TRA_StockTot!V45</f>
        <v>244579922</v>
      </c>
      <c r="W45" s="214">
        <f>EU28_TRA_StockTot!W45-UK_TRA_StockTot!W45</f>
        <v>247595828</v>
      </c>
      <c r="X45" s="214">
        <f>EU28_TRA_StockTot!X45-UK_TRA_StockTot!X45</f>
        <v>250775773</v>
      </c>
      <c r="Y45" s="214">
        <f>EU28_TRA_StockTot!Y45-UK_TRA_StockTot!Y45</f>
        <v>253572251</v>
      </c>
      <c r="Z45" s="214">
        <f>EU28_TRA_StockTot!Z45-UK_TRA_StockTot!Z45</f>
        <v>256011521</v>
      </c>
      <c r="AA45" s="214">
        <f>EU28_TRA_StockTot!AA45-UK_TRA_StockTot!AA45</f>
        <v>258192577</v>
      </c>
      <c r="AB45" s="214">
        <f>EU28_TRA_StockTot!AB45-UK_TRA_StockTot!AB45</f>
        <v>259685699</v>
      </c>
      <c r="AC45" s="214">
        <f>EU28_TRA_StockTot!AC45-UK_TRA_StockTot!AC45</f>
        <v>260794834</v>
      </c>
      <c r="AD45" s="214">
        <f>EU28_TRA_StockTot!AD45-UK_TRA_StockTot!AD45</f>
        <v>261911062</v>
      </c>
      <c r="AE45" s="214">
        <f>EU28_TRA_StockTot!AE45-UK_TRA_StockTot!AE45</f>
        <v>262831914</v>
      </c>
      <c r="AF45" s="214">
        <f>EU28_TRA_StockTot!AF45-UK_TRA_StockTot!AF45</f>
        <v>263698446</v>
      </c>
      <c r="AG45" s="214">
        <f>EU28_TRA_StockTot!AG45-UK_TRA_StockTot!AG45</f>
        <v>264527444</v>
      </c>
      <c r="AH45" s="214">
        <f>EU28_TRA_StockTot!AH45-UK_TRA_StockTot!AH45</f>
        <v>265281589</v>
      </c>
      <c r="AI45" s="214">
        <f>EU28_TRA_StockTot!AI45-UK_TRA_StockTot!AI45</f>
        <v>266047112</v>
      </c>
      <c r="AJ45" s="214">
        <f>EU28_TRA_StockTot!AJ45-UK_TRA_StockTot!AJ45</f>
        <v>266727421</v>
      </c>
      <c r="AK45" s="214">
        <f>EU28_TRA_StockTot!AK45-UK_TRA_StockTot!AK45</f>
        <v>267323217</v>
      </c>
      <c r="AL45" s="214">
        <f>EU28_TRA_StockTot!AL45-UK_TRA_StockTot!AL45</f>
        <v>267817324</v>
      </c>
      <c r="AM45" s="214">
        <f>EU28_TRA_StockTot!AM45-UK_TRA_StockTot!AM45</f>
        <v>268202970</v>
      </c>
      <c r="AN45" s="214">
        <f>EU28_TRA_StockTot!AN45-UK_TRA_StockTot!AN45</f>
        <v>268468692</v>
      </c>
      <c r="AO45" s="214">
        <f>EU28_TRA_StockTot!AO45-UK_TRA_StockTot!AO45</f>
        <v>268574417</v>
      </c>
      <c r="AP45" s="214">
        <f>EU28_TRA_StockTot!AP45-UK_TRA_StockTot!AP45</f>
        <v>268591796</v>
      </c>
      <c r="AQ45" s="214">
        <f>EU28_TRA_StockTot!AQ45-UK_TRA_StockTot!AQ45</f>
        <v>268571719</v>
      </c>
      <c r="AR45" s="214">
        <f>EU28_TRA_StockTot!AR45-UK_TRA_StockTot!AR45</f>
        <v>268503117</v>
      </c>
      <c r="AS45" s="214">
        <f>EU28_TRA_StockTot!AS45-UK_TRA_StockTot!AS45</f>
        <v>268401703</v>
      </c>
      <c r="AT45" s="214">
        <f>EU28_TRA_StockTot!AT45-UK_TRA_StockTot!AT45</f>
        <v>268262094</v>
      </c>
      <c r="AU45" s="214">
        <f>EU28_TRA_StockTot!AU45-UK_TRA_StockTot!AU45</f>
        <v>268104810</v>
      </c>
      <c r="AV45" s="214">
        <f>EU28_TRA_StockTot!AV45-UK_TRA_StockTot!AV45</f>
        <v>267895698</v>
      </c>
      <c r="AW45" s="214">
        <f>EU28_TRA_StockTot!AW45-UK_TRA_StockTot!AW45</f>
        <v>267616814</v>
      </c>
      <c r="AX45" s="214">
        <f>EU28_TRA_StockTot!AX45-UK_TRA_StockTot!AX45</f>
        <v>267265897</v>
      </c>
      <c r="AY45" s="214">
        <f>EU28_TRA_StockTot!AY45-UK_TRA_StockTot!AY45</f>
        <v>266859333</v>
      </c>
      <c r="AZ45" s="214">
        <f>EU28_TRA_StockTot!AZ45-UK_TRA_StockTot!AZ45</f>
        <v>266375618</v>
      </c>
    </row>
    <row r="46" spans="1:52">
      <c r="A46" s="110" t="s">
        <v>201</v>
      </c>
      <c r="B46" s="111">
        <f>EU28_TRA_StockTot!B46-UK_TRA_StockTot!B46</f>
        <v>176194391</v>
      </c>
      <c r="C46" s="210">
        <f>EU28_TRA_StockTot!C46-UK_TRA_StockTot!C46</f>
        <v>180313297</v>
      </c>
      <c r="D46" s="210">
        <f>EU28_TRA_StockTot!D46-UK_TRA_StockTot!D46</f>
        <v>183507381</v>
      </c>
      <c r="E46" s="210">
        <f>EU28_TRA_StockTot!E46-UK_TRA_StockTot!E46</f>
        <v>186494594</v>
      </c>
      <c r="F46" s="210">
        <f>EU28_TRA_StockTot!F46-UK_TRA_StockTot!F46</f>
        <v>188944904</v>
      </c>
      <c r="G46" s="210">
        <f>EU28_TRA_StockTot!G46-UK_TRA_StockTot!G46</f>
        <v>192840413</v>
      </c>
      <c r="H46" s="210">
        <f>EU28_TRA_StockTot!H46-UK_TRA_StockTot!H46</f>
        <v>197554004</v>
      </c>
      <c r="I46" s="210">
        <f>EU28_TRA_StockTot!I46-UK_TRA_StockTot!I46</f>
        <v>202131898</v>
      </c>
      <c r="J46" s="210">
        <f>EU28_TRA_StockTot!J46-UK_TRA_StockTot!J46</f>
        <v>206035550</v>
      </c>
      <c r="K46" s="210">
        <f>EU28_TRA_StockTot!K46-UK_TRA_StockTot!K46</f>
        <v>207865216</v>
      </c>
      <c r="L46" s="210">
        <f>EU28_TRA_StockTot!L46-UK_TRA_StockTot!L46</f>
        <v>211539291</v>
      </c>
      <c r="M46" s="210">
        <f>EU28_TRA_StockTot!M46-UK_TRA_StockTot!M46</f>
        <v>214336676</v>
      </c>
      <c r="N46" s="210">
        <f>EU28_TRA_StockTot!N46-UK_TRA_StockTot!N46</f>
        <v>216097950</v>
      </c>
      <c r="O46" s="210">
        <f>EU28_TRA_StockTot!O46-UK_TRA_StockTot!O46</f>
        <v>218964679</v>
      </c>
      <c r="P46" s="210">
        <f>EU28_TRA_StockTot!P46-UK_TRA_StockTot!P46</f>
        <v>221324597</v>
      </c>
      <c r="Q46" s="210">
        <f>EU28_TRA_StockTot!Q46-UK_TRA_StockTot!Q46</f>
        <v>224463573</v>
      </c>
      <c r="R46" s="210">
        <f>EU28_TRA_StockTot!R46-UK_TRA_StockTot!R46</f>
        <v>229195341</v>
      </c>
      <c r="S46" s="210">
        <f>EU28_TRA_StockTot!S46-UK_TRA_StockTot!S46</f>
        <v>233870160</v>
      </c>
      <c r="T46" s="210">
        <f>EU28_TRA_StockTot!T46-UK_TRA_StockTot!T46</f>
        <v>237414497</v>
      </c>
      <c r="U46" s="210">
        <f>EU28_TRA_StockTot!U46-UK_TRA_StockTot!U46</f>
        <v>240487634</v>
      </c>
      <c r="V46" s="210">
        <f>EU28_TRA_StockTot!V46-UK_TRA_StockTot!V46</f>
        <v>242919865</v>
      </c>
      <c r="W46" s="210">
        <f>EU28_TRA_StockTot!W46-UK_TRA_StockTot!W46</f>
        <v>243679637</v>
      </c>
      <c r="X46" s="210">
        <f>EU28_TRA_StockTot!X46-UK_TRA_StockTot!X46</f>
        <v>244050132</v>
      </c>
      <c r="Y46" s="210">
        <f>EU28_TRA_StockTot!Y46-UK_TRA_StockTot!Y46</f>
        <v>243408809</v>
      </c>
      <c r="Z46" s="210">
        <f>EU28_TRA_StockTot!Z46-UK_TRA_StockTot!Z46</f>
        <v>242493382</v>
      </c>
      <c r="AA46" s="210">
        <f>EU28_TRA_StockTot!AA46-UK_TRA_StockTot!AA46</f>
        <v>241356675</v>
      </c>
      <c r="AB46" s="210">
        <f>EU28_TRA_StockTot!AB46-UK_TRA_StockTot!AB46</f>
        <v>239840371</v>
      </c>
      <c r="AC46" s="210">
        <f>EU28_TRA_StockTot!AC46-UK_TRA_StockTot!AC46</f>
        <v>238074746</v>
      </c>
      <c r="AD46" s="210">
        <f>EU28_TRA_StockTot!AD46-UK_TRA_StockTot!AD46</f>
        <v>236613031</v>
      </c>
      <c r="AE46" s="210">
        <f>EU28_TRA_StockTot!AE46-UK_TRA_StockTot!AE46</f>
        <v>235108370</v>
      </c>
      <c r="AF46" s="210">
        <f>EU28_TRA_StockTot!AF46-UK_TRA_StockTot!AF46</f>
        <v>233362996</v>
      </c>
      <c r="AG46" s="210">
        <f>EU28_TRA_StockTot!AG46-UK_TRA_StockTot!AG46</f>
        <v>231378406</v>
      </c>
      <c r="AH46" s="210">
        <f>EU28_TRA_StockTot!AH46-UK_TRA_StockTot!AH46</f>
        <v>229064511</v>
      </c>
      <c r="AI46" s="210">
        <f>EU28_TRA_StockTot!AI46-UK_TRA_StockTot!AI46</f>
        <v>226494400</v>
      </c>
      <c r="AJ46" s="210">
        <f>EU28_TRA_StockTot!AJ46-UK_TRA_StockTot!AJ46</f>
        <v>223570336</v>
      </c>
      <c r="AK46" s="210">
        <f>EU28_TRA_StockTot!AK46-UK_TRA_StockTot!AK46</f>
        <v>220317884</v>
      </c>
      <c r="AL46" s="210">
        <f>EU28_TRA_StockTot!AL46-UK_TRA_StockTot!AL46</f>
        <v>216733978</v>
      </c>
      <c r="AM46" s="210">
        <f>EU28_TRA_StockTot!AM46-UK_TRA_StockTot!AM46</f>
        <v>212869818</v>
      </c>
      <c r="AN46" s="210">
        <f>EU28_TRA_StockTot!AN46-UK_TRA_StockTot!AN46</f>
        <v>208750962</v>
      </c>
      <c r="AO46" s="210">
        <f>EU28_TRA_StockTot!AO46-UK_TRA_StockTot!AO46</f>
        <v>204424515</v>
      </c>
      <c r="AP46" s="210">
        <f>EU28_TRA_StockTot!AP46-UK_TRA_StockTot!AP46</f>
        <v>199987761</v>
      </c>
      <c r="AQ46" s="210">
        <f>EU28_TRA_StockTot!AQ46-UK_TRA_StockTot!AQ46</f>
        <v>195554054</v>
      </c>
      <c r="AR46" s="210">
        <f>EU28_TRA_StockTot!AR46-UK_TRA_StockTot!AR46</f>
        <v>191160324</v>
      </c>
      <c r="AS46" s="210">
        <f>EU28_TRA_StockTot!AS46-UK_TRA_StockTot!AS46</f>
        <v>186884919</v>
      </c>
      <c r="AT46" s="210">
        <f>EU28_TRA_StockTot!AT46-UK_TRA_StockTot!AT46</f>
        <v>182738945</v>
      </c>
      <c r="AU46" s="210">
        <f>EU28_TRA_StockTot!AU46-UK_TRA_StockTot!AU46</f>
        <v>178799772</v>
      </c>
      <c r="AV46" s="210">
        <f>EU28_TRA_StockTot!AV46-UK_TRA_StockTot!AV46</f>
        <v>175045077</v>
      </c>
      <c r="AW46" s="210">
        <f>EU28_TRA_StockTot!AW46-UK_TRA_StockTot!AW46</f>
        <v>171506871</v>
      </c>
      <c r="AX46" s="210">
        <f>EU28_TRA_StockTot!AX46-UK_TRA_StockTot!AX46</f>
        <v>168163461</v>
      </c>
      <c r="AY46" s="210">
        <f>EU28_TRA_StockTot!AY46-UK_TRA_StockTot!AY46</f>
        <v>165037510</v>
      </c>
      <c r="AZ46" s="210">
        <f>EU28_TRA_StockTot!AZ46-UK_TRA_StockTot!AZ46</f>
        <v>162063725</v>
      </c>
    </row>
    <row r="47" spans="1:52">
      <c r="A47" s="112" t="s">
        <v>212</v>
      </c>
      <c r="B47" s="96">
        <f>EU28_TRA_StockTot!B47-UK_TRA_StockTot!B47</f>
        <v>3711015</v>
      </c>
      <c r="C47" s="197">
        <f>EU28_TRA_StockTot!C47-UK_TRA_StockTot!C47</f>
        <v>4236955</v>
      </c>
      <c r="D47" s="197">
        <f>EU28_TRA_StockTot!D47-UK_TRA_StockTot!D47</f>
        <v>4730347</v>
      </c>
      <c r="E47" s="197">
        <f>EU28_TRA_StockTot!E47-UK_TRA_StockTot!E47</f>
        <v>5317617</v>
      </c>
      <c r="F47" s="197">
        <f>EU28_TRA_StockTot!F47-UK_TRA_StockTot!F47</f>
        <v>5603955</v>
      </c>
      <c r="G47" s="197">
        <f>EU28_TRA_StockTot!G47-UK_TRA_StockTot!G47</f>
        <v>5856303</v>
      </c>
      <c r="H47" s="197">
        <f>EU28_TRA_StockTot!H47-UK_TRA_StockTot!H47</f>
        <v>6059089</v>
      </c>
      <c r="I47" s="197">
        <f>EU28_TRA_StockTot!I47-UK_TRA_StockTot!I47</f>
        <v>6318079</v>
      </c>
      <c r="J47" s="197">
        <f>EU28_TRA_StockTot!J47-UK_TRA_StockTot!J47</f>
        <v>6493408</v>
      </c>
      <c r="K47" s="197">
        <f>EU28_TRA_StockTot!K47-UK_TRA_StockTot!K47</f>
        <v>6729828</v>
      </c>
      <c r="L47" s="197">
        <f>EU28_TRA_StockTot!L47-UK_TRA_StockTot!L47</f>
        <v>6991824</v>
      </c>
      <c r="M47" s="197">
        <f>EU28_TRA_StockTot!M47-UK_TRA_StockTot!M47</f>
        <v>6918405</v>
      </c>
      <c r="N47" s="197">
        <f>EU28_TRA_StockTot!N47-UK_TRA_StockTot!N47</f>
        <v>7100803</v>
      </c>
      <c r="O47" s="197">
        <f>EU28_TRA_StockTot!O47-UK_TRA_StockTot!O47</f>
        <v>7384775</v>
      </c>
      <c r="P47" s="197">
        <f>EU28_TRA_StockTot!P47-UK_TRA_StockTot!P47</f>
        <v>7599094</v>
      </c>
      <c r="Q47" s="197">
        <f>EU28_TRA_StockTot!Q47-UK_TRA_StockTot!Q47</f>
        <v>7671288</v>
      </c>
      <c r="R47" s="197">
        <f>EU28_TRA_StockTot!R47-UK_TRA_StockTot!R47</f>
        <v>7691582</v>
      </c>
      <c r="S47" s="197">
        <f>EU28_TRA_StockTot!S47-UK_TRA_StockTot!S47</f>
        <v>7834435</v>
      </c>
      <c r="T47" s="197">
        <f>EU28_TRA_StockTot!T47-UK_TRA_StockTot!T47</f>
        <v>7911930</v>
      </c>
      <c r="U47" s="197">
        <f>EU28_TRA_StockTot!U47-UK_TRA_StockTot!U47</f>
        <v>7952648</v>
      </c>
      <c r="V47" s="197">
        <f>EU28_TRA_StockTot!V47-UK_TRA_StockTot!V47</f>
        <v>7969354</v>
      </c>
      <c r="W47" s="197">
        <f>EU28_TRA_StockTot!W47-UK_TRA_StockTot!W47</f>
        <v>7861925</v>
      </c>
      <c r="X47" s="197">
        <f>EU28_TRA_StockTot!X47-UK_TRA_StockTot!X47</f>
        <v>7758141</v>
      </c>
      <c r="Y47" s="197">
        <f>EU28_TRA_StockTot!Y47-UK_TRA_StockTot!Y47</f>
        <v>7625839</v>
      </c>
      <c r="Z47" s="197">
        <f>EU28_TRA_StockTot!Z47-UK_TRA_StockTot!Z47</f>
        <v>7513501</v>
      </c>
      <c r="AA47" s="197">
        <f>EU28_TRA_StockTot!AA47-UK_TRA_StockTot!AA47</f>
        <v>7429387</v>
      </c>
      <c r="AB47" s="197">
        <f>EU28_TRA_StockTot!AB47-UK_TRA_StockTot!AB47</f>
        <v>7362707</v>
      </c>
      <c r="AC47" s="197">
        <f>EU28_TRA_StockTot!AC47-UK_TRA_StockTot!AC47</f>
        <v>7303493</v>
      </c>
      <c r="AD47" s="197">
        <f>EU28_TRA_StockTot!AD47-UK_TRA_StockTot!AD47</f>
        <v>7284963</v>
      </c>
      <c r="AE47" s="197">
        <f>EU28_TRA_StockTot!AE47-UK_TRA_StockTot!AE47</f>
        <v>7271155</v>
      </c>
      <c r="AF47" s="197">
        <f>EU28_TRA_StockTot!AF47-UK_TRA_StockTot!AF47</f>
        <v>7241795</v>
      </c>
      <c r="AG47" s="197">
        <f>EU28_TRA_StockTot!AG47-UK_TRA_StockTot!AG47</f>
        <v>7199837</v>
      </c>
      <c r="AH47" s="197">
        <f>EU28_TRA_StockTot!AH47-UK_TRA_StockTot!AH47</f>
        <v>7145731</v>
      </c>
      <c r="AI47" s="197">
        <f>EU28_TRA_StockTot!AI47-UK_TRA_StockTot!AI47</f>
        <v>7084115</v>
      </c>
      <c r="AJ47" s="197">
        <f>EU28_TRA_StockTot!AJ47-UK_TRA_StockTot!AJ47</f>
        <v>7016893</v>
      </c>
      <c r="AK47" s="197">
        <f>EU28_TRA_StockTot!AK47-UK_TRA_StockTot!AK47</f>
        <v>6941992</v>
      </c>
      <c r="AL47" s="197">
        <f>EU28_TRA_StockTot!AL47-UK_TRA_StockTot!AL47</f>
        <v>6859751</v>
      </c>
      <c r="AM47" s="197">
        <f>EU28_TRA_StockTot!AM47-UK_TRA_StockTot!AM47</f>
        <v>6767123</v>
      </c>
      <c r="AN47" s="197">
        <f>EU28_TRA_StockTot!AN47-UK_TRA_StockTot!AN47</f>
        <v>6665095</v>
      </c>
      <c r="AO47" s="197">
        <f>EU28_TRA_StockTot!AO47-UK_TRA_StockTot!AO47</f>
        <v>6551273</v>
      </c>
      <c r="AP47" s="197">
        <f>EU28_TRA_StockTot!AP47-UK_TRA_StockTot!AP47</f>
        <v>6428736</v>
      </c>
      <c r="AQ47" s="197">
        <f>EU28_TRA_StockTot!AQ47-UK_TRA_StockTot!AQ47</f>
        <v>6298239</v>
      </c>
      <c r="AR47" s="197">
        <f>EU28_TRA_StockTot!AR47-UK_TRA_StockTot!AR47</f>
        <v>6162777</v>
      </c>
      <c r="AS47" s="197">
        <f>EU28_TRA_StockTot!AS47-UK_TRA_StockTot!AS47</f>
        <v>6023159</v>
      </c>
      <c r="AT47" s="197">
        <f>EU28_TRA_StockTot!AT47-UK_TRA_StockTot!AT47</f>
        <v>5883265</v>
      </c>
      <c r="AU47" s="197">
        <f>EU28_TRA_StockTot!AU47-UK_TRA_StockTot!AU47</f>
        <v>5744795</v>
      </c>
      <c r="AV47" s="197">
        <f>EU28_TRA_StockTot!AV47-UK_TRA_StockTot!AV47</f>
        <v>5610209</v>
      </c>
      <c r="AW47" s="197">
        <f>EU28_TRA_StockTot!AW47-UK_TRA_StockTot!AW47</f>
        <v>5479392</v>
      </c>
      <c r="AX47" s="197">
        <f>EU28_TRA_StockTot!AX47-UK_TRA_StockTot!AX47</f>
        <v>5354335</v>
      </c>
      <c r="AY47" s="197">
        <f>EU28_TRA_StockTot!AY47-UK_TRA_StockTot!AY47</f>
        <v>5233830</v>
      </c>
      <c r="AZ47" s="197">
        <f>EU28_TRA_StockTot!AZ47-UK_TRA_StockTot!AZ47</f>
        <v>5117289</v>
      </c>
    </row>
    <row r="48" spans="1:52">
      <c r="A48" s="112" t="s">
        <v>202</v>
      </c>
      <c r="B48" s="96">
        <f>EU28_TRA_StockTot!B48-UK_TRA_StockTot!B48</f>
        <v>137622956</v>
      </c>
      <c r="C48" s="197">
        <f>EU28_TRA_StockTot!C48-UK_TRA_StockTot!C48</f>
        <v>137876017</v>
      </c>
      <c r="D48" s="197">
        <f>EU28_TRA_StockTot!D48-UK_TRA_StockTot!D48</f>
        <v>136791140</v>
      </c>
      <c r="E48" s="197">
        <f>EU28_TRA_StockTot!E48-UK_TRA_StockTot!E48</f>
        <v>135148699</v>
      </c>
      <c r="F48" s="197">
        <f>EU28_TRA_StockTot!F48-UK_TRA_StockTot!F48</f>
        <v>132695141</v>
      </c>
      <c r="G48" s="197">
        <f>EU28_TRA_StockTot!G48-UK_TRA_StockTot!G48</f>
        <v>131885886</v>
      </c>
      <c r="H48" s="197">
        <f>EU28_TRA_StockTot!H48-UK_TRA_StockTot!H48</f>
        <v>131105444</v>
      </c>
      <c r="I48" s="197">
        <f>EU28_TRA_StockTot!I48-UK_TRA_StockTot!I48</f>
        <v>130438056</v>
      </c>
      <c r="J48" s="197">
        <f>EU28_TRA_StockTot!J48-UK_TRA_StockTot!J48</f>
        <v>129246475</v>
      </c>
      <c r="K48" s="197">
        <f>EU28_TRA_StockTot!K48-UK_TRA_StockTot!K48</f>
        <v>126809656</v>
      </c>
      <c r="L48" s="197">
        <f>EU28_TRA_StockTot!L48-UK_TRA_StockTot!L48</f>
        <v>125837766</v>
      </c>
      <c r="M48" s="197">
        <f>EU28_TRA_StockTot!M48-UK_TRA_StockTot!M48</f>
        <v>124440911</v>
      </c>
      <c r="N48" s="197">
        <f>EU28_TRA_StockTot!N48-UK_TRA_StockTot!N48</f>
        <v>122508094</v>
      </c>
      <c r="O48" s="197">
        <f>EU28_TRA_StockTot!O48-UK_TRA_StockTot!O48</f>
        <v>121468416</v>
      </c>
      <c r="P48" s="197">
        <f>EU28_TRA_StockTot!P48-UK_TRA_StockTot!P48</f>
        <v>120475573</v>
      </c>
      <c r="Q48" s="197">
        <f>EU28_TRA_StockTot!Q48-UK_TRA_StockTot!Q48</f>
        <v>120306599</v>
      </c>
      <c r="R48" s="197">
        <f>EU28_TRA_StockTot!R48-UK_TRA_StockTot!R48</f>
        <v>122061951</v>
      </c>
      <c r="S48" s="197">
        <f>EU28_TRA_StockTot!S48-UK_TRA_StockTot!S48</f>
        <v>124004884</v>
      </c>
      <c r="T48" s="197">
        <f>EU28_TRA_StockTot!T48-UK_TRA_StockTot!T48</f>
        <v>125241482</v>
      </c>
      <c r="U48" s="197">
        <f>EU28_TRA_StockTot!U48-UK_TRA_StockTot!U48</f>
        <v>126378965</v>
      </c>
      <c r="V48" s="197">
        <f>EU28_TRA_StockTot!V48-UK_TRA_StockTot!V48</f>
        <v>127341601</v>
      </c>
      <c r="W48" s="197">
        <f>EU28_TRA_StockTot!W48-UK_TRA_StockTot!W48</f>
        <v>127826813</v>
      </c>
      <c r="X48" s="197">
        <f>EU28_TRA_StockTot!X48-UK_TRA_StockTot!X48</f>
        <v>128210647</v>
      </c>
      <c r="Y48" s="197">
        <f>EU28_TRA_StockTot!Y48-UK_TRA_StockTot!Y48</f>
        <v>128180242</v>
      </c>
      <c r="Z48" s="197">
        <f>EU28_TRA_StockTot!Z48-UK_TRA_StockTot!Z48</f>
        <v>128109599</v>
      </c>
      <c r="AA48" s="197">
        <f>EU28_TRA_StockTot!AA48-UK_TRA_StockTot!AA48</f>
        <v>128020096</v>
      </c>
      <c r="AB48" s="197">
        <f>EU28_TRA_StockTot!AB48-UK_TRA_StockTot!AB48</f>
        <v>127792286</v>
      </c>
      <c r="AC48" s="197">
        <f>EU28_TRA_StockTot!AC48-UK_TRA_StockTot!AC48</f>
        <v>127476875</v>
      </c>
      <c r="AD48" s="197">
        <f>EU28_TRA_StockTot!AD48-UK_TRA_StockTot!AD48</f>
        <v>127320256</v>
      </c>
      <c r="AE48" s="197">
        <f>EU28_TRA_StockTot!AE48-UK_TRA_StockTot!AE48</f>
        <v>127117286</v>
      </c>
      <c r="AF48" s="197">
        <f>EU28_TRA_StockTot!AF48-UK_TRA_StockTot!AF48</f>
        <v>126743871</v>
      </c>
      <c r="AG48" s="197">
        <f>EU28_TRA_StockTot!AG48-UK_TRA_StockTot!AG48</f>
        <v>126175425</v>
      </c>
      <c r="AH48" s="197">
        <f>EU28_TRA_StockTot!AH48-UK_TRA_StockTot!AH48</f>
        <v>125325154</v>
      </c>
      <c r="AI48" s="197">
        <f>EU28_TRA_StockTot!AI48-UK_TRA_StockTot!AI48</f>
        <v>124233228</v>
      </c>
      <c r="AJ48" s="197">
        <f>EU28_TRA_StockTot!AJ48-UK_TRA_StockTot!AJ48</f>
        <v>122843865</v>
      </c>
      <c r="AK48" s="197">
        <f>EU28_TRA_StockTot!AK48-UK_TRA_StockTot!AK48</f>
        <v>121195660</v>
      </c>
      <c r="AL48" s="197">
        <f>EU28_TRA_StockTot!AL48-UK_TRA_StockTot!AL48</f>
        <v>119305260</v>
      </c>
      <c r="AM48" s="197">
        <f>EU28_TRA_StockTot!AM48-UK_TRA_StockTot!AM48</f>
        <v>117228042</v>
      </c>
      <c r="AN48" s="197">
        <f>EU28_TRA_StockTot!AN48-UK_TRA_StockTot!AN48</f>
        <v>114990915</v>
      </c>
      <c r="AO48" s="197">
        <f>EU28_TRA_StockTot!AO48-UK_TRA_StockTot!AO48</f>
        <v>112627794</v>
      </c>
      <c r="AP48" s="197">
        <f>EU28_TRA_StockTot!AP48-UK_TRA_StockTot!AP48</f>
        <v>110196319</v>
      </c>
      <c r="AQ48" s="197">
        <f>EU28_TRA_StockTot!AQ48-UK_TRA_StockTot!AQ48</f>
        <v>107763453</v>
      </c>
      <c r="AR48" s="197">
        <f>EU28_TRA_StockTot!AR48-UK_TRA_StockTot!AR48</f>
        <v>105345860</v>
      </c>
      <c r="AS48" s="197">
        <f>EU28_TRA_StockTot!AS48-UK_TRA_StockTot!AS48</f>
        <v>102989084</v>
      </c>
      <c r="AT48" s="197">
        <f>EU28_TRA_StockTot!AT48-UK_TRA_StockTot!AT48</f>
        <v>100694390</v>
      </c>
      <c r="AU48" s="197">
        <f>EU28_TRA_StockTot!AU48-UK_TRA_StockTot!AU48</f>
        <v>98502570</v>
      </c>
      <c r="AV48" s="197">
        <f>EU28_TRA_StockTot!AV48-UK_TRA_StockTot!AV48</f>
        <v>96397921</v>
      </c>
      <c r="AW48" s="197">
        <f>EU28_TRA_StockTot!AW48-UK_TRA_StockTot!AW48</f>
        <v>94394402</v>
      </c>
      <c r="AX48" s="197">
        <f>EU28_TRA_StockTot!AX48-UK_TRA_StockTot!AX48</f>
        <v>92470936</v>
      </c>
      <c r="AY48" s="197">
        <f>EU28_TRA_StockTot!AY48-UK_TRA_StockTot!AY48</f>
        <v>90642839</v>
      </c>
      <c r="AZ48" s="197">
        <f>EU28_TRA_StockTot!AZ48-UK_TRA_StockTot!AZ48</f>
        <v>88868861</v>
      </c>
    </row>
    <row r="49" spans="1:52">
      <c r="A49" s="112" t="s">
        <v>213</v>
      </c>
      <c r="B49" s="96">
        <f>EU28_TRA_StockTot!B49-UK_TRA_StockTot!B49</f>
        <v>289200</v>
      </c>
      <c r="C49" s="197">
        <f>EU28_TRA_StockTot!C49-UK_TRA_StockTot!C49</f>
        <v>338231</v>
      </c>
      <c r="D49" s="197">
        <f>EU28_TRA_StockTot!D49-UK_TRA_StockTot!D49</f>
        <v>339553</v>
      </c>
      <c r="E49" s="197">
        <f>EU28_TRA_StockTot!E49-UK_TRA_StockTot!E49</f>
        <v>337476</v>
      </c>
      <c r="F49" s="197">
        <f>EU28_TRA_StockTot!F49-UK_TRA_StockTot!F49</f>
        <v>347219</v>
      </c>
      <c r="G49" s="197">
        <f>EU28_TRA_StockTot!G49-UK_TRA_StockTot!G49</f>
        <v>446461</v>
      </c>
      <c r="H49" s="197">
        <f>EU28_TRA_StockTot!H49-UK_TRA_StockTot!H49</f>
        <v>525839</v>
      </c>
      <c r="I49" s="197">
        <f>EU28_TRA_StockTot!I49-UK_TRA_StockTot!I49</f>
        <v>595140</v>
      </c>
      <c r="J49" s="197">
        <f>EU28_TRA_StockTot!J49-UK_TRA_StockTot!J49</f>
        <v>678143</v>
      </c>
      <c r="K49" s="197">
        <f>EU28_TRA_StockTot!K49-UK_TRA_StockTot!K49</f>
        <v>752594</v>
      </c>
      <c r="L49" s="197">
        <f>EU28_TRA_StockTot!L49-UK_TRA_StockTot!L49</f>
        <v>926798</v>
      </c>
      <c r="M49" s="197">
        <f>EU28_TRA_StockTot!M49-UK_TRA_StockTot!M49</f>
        <v>965753</v>
      </c>
      <c r="N49" s="197">
        <f>EU28_TRA_StockTot!N49-UK_TRA_StockTot!N49</f>
        <v>1089082</v>
      </c>
      <c r="O49" s="197">
        <f>EU28_TRA_StockTot!O49-UK_TRA_StockTot!O49</f>
        <v>1175568</v>
      </c>
      <c r="P49" s="197">
        <f>EU28_TRA_StockTot!P49-UK_TRA_StockTot!P49</f>
        <v>1238936</v>
      </c>
      <c r="Q49" s="197">
        <f>EU28_TRA_StockTot!Q49-UK_TRA_StockTot!Q49</f>
        <v>1313031</v>
      </c>
      <c r="R49" s="197">
        <f>EU28_TRA_StockTot!R49-UK_TRA_StockTot!R49</f>
        <v>1358904</v>
      </c>
      <c r="S49" s="197">
        <f>EU28_TRA_StockTot!S49-UK_TRA_StockTot!S49</f>
        <v>1406890</v>
      </c>
      <c r="T49" s="197">
        <f>EU28_TRA_StockTot!T49-UK_TRA_StockTot!T49</f>
        <v>1450992</v>
      </c>
      <c r="U49" s="197">
        <f>EU28_TRA_StockTot!U49-UK_TRA_StockTot!U49</f>
        <v>1498427</v>
      </c>
      <c r="V49" s="197">
        <f>EU28_TRA_StockTot!V49-UK_TRA_StockTot!V49</f>
        <v>1548171</v>
      </c>
      <c r="W49" s="197">
        <f>EU28_TRA_StockTot!W49-UK_TRA_StockTot!W49</f>
        <v>1578849</v>
      </c>
      <c r="X49" s="197">
        <f>EU28_TRA_StockTot!X49-UK_TRA_StockTot!X49</f>
        <v>1627380</v>
      </c>
      <c r="Y49" s="197">
        <f>EU28_TRA_StockTot!Y49-UK_TRA_StockTot!Y49</f>
        <v>1678167</v>
      </c>
      <c r="Z49" s="197">
        <f>EU28_TRA_StockTot!Z49-UK_TRA_StockTot!Z49</f>
        <v>1740798</v>
      </c>
      <c r="AA49" s="197">
        <f>EU28_TRA_StockTot!AA49-UK_TRA_StockTot!AA49</f>
        <v>1815450</v>
      </c>
      <c r="AB49" s="197">
        <f>EU28_TRA_StockTot!AB49-UK_TRA_StockTot!AB49</f>
        <v>1902650</v>
      </c>
      <c r="AC49" s="197">
        <f>EU28_TRA_StockTot!AC49-UK_TRA_StockTot!AC49</f>
        <v>2001644</v>
      </c>
      <c r="AD49" s="197">
        <f>EU28_TRA_StockTot!AD49-UK_TRA_StockTot!AD49</f>
        <v>2119442</v>
      </c>
      <c r="AE49" s="197">
        <f>EU28_TRA_StockTot!AE49-UK_TRA_StockTot!AE49</f>
        <v>2244046</v>
      </c>
      <c r="AF49" s="197">
        <f>EU28_TRA_StockTot!AF49-UK_TRA_StockTot!AF49</f>
        <v>2374248</v>
      </c>
      <c r="AG49" s="197">
        <f>EU28_TRA_StockTot!AG49-UK_TRA_StockTot!AG49</f>
        <v>2510794</v>
      </c>
      <c r="AH49" s="197">
        <f>EU28_TRA_StockTot!AH49-UK_TRA_StockTot!AH49</f>
        <v>2653207</v>
      </c>
      <c r="AI49" s="197">
        <f>EU28_TRA_StockTot!AI49-UK_TRA_StockTot!AI49</f>
        <v>2802085</v>
      </c>
      <c r="AJ49" s="197">
        <f>EU28_TRA_StockTot!AJ49-UK_TRA_StockTot!AJ49</f>
        <v>2955063</v>
      </c>
      <c r="AK49" s="197">
        <f>EU28_TRA_StockTot!AK49-UK_TRA_StockTot!AK49</f>
        <v>3111377</v>
      </c>
      <c r="AL49" s="197">
        <f>EU28_TRA_StockTot!AL49-UK_TRA_StockTot!AL49</f>
        <v>3268419</v>
      </c>
      <c r="AM49" s="197">
        <f>EU28_TRA_StockTot!AM49-UK_TRA_StockTot!AM49</f>
        <v>3425810</v>
      </c>
      <c r="AN49" s="197">
        <f>EU28_TRA_StockTot!AN49-UK_TRA_StockTot!AN49</f>
        <v>3581942</v>
      </c>
      <c r="AO49" s="197">
        <f>EU28_TRA_StockTot!AO49-UK_TRA_StockTot!AO49</f>
        <v>3736711</v>
      </c>
      <c r="AP49" s="197">
        <f>EU28_TRA_StockTot!AP49-UK_TRA_StockTot!AP49</f>
        <v>3890348</v>
      </c>
      <c r="AQ49" s="197">
        <f>EU28_TRA_StockTot!AQ49-UK_TRA_StockTot!AQ49</f>
        <v>4044166</v>
      </c>
      <c r="AR49" s="197">
        <f>EU28_TRA_StockTot!AR49-UK_TRA_StockTot!AR49</f>
        <v>4197847</v>
      </c>
      <c r="AS49" s="197">
        <f>EU28_TRA_StockTot!AS49-UK_TRA_StockTot!AS49</f>
        <v>4353404</v>
      </c>
      <c r="AT49" s="197">
        <f>EU28_TRA_StockTot!AT49-UK_TRA_StockTot!AT49</f>
        <v>4510257</v>
      </c>
      <c r="AU49" s="197">
        <f>EU28_TRA_StockTot!AU49-UK_TRA_StockTot!AU49</f>
        <v>4670670</v>
      </c>
      <c r="AV49" s="197">
        <f>EU28_TRA_StockTot!AV49-UK_TRA_StockTot!AV49</f>
        <v>4832796</v>
      </c>
      <c r="AW49" s="197">
        <f>EU28_TRA_StockTot!AW49-UK_TRA_StockTot!AW49</f>
        <v>4999041</v>
      </c>
      <c r="AX49" s="197">
        <f>EU28_TRA_StockTot!AX49-UK_TRA_StockTot!AX49</f>
        <v>5168469</v>
      </c>
      <c r="AY49" s="197">
        <f>EU28_TRA_StockTot!AY49-UK_TRA_StockTot!AY49</f>
        <v>5341800</v>
      </c>
      <c r="AZ49" s="197">
        <f>EU28_TRA_StockTot!AZ49-UK_TRA_StockTot!AZ49</f>
        <v>5516215</v>
      </c>
    </row>
    <row r="50" spans="1:52">
      <c r="A50" s="112" t="s">
        <v>214</v>
      </c>
      <c r="B50" s="96">
        <f>EU28_TRA_StockTot!B50-UK_TRA_StockTot!B50</f>
        <v>0</v>
      </c>
      <c r="C50" s="197">
        <f>EU28_TRA_StockTot!C50-UK_TRA_StockTot!C50</f>
        <v>0</v>
      </c>
      <c r="D50" s="197">
        <f>EU28_TRA_StockTot!D50-UK_TRA_StockTot!D50</f>
        <v>0</v>
      </c>
      <c r="E50" s="197">
        <f>EU28_TRA_StockTot!E50-UK_TRA_StockTot!E50</f>
        <v>0</v>
      </c>
      <c r="F50" s="197">
        <f>EU28_TRA_StockTot!F50-UK_TRA_StockTot!F50</f>
        <v>0</v>
      </c>
      <c r="G50" s="197">
        <f>EU28_TRA_StockTot!G50-UK_TRA_StockTot!G50</f>
        <v>0</v>
      </c>
      <c r="H50" s="197">
        <f>EU28_TRA_StockTot!H50-UK_TRA_StockTot!H50</f>
        <v>0</v>
      </c>
      <c r="I50" s="197">
        <f>EU28_TRA_StockTot!I50-UK_TRA_StockTot!I50</f>
        <v>0</v>
      </c>
      <c r="J50" s="197">
        <f>EU28_TRA_StockTot!J50-UK_TRA_StockTot!J50</f>
        <v>0</v>
      </c>
      <c r="K50" s="197">
        <f>EU28_TRA_StockTot!K50-UK_TRA_StockTot!K50</f>
        <v>0</v>
      </c>
      <c r="L50" s="197">
        <f>EU28_TRA_StockTot!L50-UK_TRA_StockTot!L50</f>
        <v>0</v>
      </c>
      <c r="M50" s="197">
        <f>EU28_TRA_StockTot!M50-UK_TRA_StockTot!M50</f>
        <v>0</v>
      </c>
      <c r="N50" s="197">
        <f>EU28_TRA_StockTot!N50-UK_TRA_StockTot!N50</f>
        <v>0</v>
      </c>
      <c r="O50" s="197">
        <f>EU28_TRA_StockTot!O50-UK_TRA_StockTot!O50</f>
        <v>0</v>
      </c>
      <c r="P50" s="197">
        <f>EU28_TRA_StockTot!P50-UK_TRA_StockTot!P50</f>
        <v>0</v>
      </c>
      <c r="Q50" s="197">
        <f>EU28_TRA_StockTot!Q50-UK_TRA_StockTot!Q50</f>
        <v>0</v>
      </c>
      <c r="R50" s="197">
        <f>EU28_TRA_StockTot!R50-UK_TRA_StockTot!R50</f>
        <v>2358</v>
      </c>
      <c r="S50" s="197">
        <f>EU28_TRA_StockTot!S50-UK_TRA_StockTot!S50</f>
        <v>5460</v>
      </c>
      <c r="T50" s="197">
        <f>EU28_TRA_StockTot!T50-UK_TRA_StockTot!T50</f>
        <v>9324</v>
      </c>
      <c r="U50" s="197">
        <f>EU28_TRA_StockTot!U50-UK_TRA_StockTot!U50</f>
        <v>14144</v>
      </c>
      <c r="V50" s="197">
        <f>EU28_TRA_StockTot!V50-UK_TRA_StockTot!V50</f>
        <v>20055</v>
      </c>
      <c r="W50" s="197">
        <f>EU28_TRA_StockTot!W50-UK_TRA_StockTot!W50</f>
        <v>31621</v>
      </c>
      <c r="X50" s="197">
        <f>EU28_TRA_StockTot!X50-UK_TRA_StockTot!X50</f>
        <v>45008</v>
      </c>
      <c r="Y50" s="197">
        <f>EU28_TRA_StockTot!Y50-UK_TRA_StockTot!Y50</f>
        <v>60257</v>
      </c>
      <c r="Z50" s="197">
        <f>EU28_TRA_StockTot!Z50-UK_TRA_StockTot!Z50</f>
        <v>76732</v>
      </c>
      <c r="AA50" s="197">
        <f>EU28_TRA_StockTot!AA50-UK_TRA_StockTot!AA50</f>
        <v>94581</v>
      </c>
      <c r="AB50" s="197">
        <f>EU28_TRA_StockTot!AB50-UK_TRA_StockTot!AB50</f>
        <v>113119</v>
      </c>
      <c r="AC50" s="197">
        <f>EU28_TRA_StockTot!AC50-UK_TRA_StockTot!AC50</f>
        <v>132846</v>
      </c>
      <c r="AD50" s="197">
        <f>EU28_TRA_StockTot!AD50-UK_TRA_StockTot!AD50</f>
        <v>153479</v>
      </c>
      <c r="AE50" s="197">
        <f>EU28_TRA_StockTot!AE50-UK_TRA_StockTot!AE50</f>
        <v>175168</v>
      </c>
      <c r="AF50" s="197">
        <f>EU28_TRA_StockTot!AF50-UK_TRA_StockTot!AF50</f>
        <v>199191</v>
      </c>
      <c r="AG50" s="197">
        <f>EU28_TRA_StockTot!AG50-UK_TRA_StockTot!AG50</f>
        <v>225681</v>
      </c>
      <c r="AH50" s="197">
        <f>EU28_TRA_StockTot!AH50-UK_TRA_StockTot!AH50</f>
        <v>254849</v>
      </c>
      <c r="AI50" s="197">
        <f>EU28_TRA_StockTot!AI50-UK_TRA_StockTot!AI50</f>
        <v>287208</v>
      </c>
      <c r="AJ50" s="197">
        <f>EU28_TRA_StockTot!AJ50-UK_TRA_StockTot!AJ50</f>
        <v>322862</v>
      </c>
      <c r="AK50" s="197">
        <f>EU28_TRA_StockTot!AK50-UK_TRA_StockTot!AK50</f>
        <v>362089</v>
      </c>
      <c r="AL50" s="197">
        <f>EU28_TRA_StockTot!AL50-UK_TRA_StockTot!AL50</f>
        <v>405083</v>
      </c>
      <c r="AM50" s="197">
        <f>EU28_TRA_StockTot!AM50-UK_TRA_StockTot!AM50</f>
        <v>452114</v>
      </c>
      <c r="AN50" s="197">
        <f>EU28_TRA_StockTot!AN50-UK_TRA_StockTot!AN50</f>
        <v>503405</v>
      </c>
      <c r="AO50" s="197">
        <f>EU28_TRA_StockTot!AO50-UK_TRA_StockTot!AO50</f>
        <v>559188</v>
      </c>
      <c r="AP50" s="197">
        <f>EU28_TRA_StockTot!AP50-UK_TRA_StockTot!AP50</f>
        <v>619928</v>
      </c>
      <c r="AQ50" s="197">
        <f>EU28_TRA_StockTot!AQ50-UK_TRA_StockTot!AQ50</f>
        <v>686224</v>
      </c>
      <c r="AR50" s="197">
        <f>EU28_TRA_StockTot!AR50-UK_TRA_StockTot!AR50</f>
        <v>758140</v>
      </c>
      <c r="AS50" s="197">
        <f>EU28_TRA_StockTot!AS50-UK_TRA_StockTot!AS50</f>
        <v>836063</v>
      </c>
      <c r="AT50" s="197">
        <f>EU28_TRA_StockTot!AT50-UK_TRA_StockTot!AT50</f>
        <v>919920</v>
      </c>
      <c r="AU50" s="197">
        <f>EU28_TRA_StockTot!AU50-UK_TRA_StockTot!AU50</f>
        <v>1010101</v>
      </c>
      <c r="AV50" s="197">
        <f>EU28_TRA_StockTot!AV50-UK_TRA_StockTot!AV50</f>
        <v>1106177</v>
      </c>
      <c r="AW50" s="197">
        <f>EU28_TRA_StockTot!AW50-UK_TRA_StockTot!AW50</f>
        <v>1208386</v>
      </c>
      <c r="AX50" s="197">
        <f>EU28_TRA_StockTot!AX50-UK_TRA_StockTot!AX50</f>
        <v>1316401</v>
      </c>
      <c r="AY50" s="197">
        <f>EU28_TRA_StockTot!AY50-UK_TRA_StockTot!AY50</f>
        <v>1430414</v>
      </c>
      <c r="AZ50" s="197">
        <f>EU28_TRA_StockTot!AZ50-UK_TRA_StockTot!AZ50</f>
        <v>1549500</v>
      </c>
    </row>
    <row r="51" spans="1:52">
      <c r="A51" s="112" t="s">
        <v>203</v>
      </c>
      <c r="B51" s="96">
        <f>EU28_TRA_StockTot!B51-UK_TRA_StockTot!B51</f>
        <v>34571220</v>
      </c>
      <c r="C51" s="197">
        <f>EU28_TRA_StockTot!C51-UK_TRA_StockTot!C51</f>
        <v>37862094</v>
      </c>
      <c r="D51" s="197">
        <f>EU28_TRA_StockTot!D51-UK_TRA_StockTot!D51</f>
        <v>41646341</v>
      </c>
      <c r="E51" s="197">
        <f>EU28_TRA_StockTot!E51-UK_TRA_StockTot!E51</f>
        <v>45690802</v>
      </c>
      <c r="F51" s="197">
        <f>EU28_TRA_StockTot!F51-UK_TRA_StockTot!F51</f>
        <v>50298589</v>
      </c>
      <c r="G51" s="197">
        <f>EU28_TRA_StockTot!G51-UK_TRA_StockTot!G51</f>
        <v>54651763</v>
      </c>
      <c r="H51" s="197">
        <f>EU28_TRA_StockTot!H51-UK_TRA_StockTot!H51</f>
        <v>59863632</v>
      </c>
      <c r="I51" s="197">
        <f>EU28_TRA_StockTot!I51-UK_TRA_StockTot!I51</f>
        <v>64780623</v>
      </c>
      <c r="J51" s="197">
        <f>EU28_TRA_StockTot!J51-UK_TRA_StockTot!J51</f>
        <v>69617524</v>
      </c>
      <c r="K51" s="197">
        <f>EU28_TRA_StockTot!K51-UK_TRA_StockTot!K51</f>
        <v>73573138</v>
      </c>
      <c r="L51" s="197">
        <f>EU28_TRA_StockTot!L51-UK_TRA_StockTot!L51</f>
        <v>77782903</v>
      </c>
      <c r="M51" s="197">
        <f>EU28_TRA_StockTot!M51-UK_TRA_StockTot!M51</f>
        <v>82011607</v>
      </c>
      <c r="N51" s="197">
        <f>EU28_TRA_StockTot!N51-UK_TRA_StockTot!N51</f>
        <v>85399971</v>
      </c>
      <c r="O51" s="197">
        <f>EU28_TRA_StockTot!O51-UK_TRA_StockTot!O51</f>
        <v>88935920</v>
      </c>
      <c r="P51" s="197">
        <f>EU28_TRA_StockTot!P51-UK_TRA_StockTot!P51</f>
        <v>92010994</v>
      </c>
      <c r="Q51" s="197">
        <f>EU28_TRA_StockTot!Q51-UK_TRA_StockTot!Q51</f>
        <v>95172655</v>
      </c>
      <c r="R51" s="197">
        <f>EU28_TRA_StockTot!R51-UK_TRA_StockTot!R51</f>
        <v>98080523</v>
      </c>
      <c r="S51" s="197">
        <f>EU28_TRA_StockTot!S51-UK_TRA_StockTot!S51</f>
        <v>100618434</v>
      </c>
      <c r="T51" s="197">
        <f>EU28_TRA_StockTot!T51-UK_TRA_StockTot!T51</f>
        <v>102800666</v>
      </c>
      <c r="U51" s="197">
        <f>EU28_TRA_StockTot!U51-UK_TRA_StockTot!U51</f>
        <v>104643282</v>
      </c>
      <c r="V51" s="197">
        <f>EU28_TRA_StockTot!V51-UK_TRA_StockTot!V51</f>
        <v>106040425</v>
      </c>
      <c r="W51" s="197">
        <f>EU28_TRA_StockTot!W51-UK_TRA_StockTot!W51</f>
        <v>106380044</v>
      </c>
      <c r="X51" s="197">
        <f>EU28_TRA_StockTot!X51-UK_TRA_StockTot!X51</f>
        <v>106408399</v>
      </c>
      <c r="Y51" s="197">
        <f>EU28_TRA_StockTot!Y51-UK_TRA_StockTot!Y51</f>
        <v>105863522</v>
      </c>
      <c r="Z51" s="197">
        <f>EU28_TRA_StockTot!Z51-UK_TRA_StockTot!Z51</f>
        <v>105051673</v>
      </c>
      <c r="AA51" s="197">
        <f>EU28_TRA_StockTot!AA51-UK_TRA_StockTot!AA51</f>
        <v>103995694</v>
      </c>
      <c r="AB51" s="197">
        <f>EU28_TRA_StockTot!AB51-UK_TRA_StockTot!AB51</f>
        <v>102667636</v>
      </c>
      <c r="AC51" s="197">
        <f>EU28_TRA_StockTot!AC51-UK_TRA_StockTot!AC51</f>
        <v>101157251</v>
      </c>
      <c r="AD51" s="197">
        <f>EU28_TRA_StockTot!AD51-UK_TRA_StockTot!AD51</f>
        <v>99731381</v>
      </c>
      <c r="AE51" s="197">
        <f>EU28_TRA_StockTot!AE51-UK_TRA_StockTot!AE51</f>
        <v>98296072</v>
      </c>
      <c r="AF51" s="197">
        <f>EU28_TRA_StockTot!AF51-UK_TRA_StockTot!AF51</f>
        <v>96797780</v>
      </c>
      <c r="AG51" s="197">
        <f>EU28_TRA_StockTot!AG51-UK_TRA_StockTot!AG51</f>
        <v>95258640</v>
      </c>
      <c r="AH51" s="197">
        <f>EU28_TRA_StockTot!AH51-UK_TRA_StockTot!AH51</f>
        <v>93675059</v>
      </c>
      <c r="AI51" s="197">
        <f>EU28_TRA_StockTot!AI51-UK_TRA_StockTot!AI51</f>
        <v>92074023</v>
      </c>
      <c r="AJ51" s="197">
        <f>EU28_TRA_StockTot!AJ51-UK_TRA_StockTot!AJ51</f>
        <v>90413708</v>
      </c>
      <c r="AK51" s="197">
        <f>EU28_TRA_StockTot!AK51-UK_TRA_StockTot!AK51</f>
        <v>88683350</v>
      </c>
      <c r="AL51" s="197">
        <f>EU28_TRA_StockTot!AL51-UK_TRA_StockTot!AL51</f>
        <v>86864935</v>
      </c>
      <c r="AM51" s="197">
        <f>EU28_TRA_StockTot!AM51-UK_TRA_StockTot!AM51</f>
        <v>84956990</v>
      </c>
      <c r="AN51" s="197">
        <f>EU28_TRA_StockTot!AN51-UK_TRA_StockTot!AN51</f>
        <v>82957911</v>
      </c>
      <c r="AO51" s="197">
        <f>EU28_TRA_StockTot!AO51-UK_TRA_StockTot!AO51</f>
        <v>80882462</v>
      </c>
      <c r="AP51" s="197">
        <f>EU28_TRA_StockTot!AP51-UK_TRA_StockTot!AP51</f>
        <v>78765414</v>
      </c>
      <c r="AQ51" s="197">
        <f>EU28_TRA_StockTot!AQ51-UK_TRA_StockTot!AQ51</f>
        <v>76649257</v>
      </c>
      <c r="AR51" s="197">
        <f>EU28_TRA_StockTot!AR51-UK_TRA_StockTot!AR51</f>
        <v>74549876</v>
      </c>
      <c r="AS51" s="197">
        <f>EU28_TRA_StockTot!AS51-UK_TRA_StockTot!AS51</f>
        <v>72495049</v>
      </c>
      <c r="AT51" s="197">
        <f>EU28_TRA_StockTot!AT51-UK_TRA_StockTot!AT51</f>
        <v>70488939</v>
      </c>
      <c r="AU51" s="197">
        <f>EU28_TRA_StockTot!AU51-UK_TRA_StockTot!AU51</f>
        <v>68561197</v>
      </c>
      <c r="AV51" s="197">
        <f>EU28_TRA_StockTot!AV51-UK_TRA_StockTot!AV51</f>
        <v>66701799</v>
      </c>
      <c r="AW51" s="197">
        <f>EU28_TRA_StockTot!AW51-UK_TRA_StockTot!AW51</f>
        <v>64923072</v>
      </c>
      <c r="AX51" s="197">
        <f>EU28_TRA_StockTot!AX51-UK_TRA_StockTot!AX51</f>
        <v>63219642</v>
      </c>
      <c r="AY51" s="197">
        <f>EU28_TRA_StockTot!AY51-UK_TRA_StockTot!AY51</f>
        <v>61595911</v>
      </c>
      <c r="AZ51" s="197">
        <f>EU28_TRA_StockTot!AZ51-UK_TRA_StockTot!AZ51</f>
        <v>60028463</v>
      </c>
    </row>
    <row r="52" spans="1:52">
      <c r="A52" s="112" t="s">
        <v>204</v>
      </c>
      <c r="B52" s="96">
        <f>EU28_TRA_StockTot!B52-UK_TRA_StockTot!B52</f>
        <v>0</v>
      </c>
      <c r="C52" s="197">
        <f>EU28_TRA_StockTot!C52-UK_TRA_StockTot!C52</f>
        <v>0</v>
      </c>
      <c r="D52" s="197">
        <f>EU28_TRA_StockTot!D52-UK_TRA_StockTot!D52</f>
        <v>0</v>
      </c>
      <c r="E52" s="197">
        <f>EU28_TRA_StockTot!E52-UK_TRA_StockTot!E52</f>
        <v>0</v>
      </c>
      <c r="F52" s="197">
        <f>EU28_TRA_StockTot!F52-UK_TRA_StockTot!F52</f>
        <v>0</v>
      </c>
      <c r="G52" s="197">
        <f>EU28_TRA_StockTot!G52-UK_TRA_StockTot!G52</f>
        <v>0</v>
      </c>
      <c r="H52" s="197">
        <f>EU28_TRA_StockTot!H52-UK_TRA_StockTot!H52</f>
        <v>0</v>
      </c>
      <c r="I52" s="197">
        <f>EU28_TRA_StockTot!I52-UK_TRA_StockTot!I52</f>
        <v>0</v>
      </c>
      <c r="J52" s="197">
        <f>EU28_TRA_StockTot!J52-UK_TRA_StockTot!J52</f>
        <v>0</v>
      </c>
      <c r="K52" s="197">
        <f>EU28_TRA_StockTot!K52-UK_TRA_StockTot!K52</f>
        <v>0</v>
      </c>
      <c r="L52" s="197">
        <f>EU28_TRA_StockTot!L52-UK_TRA_StockTot!L52</f>
        <v>0</v>
      </c>
      <c r="M52" s="197">
        <f>EU28_TRA_StockTot!M52-UK_TRA_StockTot!M52</f>
        <v>0</v>
      </c>
      <c r="N52" s="197">
        <f>EU28_TRA_StockTot!N52-UK_TRA_StockTot!N52</f>
        <v>0</v>
      </c>
      <c r="O52" s="197">
        <f>EU28_TRA_StockTot!O52-UK_TRA_StockTot!O52</f>
        <v>0</v>
      </c>
      <c r="P52" s="197">
        <f>EU28_TRA_StockTot!P52-UK_TRA_StockTot!P52</f>
        <v>0</v>
      </c>
      <c r="Q52" s="197">
        <f>EU28_TRA_StockTot!Q52-UK_TRA_StockTot!Q52</f>
        <v>0</v>
      </c>
      <c r="R52" s="197">
        <f>EU28_TRA_StockTot!R52-UK_TRA_StockTot!R52</f>
        <v>23</v>
      </c>
      <c r="S52" s="197">
        <f>EU28_TRA_StockTot!S52-UK_TRA_StockTot!S52</f>
        <v>57</v>
      </c>
      <c r="T52" s="197">
        <f>EU28_TRA_StockTot!T52-UK_TRA_StockTot!T52</f>
        <v>103</v>
      </c>
      <c r="U52" s="197">
        <f>EU28_TRA_StockTot!U52-UK_TRA_StockTot!U52</f>
        <v>168</v>
      </c>
      <c r="V52" s="197">
        <f>EU28_TRA_StockTot!V52-UK_TRA_StockTot!V52</f>
        <v>259</v>
      </c>
      <c r="W52" s="197">
        <f>EU28_TRA_StockTot!W52-UK_TRA_StockTot!W52</f>
        <v>385</v>
      </c>
      <c r="X52" s="197">
        <f>EU28_TRA_StockTot!X52-UK_TRA_StockTot!X52</f>
        <v>557</v>
      </c>
      <c r="Y52" s="197">
        <f>EU28_TRA_StockTot!Y52-UK_TRA_StockTot!Y52</f>
        <v>782</v>
      </c>
      <c r="Z52" s="197">
        <f>EU28_TRA_StockTot!Z52-UK_TRA_StockTot!Z52</f>
        <v>1079</v>
      </c>
      <c r="AA52" s="197">
        <f>EU28_TRA_StockTot!AA52-UK_TRA_StockTot!AA52</f>
        <v>1467</v>
      </c>
      <c r="AB52" s="197">
        <f>EU28_TRA_StockTot!AB52-UK_TRA_StockTot!AB52</f>
        <v>1973</v>
      </c>
      <c r="AC52" s="197">
        <f>EU28_TRA_StockTot!AC52-UK_TRA_StockTot!AC52</f>
        <v>2637</v>
      </c>
      <c r="AD52" s="197">
        <f>EU28_TRA_StockTot!AD52-UK_TRA_StockTot!AD52</f>
        <v>3510</v>
      </c>
      <c r="AE52" s="197">
        <f>EU28_TRA_StockTot!AE52-UK_TRA_StockTot!AE52</f>
        <v>4643</v>
      </c>
      <c r="AF52" s="197">
        <f>EU28_TRA_StockTot!AF52-UK_TRA_StockTot!AF52</f>
        <v>6111</v>
      </c>
      <c r="AG52" s="197">
        <f>EU28_TRA_StockTot!AG52-UK_TRA_StockTot!AG52</f>
        <v>8029</v>
      </c>
      <c r="AH52" s="197">
        <f>EU28_TRA_StockTot!AH52-UK_TRA_StockTot!AH52</f>
        <v>10511</v>
      </c>
      <c r="AI52" s="197">
        <f>EU28_TRA_StockTot!AI52-UK_TRA_StockTot!AI52</f>
        <v>13741</v>
      </c>
      <c r="AJ52" s="197">
        <f>EU28_TRA_StockTot!AJ52-UK_TRA_StockTot!AJ52</f>
        <v>17945</v>
      </c>
      <c r="AK52" s="197">
        <f>EU28_TRA_StockTot!AK52-UK_TRA_StockTot!AK52</f>
        <v>23416</v>
      </c>
      <c r="AL52" s="197">
        <f>EU28_TRA_StockTot!AL52-UK_TRA_StockTot!AL52</f>
        <v>30530</v>
      </c>
      <c r="AM52" s="197">
        <f>EU28_TRA_StockTot!AM52-UK_TRA_StockTot!AM52</f>
        <v>39739</v>
      </c>
      <c r="AN52" s="197">
        <f>EU28_TRA_StockTot!AN52-UK_TRA_StockTot!AN52</f>
        <v>51694</v>
      </c>
      <c r="AO52" s="197">
        <f>EU28_TRA_StockTot!AO52-UK_TRA_StockTot!AO52</f>
        <v>67087</v>
      </c>
      <c r="AP52" s="197">
        <f>EU28_TRA_StockTot!AP52-UK_TRA_StockTot!AP52</f>
        <v>87016</v>
      </c>
      <c r="AQ52" s="197">
        <f>EU28_TRA_StockTot!AQ52-UK_TRA_StockTot!AQ52</f>
        <v>112715</v>
      </c>
      <c r="AR52" s="197">
        <f>EU28_TRA_StockTot!AR52-UK_TRA_StockTot!AR52</f>
        <v>145824</v>
      </c>
      <c r="AS52" s="197">
        <f>EU28_TRA_StockTot!AS52-UK_TRA_StockTot!AS52</f>
        <v>188160</v>
      </c>
      <c r="AT52" s="197">
        <f>EU28_TRA_StockTot!AT52-UK_TRA_StockTot!AT52</f>
        <v>242174</v>
      </c>
      <c r="AU52" s="197">
        <f>EU28_TRA_StockTot!AU52-UK_TRA_StockTot!AU52</f>
        <v>310439</v>
      </c>
      <c r="AV52" s="197">
        <f>EU28_TRA_StockTot!AV52-UK_TRA_StockTot!AV52</f>
        <v>396175</v>
      </c>
      <c r="AW52" s="197">
        <f>EU28_TRA_StockTot!AW52-UK_TRA_StockTot!AW52</f>
        <v>502578</v>
      </c>
      <c r="AX52" s="197">
        <f>EU28_TRA_StockTot!AX52-UK_TRA_StockTot!AX52</f>
        <v>633678</v>
      </c>
      <c r="AY52" s="197">
        <f>EU28_TRA_StockTot!AY52-UK_TRA_StockTot!AY52</f>
        <v>792716</v>
      </c>
      <c r="AZ52" s="197">
        <f>EU28_TRA_StockTot!AZ52-UK_TRA_StockTot!AZ52</f>
        <v>983397</v>
      </c>
    </row>
    <row r="53" spans="1:52">
      <c r="A53" s="112" t="s">
        <v>215</v>
      </c>
      <c r="B53" s="96">
        <f>EU28_TRA_StockTot!B53-UK_TRA_StockTot!B53</f>
        <v>0</v>
      </c>
      <c r="C53" s="197">
        <f>EU28_TRA_StockTot!C53-UK_TRA_StockTot!C53</f>
        <v>0</v>
      </c>
      <c r="D53" s="197">
        <f>EU28_TRA_StockTot!D53-UK_TRA_StockTot!D53</f>
        <v>0</v>
      </c>
      <c r="E53" s="197">
        <f>EU28_TRA_StockTot!E53-UK_TRA_StockTot!E53</f>
        <v>0</v>
      </c>
      <c r="F53" s="197">
        <f>EU28_TRA_StockTot!F53-UK_TRA_StockTot!F53</f>
        <v>0</v>
      </c>
      <c r="G53" s="197">
        <f>EU28_TRA_StockTot!G53-UK_TRA_StockTot!G53</f>
        <v>0</v>
      </c>
      <c r="H53" s="197">
        <f>EU28_TRA_StockTot!H53-UK_TRA_StockTot!H53</f>
        <v>0</v>
      </c>
      <c r="I53" s="197">
        <f>EU28_TRA_StockTot!I53-UK_TRA_StockTot!I53</f>
        <v>0</v>
      </c>
      <c r="J53" s="197">
        <f>EU28_TRA_StockTot!J53-UK_TRA_StockTot!J53</f>
        <v>0</v>
      </c>
      <c r="K53" s="197">
        <f>EU28_TRA_StockTot!K53-UK_TRA_StockTot!K53</f>
        <v>0</v>
      </c>
      <c r="L53" s="197">
        <f>EU28_TRA_StockTot!L53-UK_TRA_StockTot!L53</f>
        <v>0</v>
      </c>
      <c r="M53" s="197">
        <f>EU28_TRA_StockTot!M53-UK_TRA_StockTot!M53</f>
        <v>0</v>
      </c>
      <c r="N53" s="197">
        <f>EU28_TRA_StockTot!N53-UK_TRA_StockTot!N53</f>
        <v>0</v>
      </c>
      <c r="O53" s="197">
        <f>EU28_TRA_StockTot!O53-UK_TRA_StockTot!O53</f>
        <v>0</v>
      </c>
      <c r="P53" s="197">
        <f>EU28_TRA_StockTot!P53-UK_TRA_StockTot!P53</f>
        <v>0</v>
      </c>
      <c r="Q53" s="197">
        <f>EU28_TRA_StockTot!Q53-UK_TRA_StockTot!Q53</f>
        <v>0</v>
      </c>
      <c r="R53" s="197">
        <f>EU28_TRA_StockTot!R53-UK_TRA_StockTot!R53</f>
        <v>0</v>
      </c>
      <c r="S53" s="197">
        <f>EU28_TRA_StockTot!S53-UK_TRA_StockTot!S53</f>
        <v>0</v>
      </c>
      <c r="T53" s="197">
        <f>EU28_TRA_StockTot!T53-UK_TRA_StockTot!T53</f>
        <v>0</v>
      </c>
      <c r="U53" s="197">
        <f>EU28_TRA_StockTot!U53-UK_TRA_StockTot!U53</f>
        <v>0</v>
      </c>
      <c r="V53" s="197">
        <f>EU28_TRA_StockTot!V53-UK_TRA_StockTot!V53</f>
        <v>0</v>
      </c>
      <c r="W53" s="197">
        <f>EU28_TRA_StockTot!W53-UK_TRA_StockTot!W53</f>
        <v>0</v>
      </c>
      <c r="X53" s="197">
        <f>EU28_TRA_StockTot!X53-UK_TRA_StockTot!X53</f>
        <v>0</v>
      </c>
      <c r="Y53" s="197">
        <f>EU28_TRA_StockTot!Y53-UK_TRA_StockTot!Y53</f>
        <v>0</v>
      </c>
      <c r="Z53" s="197">
        <f>EU28_TRA_StockTot!Z53-UK_TRA_StockTot!Z53</f>
        <v>0</v>
      </c>
      <c r="AA53" s="197">
        <f>EU28_TRA_StockTot!AA53-UK_TRA_StockTot!AA53</f>
        <v>0</v>
      </c>
      <c r="AB53" s="197">
        <f>EU28_TRA_StockTot!AB53-UK_TRA_StockTot!AB53</f>
        <v>0</v>
      </c>
      <c r="AC53" s="197">
        <f>EU28_TRA_StockTot!AC53-UK_TRA_StockTot!AC53</f>
        <v>0</v>
      </c>
      <c r="AD53" s="197">
        <f>EU28_TRA_StockTot!AD53-UK_TRA_StockTot!AD53</f>
        <v>0</v>
      </c>
      <c r="AE53" s="197">
        <f>EU28_TRA_StockTot!AE53-UK_TRA_StockTot!AE53</f>
        <v>0</v>
      </c>
      <c r="AF53" s="197">
        <f>EU28_TRA_StockTot!AF53-UK_TRA_StockTot!AF53</f>
        <v>0</v>
      </c>
      <c r="AG53" s="197">
        <f>EU28_TRA_StockTot!AG53-UK_TRA_StockTot!AG53</f>
        <v>0</v>
      </c>
      <c r="AH53" s="197">
        <f>EU28_TRA_StockTot!AH53-UK_TRA_StockTot!AH53</f>
        <v>0</v>
      </c>
      <c r="AI53" s="197">
        <f>EU28_TRA_StockTot!AI53-UK_TRA_StockTot!AI53</f>
        <v>0</v>
      </c>
      <c r="AJ53" s="197">
        <f>EU28_TRA_StockTot!AJ53-UK_TRA_StockTot!AJ53</f>
        <v>0</v>
      </c>
      <c r="AK53" s="197">
        <f>EU28_TRA_StockTot!AK53-UK_TRA_StockTot!AK53</f>
        <v>0</v>
      </c>
      <c r="AL53" s="197">
        <f>EU28_TRA_StockTot!AL53-UK_TRA_StockTot!AL53</f>
        <v>0</v>
      </c>
      <c r="AM53" s="197">
        <f>EU28_TRA_StockTot!AM53-UK_TRA_StockTot!AM53</f>
        <v>0</v>
      </c>
      <c r="AN53" s="197">
        <f>EU28_TRA_StockTot!AN53-UK_TRA_StockTot!AN53</f>
        <v>0</v>
      </c>
      <c r="AO53" s="197">
        <f>EU28_TRA_StockTot!AO53-UK_TRA_StockTot!AO53</f>
        <v>0</v>
      </c>
      <c r="AP53" s="197">
        <f>EU28_TRA_StockTot!AP53-UK_TRA_StockTot!AP53</f>
        <v>0</v>
      </c>
      <c r="AQ53" s="197">
        <f>EU28_TRA_StockTot!AQ53-UK_TRA_StockTot!AQ53</f>
        <v>0</v>
      </c>
      <c r="AR53" s="197">
        <f>EU28_TRA_StockTot!AR53-UK_TRA_StockTot!AR53</f>
        <v>0</v>
      </c>
      <c r="AS53" s="197">
        <f>EU28_TRA_StockTot!AS53-UK_TRA_StockTot!AS53</f>
        <v>0</v>
      </c>
      <c r="AT53" s="197">
        <f>EU28_TRA_StockTot!AT53-UK_TRA_StockTot!AT53</f>
        <v>0</v>
      </c>
      <c r="AU53" s="197">
        <f>EU28_TRA_StockTot!AU53-UK_TRA_StockTot!AU53</f>
        <v>0</v>
      </c>
      <c r="AV53" s="197">
        <f>EU28_TRA_StockTot!AV53-UK_TRA_StockTot!AV53</f>
        <v>0</v>
      </c>
      <c r="AW53" s="197">
        <f>EU28_TRA_StockTot!AW53-UK_TRA_StockTot!AW53</f>
        <v>0</v>
      </c>
      <c r="AX53" s="197">
        <f>EU28_TRA_StockTot!AX53-UK_TRA_StockTot!AX53</f>
        <v>0</v>
      </c>
      <c r="AY53" s="197">
        <f>EU28_TRA_StockTot!AY53-UK_TRA_StockTot!AY53</f>
        <v>0</v>
      </c>
      <c r="AZ53" s="197">
        <f>EU28_TRA_StockTot!AZ53-UK_TRA_StockTot!AZ53</f>
        <v>0</v>
      </c>
    </row>
    <row r="54" spans="1:52">
      <c r="A54" s="110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</row>
    <row r="55" spans="1:52">
      <c r="A55" s="112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</row>
    <row r="56" spans="1:52">
      <c r="A56" s="112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</row>
    <row r="57" spans="1:52">
      <c r="A57" s="112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</row>
    <row r="58" spans="1:52">
      <c r="A58" s="112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</row>
    <row r="59" spans="1:52">
      <c r="A59" s="112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</row>
    <row r="60" spans="1:52">
      <c r="A60" s="112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</row>
    <row r="61" spans="1:52">
      <c r="A61" s="112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</row>
    <row r="62" spans="1:52">
      <c r="A62" s="110" t="s">
        <v>205</v>
      </c>
      <c r="B62" s="111">
        <f>EU28_TRA_StockTot!B62-UK_TRA_StockTot!B62</f>
        <v>0</v>
      </c>
      <c r="C62" s="210">
        <f>EU28_TRA_StockTot!C62-UK_TRA_StockTot!C62</f>
        <v>0</v>
      </c>
      <c r="D62" s="210">
        <f>EU28_TRA_StockTot!D62-UK_TRA_StockTot!D62</f>
        <v>0</v>
      </c>
      <c r="E62" s="210">
        <f>EU28_TRA_StockTot!E62-UK_TRA_StockTot!E62</f>
        <v>0</v>
      </c>
      <c r="F62" s="210">
        <f>EU28_TRA_StockTot!F62-UK_TRA_StockTot!F62</f>
        <v>0</v>
      </c>
      <c r="G62" s="210">
        <f>EU28_TRA_StockTot!G62-UK_TRA_StockTot!G62</f>
        <v>0</v>
      </c>
      <c r="H62" s="210">
        <f>EU28_TRA_StockTot!H62-UK_TRA_StockTot!H62</f>
        <v>0</v>
      </c>
      <c r="I62" s="210">
        <f>EU28_TRA_StockTot!I62-UK_TRA_StockTot!I62</f>
        <v>0</v>
      </c>
      <c r="J62" s="210">
        <f>EU28_TRA_StockTot!J62-UK_TRA_StockTot!J62</f>
        <v>132</v>
      </c>
      <c r="K62" s="210">
        <f>EU28_TRA_StockTot!K62-UK_TRA_StockTot!K62</f>
        <v>165</v>
      </c>
      <c r="L62" s="210">
        <f>EU28_TRA_StockTot!L62-UK_TRA_StockTot!L62</f>
        <v>389</v>
      </c>
      <c r="M62" s="210">
        <f>EU28_TRA_StockTot!M62-UK_TRA_StockTot!M62</f>
        <v>608</v>
      </c>
      <c r="N62" s="210">
        <f>EU28_TRA_StockTot!N62-UK_TRA_StockTot!N62</f>
        <v>6805</v>
      </c>
      <c r="O62" s="210">
        <f>EU28_TRA_StockTot!O62-UK_TRA_StockTot!O62</f>
        <v>30764</v>
      </c>
      <c r="P62" s="210">
        <f>EU28_TRA_StockTot!P62-UK_TRA_StockTot!P62</f>
        <v>85228</v>
      </c>
      <c r="Q62" s="210">
        <f>EU28_TRA_StockTot!Q62-UK_TRA_StockTot!Q62</f>
        <v>154970</v>
      </c>
      <c r="R62" s="210">
        <f>EU28_TRA_StockTot!R62-UK_TRA_StockTot!R62</f>
        <v>245103</v>
      </c>
      <c r="S62" s="210">
        <f>EU28_TRA_StockTot!S62-UK_TRA_StockTot!S62</f>
        <v>352706</v>
      </c>
      <c r="T62" s="210">
        <f>EU28_TRA_StockTot!T62-UK_TRA_StockTot!T62</f>
        <v>476661</v>
      </c>
      <c r="U62" s="210">
        <f>EU28_TRA_StockTot!U62-UK_TRA_StockTot!U62</f>
        <v>640944</v>
      </c>
      <c r="V62" s="210">
        <f>EU28_TRA_StockTot!V62-UK_TRA_StockTot!V62</f>
        <v>854076</v>
      </c>
      <c r="W62" s="210">
        <f>EU28_TRA_StockTot!W62-UK_TRA_StockTot!W62</f>
        <v>1517001</v>
      </c>
      <c r="X62" s="210">
        <f>EU28_TRA_StockTot!X62-UK_TRA_StockTot!X62</f>
        <v>2411344</v>
      </c>
      <c r="Y62" s="210">
        <f>EU28_TRA_StockTot!Y62-UK_TRA_StockTot!Y62</f>
        <v>3537985</v>
      </c>
      <c r="Z62" s="210">
        <f>EU28_TRA_StockTot!Z62-UK_TRA_StockTot!Z62</f>
        <v>4761770</v>
      </c>
      <c r="AA62" s="210">
        <f>EU28_TRA_StockTot!AA62-UK_TRA_StockTot!AA62</f>
        <v>6063412</v>
      </c>
      <c r="AB62" s="210">
        <f>EU28_TRA_StockTot!AB62-UK_TRA_StockTot!AB62</f>
        <v>7353724</v>
      </c>
      <c r="AC62" s="210">
        <f>EU28_TRA_StockTot!AC62-UK_TRA_StockTot!AC62</f>
        <v>8656012</v>
      </c>
      <c r="AD62" s="210">
        <f>EU28_TRA_StockTot!AD62-UK_TRA_StockTot!AD62</f>
        <v>9919092</v>
      </c>
      <c r="AE62" s="210">
        <f>EU28_TRA_StockTot!AE62-UK_TRA_StockTot!AE62</f>
        <v>11150738</v>
      </c>
      <c r="AF62" s="210">
        <f>EU28_TRA_StockTot!AF62-UK_TRA_StockTot!AF62</f>
        <v>12430858</v>
      </c>
      <c r="AG62" s="210">
        <f>EU28_TRA_StockTot!AG62-UK_TRA_StockTot!AG62</f>
        <v>13748122</v>
      </c>
      <c r="AH62" s="210">
        <f>EU28_TRA_StockTot!AH62-UK_TRA_StockTot!AH62</f>
        <v>15114273</v>
      </c>
      <c r="AI62" s="210">
        <f>EU28_TRA_StockTot!AI62-UK_TRA_StockTot!AI62</f>
        <v>16524492</v>
      </c>
      <c r="AJ62" s="210">
        <f>EU28_TRA_StockTot!AJ62-UK_TRA_StockTot!AJ62</f>
        <v>17971339</v>
      </c>
      <c r="AK62" s="210">
        <f>EU28_TRA_StockTot!AK62-UK_TRA_StockTot!AK62</f>
        <v>19434469</v>
      </c>
      <c r="AL62" s="210">
        <f>EU28_TRA_StockTot!AL62-UK_TRA_StockTot!AL62</f>
        <v>20892547</v>
      </c>
      <c r="AM62" s="210">
        <f>EU28_TRA_StockTot!AM62-UK_TRA_StockTot!AM62</f>
        <v>22315614</v>
      </c>
      <c r="AN62" s="210">
        <f>EU28_TRA_StockTot!AN62-UK_TRA_StockTot!AN62</f>
        <v>23678724</v>
      </c>
      <c r="AO62" s="210">
        <f>EU28_TRA_StockTot!AO62-UK_TRA_StockTot!AO62</f>
        <v>24946505</v>
      </c>
      <c r="AP62" s="210">
        <f>EU28_TRA_StockTot!AP62-UK_TRA_StockTot!AP62</f>
        <v>26096460</v>
      </c>
      <c r="AQ62" s="210">
        <f>EU28_TRA_StockTot!AQ62-UK_TRA_StockTot!AQ62</f>
        <v>27097148</v>
      </c>
      <c r="AR62" s="210">
        <f>EU28_TRA_StockTot!AR62-UK_TRA_StockTot!AR62</f>
        <v>27919969</v>
      </c>
      <c r="AS62" s="210">
        <f>EU28_TRA_StockTot!AS62-UK_TRA_StockTot!AS62</f>
        <v>28549010</v>
      </c>
      <c r="AT62" s="210">
        <f>EU28_TRA_StockTot!AT62-UK_TRA_StockTot!AT62</f>
        <v>28973695</v>
      </c>
      <c r="AU62" s="210">
        <f>EU28_TRA_StockTot!AU62-UK_TRA_StockTot!AU62</f>
        <v>29193710</v>
      </c>
      <c r="AV62" s="210">
        <f>EU28_TRA_StockTot!AV62-UK_TRA_StockTot!AV62</f>
        <v>29204314</v>
      </c>
      <c r="AW62" s="210">
        <f>EU28_TRA_StockTot!AW62-UK_TRA_StockTot!AW62</f>
        <v>29012734</v>
      </c>
      <c r="AX62" s="210">
        <f>EU28_TRA_StockTot!AX62-UK_TRA_StockTot!AX62</f>
        <v>28629206</v>
      </c>
      <c r="AY62" s="210">
        <f>EU28_TRA_StockTot!AY62-UK_TRA_StockTot!AY62</f>
        <v>28077423</v>
      </c>
      <c r="AZ62" s="210">
        <f>EU28_TRA_StockTot!AZ62-UK_TRA_StockTot!AZ62</f>
        <v>27385823</v>
      </c>
    </row>
    <row r="63" spans="1:52">
      <c r="A63" s="112" t="s">
        <v>212</v>
      </c>
      <c r="B63" s="96">
        <f>EU28_TRA_StockTot!B63-UK_TRA_StockTot!B63</f>
        <v>0</v>
      </c>
      <c r="C63" s="197">
        <f>EU28_TRA_StockTot!C63-UK_TRA_StockTot!C63</f>
        <v>0</v>
      </c>
      <c r="D63" s="197">
        <f>EU28_TRA_StockTot!D63-UK_TRA_StockTot!D63</f>
        <v>0</v>
      </c>
      <c r="E63" s="197">
        <f>EU28_TRA_StockTot!E63-UK_TRA_StockTot!E63</f>
        <v>0</v>
      </c>
      <c r="F63" s="197">
        <f>EU28_TRA_StockTot!F63-UK_TRA_StockTot!F63</f>
        <v>0</v>
      </c>
      <c r="G63" s="197">
        <f>EU28_TRA_StockTot!G63-UK_TRA_StockTot!G63</f>
        <v>0</v>
      </c>
      <c r="H63" s="197">
        <f>EU28_TRA_StockTot!H63-UK_TRA_StockTot!H63</f>
        <v>0</v>
      </c>
      <c r="I63" s="197">
        <f>EU28_TRA_StockTot!I63-UK_TRA_StockTot!I63</f>
        <v>0</v>
      </c>
      <c r="J63" s="197">
        <f>EU28_TRA_StockTot!J63-UK_TRA_StockTot!J63</f>
        <v>0</v>
      </c>
      <c r="K63" s="197">
        <f>EU28_TRA_StockTot!K63-UK_TRA_StockTot!K63</f>
        <v>0</v>
      </c>
      <c r="L63" s="197">
        <f>EU28_TRA_StockTot!L63-UK_TRA_StockTot!L63</f>
        <v>0</v>
      </c>
      <c r="M63" s="197">
        <f>EU28_TRA_StockTot!M63-UK_TRA_StockTot!M63</f>
        <v>0</v>
      </c>
      <c r="N63" s="197">
        <f>EU28_TRA_StockTot!N63-UK_TRA_StockTot!N63</f>
        <v>0</v>
      </c>
      <c r="O63" s="197">
        <f>EU28_TRA_StockTot!O63-UK_TRA_StockTot!O63</f>
        <v>0</v>
      </c>
      <c r="P63" s="197">
        <f>EU28_TRA_StockTot!P63-UK_TRA_StockTot!P63</f>
        <v>0</v>
      </c>
      <c r="Q63" s="197">
        <f>EU28_TRA_StockTot!Q63-UK_TRA_StockTot!Q63</f>
        <v>0</v>
      </c>
      <c r="R63" s="197">
        <f>EU28_TRA_StockTot!R63-UK_TRA_StockTot!R63</f>
        <v>0</v>
      </c>
      <c r="S63" s="197">
        <f>EU28_TRA_StockTot!S63-UK_TRA_StockTot!S63</f>
        <v>0</v>
      </c>
      <c r="T63" s="197">
        <f>EU28_TRA_StockTot!T63-UK_TRA_StockTot!T63</f>
        <v>0</v>
      </c>
      <c r="U63" s="197">
        <f>EU28_TRA_StockTot!U63-UK_TRA_StockTot!U63</f>
        <v>0</v>
      </c>
      <c r="V63" s="197">
        <f>EU28_TRA_StockTot!V63-UK_TRA_StockTot!V63</f>
        <v>0</v>
      </c>
      <c r="W63" s="197">
        <f>EU28_TRA_StockTot!W63-UK_TRA_StockTot!W63</f>
        <v>0</v>
      </c>
      <c r="X63" s="197">
        <f>EU28_TRA_StockTot!X63-UK_TRA_StockTot!X63</f>
        <v>0</v>
      </c>
      <c r="Y63" s="197">
        <f>EU28_TRA_StockTot!Y63-UK_TRA_StockTot!Y63</f>
        <v>0</v>
      </c>
      <c r="Z63" s="197">
        <f>EU28_TRA_StockTot!Z63-UK_TRA_StockTot!Z63</f>
        <v>0</v>
      </c>
      <c r="AA63" s="197">
        <f>EU28_TRA_StockTot!AA63-UK_TRA_StockTot!AA63</f>
        <v>0</v>
      </c>
      <c r="AB63" s="197">
        <f>EU28_TRA_StockTot!AB63-UK_TRA_StockTot!AB63</f>
        <v>0</v>
      </c>
      <c r="AC63" s="197">
        <f>EU28_TRA_StockTot!AC63-UK_TRA_StockTot!AC63</f>
        <v>0</v>
      </c>
      <c r="AD63" s="197">
        <f>EU28_TRA_StockTot!AD63-UK_TRA_StockTot!AD63</f>
        <v>0</v>
      </c>
      <c r="AE63" s="197">
        <f>EU28_TRA_StockTot!AE63-UK_TRA_StockTot!AE63</f>
        <v>0</v>
      </c>
      <c r="AF63" s="197">
        <f>EU28_TRA_StockTot!AF63-UK_TRA_StockTot!AF63</f>
        <v>0</v>
      </c>
      <c r="AG63" s="197">
        <f>EU28_TRA_StockTot!AG63-UK_TRA_StockTot!AG63</f>
        <v>0</v>
      </c>
      <c r="AH63" s="197">
        <f>EU28_TRA_StockTot!AH63-UK_TRA_StockTot!AH63</f>
        <v>0</v>
      </c>
      <c r="AI63" s="197">
        <f>EU28_TRA_StockTot!AI63-UK_TRA_StockTot!AI63</f>
        <v>0</v>
      </c>
      <c r="AJ63" s="197">
        <f>EU28_TRA_StockTot!AJ63-UK_TRA_StockTot!AJ63</f>
        <v>0</v>
      </c>
      <c r="AK63" s="197">
        <f>EU28_TRA_StockTot!AK63-UK_TRA_StockTot!AK63</f>
        <v>0</v>
      </c>
      <c r="AL63" s="197">
        <f>EU28_TRA_StockTot!AL63-UK_TRA_StockTot!AL63</f>
        <v>0</v>
      </c>
      <c r="AM63" s="197">
        <f>EU28_TRA_StockTot!AM63-UK_TRA_StockTot!AM63</f>
        <v>0</v>
      </c>
      <c r="AN63" s="197">
        <f>EU28_TRA_StockTot!AN63-UK_TRA_StockTot!AN63</f>
        <v>0</v>
      </c>
      <c r="AO63" s="197">
        <f>EU28_TRA_StockTot!AO63-UK_TRA_StockTot!AO63</f>
        <v>0</v>
      </c>
      <c r="AP63" s="197">
        <f>EU28_TRA_StockTot!AP63-UK_TRA_StockTot!AP63</f>
        <v>0</v>
      </c>
      <c r="AQ63" s="197">
        <f>EU28_TRA_StockTot!AQ63-UK_TRA_StockTot!AQ63</f>
        <v>0</v>
      </c>
      <c r="AR63" s="197">
        <f>EU28_TRA_StockTot!AR63-UK_TRA_StockTot!AR63</f>
        <v>0</v>
      </c>
      <c r="AS63" s="197">
        <f>EU28_TRA_StockTot!AS63-UK_TRA_StockTot!AS63</f>
        <v>0</v>
      </c>
      <c r="AT63" s="197">
        <f>EU28_TRA_StockTot!AT63-UK_TRA_StockTot!AT63</f>
        <v>0</v>
      </c>
      <c r="AU63" s="197">
        <f>EU28_TRA_StockTot!AU63-UK_TRA_StockTot!AU63</f>
        <v>0</v>
      </c>
      <c r="AV63" s="197">
        <f>EU28_TRA_StockTot!AV63-UK_TRA_StockTot!AV63</f>
        <v>0</v>
      </c>
      <c r="AW63" s="197">
        <f>EU28_TRA_StockTot!AW63-UK_TRA_StockTot!AW63</f>
        <v>0</v>
      </c>
      <c r="AX63" s="197">
        <f>EU28_TRA_StockTot!AX63-UK_TRA_StockTot!AX63</f>
        <v>0</v>
      </c>
      <c r="AY63" s="197">
        <f>EU28_TRA_StockTot!AY63-UK_TRA_StockTot!AY63</f>
        <v>0</v>
      </c>
      <c r="AZ63" s="197">
        <f>EU28_TRA_StockTot!AZ63-UK_TRA_StockTot!AZ63</f>
        <v>0</v>
      </c>
    </row>
    <row r="64" spans="1:52">
      <c r="A64" s="112" t="s">
        <v>202</v>
      </c>
      <c r="B64" s="96">
        <f>EU28_TRA_StockTot!B64-UK_TRA_StockTot!B64</f>
        <v>0</v>
      </c>
      <c r="C64" s="197">
        <f>EU28_TRA_StockTot!C64-UK_TRA_StockTot!C64</f>
        <v>0</v>
      </c>
      <c r="D64" s="197">
        <f>EU28_TRA_StockTot!D64-UK_TRA_StockTot!D64</f>
        <v>0</v>
      </c>
      <c r="E64" s="197">
        <f>EU28_TRA_StockTot!E64-UK_TRA_StockTot!E64</f>
        <v>0</v>
      </c>
      <c r="F64" s="197">
        <f>EU28_TRA_StockTot!F64-UK_TRA_StockTot!F64</f>
        <v>0</v>
      </c>
      <c r="G64" s="197">
        <f>EU28_TRA_StockTot!G64-UK_TRA_StockTot!G64</f>
        <v>0</v>
      </c>
      <c r="H64" s="197">
        <f>EU28_TRA_StockTot!H64-UK_TRA_StockTot!H64</f>
        <v>0</v>
      </c>
      <c r="I64" s="197">
        <f>EU28_TRA_StockTot!I64-UK_TRA_StockTot!I64</f>
        <v>0</v>
      </c>
      <c r="J64" s="197">
        <f>EU28_TRA_StockTot!J64-UK_TRA_StockTot!J64</f>
        <v>132</v>
      </c>
      <c r="K64" s="197">
        <f>EU28_TRA_StockTot!K64-UK_TRA_StockTot!K64</f>
        <v>165</v>
      </c>
      <c r="L64" s="197">
        <f>EU28_TRA_StockTot!L64-UK_TRA_StockTot!L64</f>
        <v>389</v>
      </c>
      <c r="M64" s="197">
        <f>EU28_TRA_StockTot!M64-UK_TRA_StockTot!M64</f>
        <v>608</v>
      </c>
      <c r="N64" s="197">
        <f>EU28_TRA_StockTot!N64-UK_TRA_StockTot!N64</f>
        <v>6805</v>
      </c>
      <c r="O64" s="197">
        <f>EU28_TRA_StockTot!O64-UK_TRA_StockTot!O64</f>
        <v>30764</v>
      </c>
      <c r="P64" s="197">
        <f>EU28_TRA_StockTot!P64-UK_TRA_StockTot!P64</f>
        <v>85228</v>
      </c>
      <c r="Q64" s="197">
        <f>EU28_TRA_StockTot!Q64-UK_TRA_StockTot!Q64</f>
        <v>154970</v>
      </c>
      <c r="R64" s="197">
        <f>EU28_TRA_StockTot!R64-UK_TRA_StockTot!R64</f>
        <v>245103</v>
      </c>
      <c r="S64" s="197">
        <f>EU28_TRA_StockTot!S64-UK_TRA_StockTot!S64</f>
        <v>352706</v>
      </c>
      <c r="T64" s="197">
        <f>EU28_TRA_StockTot!T64-UK_TRA_StockTot!T64</f>
        <v>476661</v>
      </c>
      <c r="U64" s="197">
        <f>EU28_TRA_StockTot!U64-UK_TRA_StockTot!U64</f>
        <v>640944</v>
      </c>
      <c r="V64" s="197">
        <f>EU28_TRA_StockTot!V64-UK_TRA_StockTot!V64</f>
        <v>854076</v>
      </c>
      <c r="W64" s="197">
        <f>EU28_TRA_StockTot!W64-UK_TRA_StockTot!W64</f>
        <v>1517000</v>
      </c>
      <c r="X64" s="197">
        <f>EU28_TRA_StockTot!X64-UK_TRA_StockTot!X64</f>
        <v>2411341</v>
      </c>
      <c r="Y64" s="197">
        <f>EU28_TRA_StockTot!Y64-UK_TRA_StockTot!Y64</f>
        <v>3537979</v>
      </c>
      <c r="Z64" s="197">
        <f>EU28_TRA_StockTot!Z64-UK_TRA_StockTot!Z64</f>
        <v>4761760</v>
      </c>
      <c r="AA64" s="197">
        <f>EU28_TRA_StockTot!AA64-UK_TRA_StockTot!AA64</f>
        <v>6063398</v>
      </c>
      <c r="AB64" s="197">
        <f>EU28_TRA_StockTot!AB64-UK_TRA_StockTot!AB64</f>
        <v>7353706</v>
      </c>
      <c r="AC64" s="197">
        <f>EU28_TRA_StockTot!AC64-UK_TRA_StockTot!AC64</f>
        <v>8655990</v>
      </c>
      <c r="AD64" s="197">
        <f>EU28_TRA_StockTot!AD64-UK_TRA_StockTot!AD64</f>
        <v>9919066</v>
      </c>
      <c r="AE64" s="197">
        <f>EU28_TRA_StockTot!AE64-UK_TRA_StockTot!AE64</f>
        <v>11150708</v>
      </c>
      <c r="AF64" s="197">
        <f>EU28_TRA_StockTot!AF64-UK_TRA_StockTot!AF64</f>
        <v>12430823</v>
      </c>
      <c r="AG64" s="197">
        <f>EU28_TRA_StockTot!AG64-UK_TRA_StockTot!AG64</f>
        <v>13748081</v>
      </c>
      <c r="AH64" s="197">
        <f>EU28_TRA_StockTot!AH64-UK_TRA_StockTot!AH64</f>
        <v>15114226</v>
      </c>
      <c r="AI64" s="197">
        <f>EU28_TRA_StockTot!AI64-UK_TRA_StockTot!AI64</f>
        <v>16524438</v>
      </c>
      <c r="AJ64" s="197">
        <f>EU28_TRA_StockTot!AJ64-UK_TRA_StockTot!AJ64</f>
        <v>17971278</v>
      </c>
      <c r="AK64" s="197">
        <f>EU28_TRA_StockTot!AK64-UK_TRA_StockTot!AK64</f>
        <v>19434400</v>
      </c>
      <c r="AL64" s="197">
        <f>EU28_TRA_StockTot!AL64-UK_TRA_StockTot!AL64</f>
        <v>20892470</v>
      </c>
      <c r="AM64" s="197">
        <f>EU28_TRA_StockTot!AM64-UK_TRA_StockTot!AM64</f>
        <v>22315529</v>
      </c>
      <c r="AN64" s="197">
        <f>EU28_TRA_StockTot!AN64-UK_TRA_StockTot!AN64</f>
        <v>23678631</v>
      </c>
      <c r="AO64" s="197">
        <f>EU28_TRA_StockTot!AO64-UK_TRA_StockTot!AO64</f>
        <v>24946404</v>
      </c>
      <c r="AP64" s="197">
        <f>EU28_TRA_StockTot!AP64-UK_TRA_StockTot!AP64</f>
        <v>26096351</v>
      </c>
      <c r="AQ64" s="197">
        <f>EU28_TRA_StockTot!AQ64-UK_TRA_StockTot!AQ64</f>
        <v>27097031</v>
      </c>
      <c r="AR64" s="197">
        <f>EU28_TRA_StockTot!AR64-UK_TRA_StockTot!AR64</f>
        <v>27919844</v>
      </c>
      <c r="AS64" s="197">
        <f>EU28_TRA_StockTot!AS64-UK_TRA_StockTot!AS64</f>
        <v>28548878</v>
      </c>
      <c r="AT64" s="197">
        <f>EU28_TRA_StockTot!AT64-UK_TRA_StockTot!AT64</f>
        <v>28973557</v>
      </c>
      <c r="AU64" s="197">
        <f>EU28_TRA_StockTot!AU64-UK_TRA_StockTot!AU64</f>
        <v>29193567</v>
      </c>
      <c r="AV64" s="197">
        <f>EU28_TRA_StockTot!AV64-UK_TRA_StockTot!AV64</f>
        <v>29204172</v>
      </c>
      <c r="AW64" s="197">
        <f>EU28_TRA_StockTot!AW64-UK_TRA_StockTot!AW64</f>
        <v>29012592</v>
      </c>
      <c r="AX64" s="197">
        <f>EU28_TRA_StockTot!AX64-UK_TRA_StockTot!AX64</f>
        <v>28629063</v>
      </c>
      <c r="AY64" s="197">
        <f>EU28_TRA_StockTot!AY64-UK_TRA_StockTot!AY64</f>
        <v>28077282</v>
      </c>
      <c r="AZ64" s="197">
        <f>EU28_TRA_StockTot!AZ64-UK_TRA_StockTot!AZ64</f>
        <v>27385686</v>
      </c>
    </row>
    <row r="65" spans="1:52">
      <c r="A65" s="112" t="s">
        <v>213</v>
      </c>
      <c r="B65" s="96">
        <f>EU28_TRA_StockTot!B65-UK_TRA_StockTot!B65</f>
        <v>0</v>
      </c>
      <c r="C65" s="197">
        <f>EU28_TRA_StockTot!C65-UK_TRA_StockTot!C65</f>
        <v>0</v>
      </c>
      <c r="D65" s="197">
        <f>EU28_TRA_StockTot!D65-UK_TRA_StockTot!D65</f>
        <v>0</v>
      </c>
      <c r="E65" s="197">
        <f>EU28_TRA_StockTot!E65-UK_TRA_StockTot!E65</f>
        <v>0</v>
      </c>
      <c r="F65" s="197">
        <f>EU28_TRA_StockTot!F65-UK_TRA_StockTot!F65</f>
        <v>0</v>
      </c>
      <c r="G65" s="197">
        <f>EU28_TRA_StockTot!G65-UK_TRA_StockTot!G65</f>
        <v>0</v>
      </c>
      <c r="H65" s="197">
        <f>EU28_TRA_StockTot!H65-UK_TRA_StockTot!H65</f>
        <v>0</v>
      </c>
      <c r="I65" s="197">
        <f>EU28_TRA_StockTot!I65-UK_TRA_StockTot!I65</f>
        <v>0</v>
      </c>
      <c r="J65" s="197">
        <f>EU28_TRA_StockTot!J65-UK_TRA_StockTot!J65</f>
        <v>0</v>
      </c>
      <c r="K65" s="197">
        <f>EU28_TRA_StockTot!K65-UK_TRA_StockTot!K65</f>
        <v>0</v>
      </c>
      <c r="L65" s="197">
        <f>EU28_TRA_StockTot!L65-UK_TRA_StockTot!L65</f>
        <v>0</v>
      </c>
      <c r="M65" s="197">
        <f>EU28_TRA_StockTot!M65-UK_TRA_StockTot!M65</f>
        <v>0</v>
      </c>
      <c r="N65" s="197">
        <f>EU28_TRA_StockTot!N65-UK_TRA_StockTot!N65</f>
        <v>0</v>
      </c>
      <c r="O65" s="197">
        <f>EU28_TRA_StockTot!O65-UK_TRA_StockTot!O65</f>
        <v>0</v>
      </c>
      <c r="P65" s="197">
        <f>EU28_TRA_StockTot!P65-UK_TRA_StockTot!P65</f>
        <v>0</v>
      </c>
      <c r="Q65" s="197">
        <f>EU28_TRA_StockTot!Q65-UK_TRA_StockTot!Q65</f>
        <v>0</v>
      </c>
      <c r="R65" s="197">
        <f>EU28_TRA_StockTot!R65-UK_TRA_StockTot!R65</f>
        <v>0</v>
      </c>
      <c r="S65" s="197">
        <f>EU28_TRA_StockTot!S65-UK_TRA_StockTot!S65</f>
        <v>0</v>
      </c>
      <c r="T65" s="197">
        <f>EU28_TRA_StockTot!T65-UK_TRA_StockTot!T65</f>
        <v>0</v>
      </c>
      <c r="U65" s="197">
        <f>EU28_TRA_StockTot!U65-UK_TRA_StockTot!U65</f>
        <v>0</v>
      </c>
      <c r="V65" s="197">
        <f>EU28_TRA_StockTot!V65-UK_TRA_StockTot!V65</f>
        <v>0</v>
      </c>
      <c r="W65" s="197">
        <f>EU28_TRA_StockTot!W65-UK_TRA_StockTot!W65</f>
        <v>0</v>
      </c>
      <c r="X65" s="197">
        <f>EU28_TRA_StockTot!X65-UK_TRA_StockTot!X65</f>
        <v>0</v>
      </c>
      <c r="Y65" s="197">
        <f>EU28_TRA_StockTot!Y65-UK_TRA_StockTot!Y65</f>
        <v>0</v>
      </c>
      <c r="Z65" s="197">
        <f>EU28_TRA_StockTot!Z65-UK_TRA_StockTot!Z65</f>
        <v>0</v>
      </c>
      <c r="AA65" s="197">
        <f>EU28_TRA_StockTot!AA65-UK_TRA_StockTot!AA65</f>
        <v>0</v>
      </c>
      <c r="AB65" s="197">
        <f>EU28_TRA_StockTot!AB65-UK_TRA_StockTot!AB65</f>
        <v>0</v>
      </c>
      <c r="AC65" s="197">
        <f>EU28_TRA_StockTot!AC65-UK_TRA_StockTot!AC65</f>
        <v>0</v>
      </c>
      <c r="AD65" s="197">
        <f>EU28_TRA_StockTot!AD65-UK_TRA_StockTot!AD65</f>
        <v>0</v>
      </c>
      <c r="AE65" s="197">
        <f>EU28_TRA_StockTot!AE65-UK_TRA_StockTot!AE65</f>
        <v>0</v>
      </c>
      <c r="AF65" s="197">
        <f>EU28_TRA_StockTot!AF65-UK_TRA_StockTot!AF65</f>
        <v>0</v>
      </c>
      <c r="AG65" s="197">
        <f>EU28_TRA_StockTot!AG65-UK_TRA_StockTot!AG65</f>
        <v>0</v>
      </c>
      <c r="AH65" s="197">
        <f>EU28_TRA_StockTot!AH65-UK_TRA_StockTot!AH65</f>
        <v>0</v>
      </c>
      <c r="AI65" s="197">
        <f>EU28_TRA_StockTot!AI65-UK_TRA_StockTot!AI65</f>
        <v>0</v>
      </c>
      <c r="AJ65" s="197">
        <f>EU28_TRA_StockTot!AJ65-UK_TRA_StockTot!AJ65</f>
        <v>0</v>
      </c>
      <c r="AK65" s="197">
        <f>EU28_TRA_StockTot!AK65-UK_TRA_StockTot!AK65</f>
        <v>0</v>
      </c>
      <c r="AL65" s="197">
        <f>EU28_TRA_StockTot!AL65-UK_TRA_StockTot!AL65</f>
        <v>0</v>
      </c>
      <c r="AM65" s="197">
        <f>EU28_TRA_StockTot!AM65-UK_TRA_StockTot!AM65</f>
        <v>0</v>
      </c>
      <c r="AN65" s="197">
        <f>EU28_TRA_StockTot!AN65-UK_TRA_StockTot!AN65</f>
        <v>0</v>
      </c>
      <c r="AO65" s="197">
        <f>EU28_TRA_StockTot!AO65-UK_TRA_StockTot!AO65</f>
        <v>0</v>
      </c>
      <c r="AP65" s="197">
        <f>EU28_TRA_StockTot!AP65-UK_TRA_StockTot!AP65</f>
        <v>0</v>
      </c>
      <c r="AQ65" s="197">
        <f>EU28_TRA_StockTot!AQ65-UK_TRA_StockTot!AQ65</f>
        <v>0</v>
      </c>
      <c r="AR65" s="197">
        <f>EU28_TRA_StockTot!AR65-UK_TRA_StockTot!AR65</f>
        <v>0</v>
      </c>
      <c r="AS65" s="197">
        <f>EU28_TRA_StockTot!AS65-UK_TRA_StockTot!AS65</f>
        <v>0</v>
      </c>
      <c r="AT65" s="197">
        <f>EU28_TRA_StockTot!AT65-UK_TRA_StockTot!AT65</f>
        <v>0</v>
      </c>
      <c r="AU65" s="197">
        <f>EU28_TRA_StockTot!AU65-UK_TRA_StockTot!AU65</f>
        <v>0</v>
      </c>
      <c r="AV65" s="197">
        <f>EU28_TRA_StockTot!AV65-UK_TRA_StockTot!AV65</f>
        <v>0</v>
      </c>
      <c r="AW65" s="197">
        <f>EU28_TRA_StockTot!AW65-UK_TRA_StockTot!AW65</f>
        <v>0</v>
      </c>
      <c r="AX65" s="197">
        <f>EU28_TRA_StockTot!AX65-UK_TRA_StockTot!AX65</f>
        <v>0</v>
      </c>
      <c r="AY65" s="197">
        <f>EU28_TRA_StockTot!AY65-UK_TRA_StockTot!AY65</f>
        <v>0</v>
      </c>
      <c r="AZ65" s="197">
        <f>EU28_TRA_StockTot!AZ65-UK_TRA_StockTot!AZ65</f>
        <v>0</v>
      </c>
    </row>
    <row r="66" spans="1:52">
      <c r="A66" s="112" t="s">
        <v>214</v>
      </c>
      <c r="B66" s="96">
        <f>EU28_TRA_StockTot!B66-UK_TRA_StockTot!B66</f>
        <v>0</v>
      </c>
      <c r="C66" s="197">
        <f>EU28_TRA_StockTot!C66-UK_TRA_StockTot!C66</f>
        <v>0</v>
      </c>
      <c r="D66" s="197">
        <f>EU28_TRA_StockTot!D66-UK_TRA_StockTot!D66</f>
        <v>0</v>
      </c>
      <c r="E66" s="197">
        <f>EU28_TRA_StockTot!E66-UK_TRA_StockTot!E66</f>
        <v>0</v>
      </c>
      <c r="F66" s="197">
        <f>EU28_TRA_StockTot!F66-UK_TRA_StockTot!F66</f>
        <v>0</v>
      </c>
      <c r="G66" s="197">
        <f>EU28_TRA_StockTot!G66-UK_TRA_StockTot!G66</f>
        <v>0</v>
      </c>
      <c r="H66" s="197">
        <f>EU28_TRA_StockTot!H66-UK_TRA_StockTot!H66</f>
        <v>0</v>
      </c>
      <c r="I66" s="197">
        <f>EU28_TRA_StockTot!I66-UK_TRA_StockTot!I66</f>
        <v>0</v>
      </c>
      <c r="J66" s="197">
        <f>EU28_TRA_StockTot!J66-UK_TRA_StockTot!J66</f>
        <v>0</v>
      </c>
      <c r="K66" s="197">
        <f>EU28_TRA_StockTot!K66-UK_TRA_StockTot!K66</f>
        <v>0</v>
      </c>
      <c r="L66" s="197">
        <f>EU28_TRA_StockTot!L66-UK_TRA_StockTot!L66</f>
        <v>0</v>
      </c>
      <c r="M66" s="197">
        <f>EU28_TRA_StockTot!M66-UK_TRA_StockTot!M66</f>
        <v>0</v>
      </c>
      <c r="N66" s="197">
        <f>EU28_TRA_StockTot!N66-UK_TRA_StockTot!N66</f>
        <v>0</v>
      </c>
      <c r="O66" s="197">
        <f>EU28_TRA_StockTot!O66-UK_TRA_StockTot!O66</f>
        <v>0</v>
      </c>
      <c r="P66" s="197">
        <f>EU28_TRA_StockTot!P66-UK_TRA_StockTot!P66</f>
        <v>0</v>
      </c>
      <c r="Q66" s="197">
        <f>EU28_TRA_StockTot!Q66-UK_TRA_StockTot!Q66</f>
        <v>0</v>
      </c>
      <c r="R66" s="197">
        <f>EU28_TRA_StockTot!R66-UK_TRA_StockTot!R66</f>
        <v>0</v>
      </c>
      <c r="S66" s="197">
        <f>EU28_TRA_StockTot!S66-UK_TRA_StockTot!S66</f>
        <v>0</v>
      </c>
      <c r="T66" s="197">
        <f>EU28_TRA_StockTot!T66-UK_TRA_StockTot!T66</f>
        <v>0</v>
      </c>
      <c r="U66" s="197">
        <f>EU28_TRA_StockTot!U66-UK_TRA_StockTot!U66</f>
        <v>0</v>
      </c>
      <c r="V66" s="197">
        <f>EU28_TRA_StockTot!V66-UK_TRA_StockTot!V66</f>
        <v>0</v>
      </c>
      <c r="W66" s="197">
        <f>EU28_TRA_StockTot!W66-UK_TRA_StockTot!W66</f>
        <v>0</v>
      </c>
      <c r="X66" s="197">
        <f>EU28_TRA_StockTot!X66-UK_TRA_StockTot!X66</f>
        <v>0</v>
      </c>
      <c r="Y66" s="197">
        <f>EU28_TRA_StockTot!Y66-UK_TRA_StockTot!Y66</f>
        <v>0</v>
      </c>
      <c r="Z66" s="197">
        <f>EU28_TRA_StockTot!Z66-UK_TRA_StockTot!Z66</f>
        <v>0</v>
      </c>
      <c r="AA66" s="197">
        <f>EU28_TRA_StockTot!AA66-UK_TRA_StockTot!AA66</f>
        <v>0</v>
      </c>
      <c r="AB66" s="197">
        <f>EU28_TRA_StockTot!AB66-UK_TRA_StockTot!AB66</f>
        <v>0</v>
      </c>
      <c r="AC66" s="197">
        <f>EU28_TRA_StockTot!AC66-UK_TRA_StockTot!AC66</f>
        <v>0</v>
      </c>
      <c r="AD66" s="197">
        <f>EU28_TRA_StockTot!AD66-UK_TRA_StockTot!AD66</f>
        <v>0</v>
      </c>
      <c r="AE66" s="197">
        <f>EU28_TRA_StockTot!AE66-UK_TRA_StockTot!AE66</f>
        <v>0</v>
      </c>
      <c r="AF66" s="197">
        <f>EU28_TRA_StockTot!AF66-UK_TRA_StockTot!AF66</f>
        <v>0</v>
      </c>
      <c r="AG66" s="197">
        <f>EU28_TRA_StockTot!AG66-UK_TRA_StockTot!AG66</f>
        <v>0</v>
      </c>
      <c r="AH66" s="197">
        <f>EU28_TRA_StockTot!AH66-UK_TRA_StockTot!AH66</f>
        <v>0</v>
      </c>
      <c r="AI66" s="197">
        <f>EU28_TRA_StockTot!AI66-UK_TRA_StockTot!AI66</f>
        <v>0</v>
      </c>
      <c r="AJ66" s="197">
        <f>EU28_TRA_StockTot!AJ66-UK_TRA_StockTot!AJ66</f>
        <v>0</v>
      </c>
      <c r="AK66" s="197">
        <f>EU28_TRA_StockTot!AK66-UK_TRA_StockTot!AK66</f>
        <v>0</v>
      </c>
      <c r="AL66" s="197">
        <f>EU28_TRA_StockTot!AL66-UK_TRA_StockTot!AL66</f>
        <v>0</v>
      </c>
      <c r="AM66" s="197">
        <f>EU28_TRA_StockTot!AM66-UK_TRA_StockTot!AM66</f>
        <v>0</v>
      </c>
      <c r="AN66" s="197">
        <f>EU28_TRA_StockTot!AN66-UK_TRA_StockTot!AN66</f>
        <v>0</v>
      </c>
      <c r="AO66" s="197">
        <f>EU28_TRA_StockTot!AO66-UK_TRA_StockTot!AO66</f>
        <v>0</v>
      </c>
      <c r="AP66" s="197">
        <f>EU28_TRA_StockTot!AP66-UK_TRA_StockTot!AP66</f>
        <v>0</v>
      </c>
      <c r="AQ66" s="197">
        <f>EU28_TRA_StockTot!AQ66-UK_TRA_StockTot!AQ66</f>
        <v>0</v>
      </c>
      <c r="AR66" s="197">
        <f>EU28_TRA_StockTot!AR66-UK_TRA_StockTot!AR66</f>
        <v>0</v>
      </c>
      <c r="AS66" s="197">
        <f>EU28_TRA_StockTot!AS66-UK_TRA_StockTot!AS66</f>
        <v>0</v>
      </c>
      <c r="AT66" s="197">
        <f>EU28_TRA_StockTot!AT66-UK_TRA_StockTot!AT66</f>
        <v>0</v>
      </c>
      <c r="AU66" s="197">
        <f>EU28_TRA_StockTot!AU66-UK_TRA_StockTot!AU66</f>
        <v>0</v>
      </c>
      <c r="AV66" s="197">
        <f>EU28_TRA_StockTot!AV66-UK_TRA_StockTot!AV66</f>
        <v>0</v>
      </c>
      <c r="AW66" s="197">
        <f>EU28_TRA_StockTot!AW66-UK_TRA_StockTot!AW66</f>
        <v>0</v>
      </c>
      <c r="AX66" s="197">
        <f>EU28_TRA_StockTot!AX66-UK_TRA_StockTot!AX66</f>
        <v>0</v>
      </c>
      <c r="AY66" s="197">
        <f>EU28_TRA_StockTot!AY66-UK_TRA_StockTot!AY66</f>
        <v>0</v>
      </c>
      <c r="AZ66" s="197">
        <f>EU28_TRA_StockTot!AZ66-UK_TRA_StockTot!AZ66</f>
        <v>0</v>
      </c>
    </row>
    <row r="67" spans="1:52">
      <c r="A67" s="112" t="s">
        <v>203</v>
      </c>
      <c r="B67" s="96">
        <f>EU28_TRA_StockTot!B67-UK_TRA_StockTot!B67</f>
        <v>0</v>
      </c>
      <c r="C67" s="197">
        <f>EU28_TRA_StockTot!C67-UK_TRA_StockTot!C67</f>
        <v>0</v>
      </c>
      <c r="D67" s="197">
        <f>EU28_TRA_StockTot!D67-UK_TRA_StockTot!D67</f>
        <v>0</v>
      </c>
      <c r="E67" s="197">
        <f>EU28_TRA_StockTot!E67-UK_TRA_StockTot!E67</f>
        <v>0</v>
      </c>
      <c r="F67" s="197">
        <f>EU28_TRA_StockTot!F67-UK_TRA_StockTot!F67</f>
        <v>0</v>
      </c>
      <c r="G67" s="197">
        <f>EU28_TRA_StockTot!G67-UK_TRA_StockTot!G67</f>
        <v>0</v>
      </c>
      <c r="H67" s="197">
        <f>EU28_TRA_StockTot!H67-UK_TRA_StockTot!H67</f>
        <v>0</v>
      </c>
      <c r="I67" s="197">
        <f>EU28_TRA_StockTot!I67-UK_TRA_StockTot!I67</f>
        <v>0</v>
      </c>
      <c r="J67" s="197">
        <f>EU28_TRA_StockTot!J67-UK_TRA_StockTot!J67</f>
        <v>0</v>
      </c>
      <c r="K67" s="197">
        <f>EU28_TRA_StockTot!K67-UK_TRA_StockTot!K67</f>
        <v>0</v>
      </c>
      <c r="L67" s="197">
        <f>EU28_TRA_StockTot!L67-UK_TRA_StockTot!L67</f>
        <v>0</v>
      </c>
      <c r="M67" s="197">
        <f>EU28_TRA_StockTot!M67-UK_TRA_StockTot!M67</f>
        <v>0</v>
      </c>
      <c r="N67" s="197">
        <f>EU28_TRA_StockTot!N67-UK_TRA_StockTot!N67</f>
        <v>0</v>
      </c>
      <c r="O67" s="197">
        <f>EU28_TRA_StockTot!O67-UK_TRA_StockTot!O67</f>
        <v>0</v>
      </c>
      <c r="P67" s="197">
        <f>EU28_TRA_StockTot!P67-UK_TRA_StockTot!P67</f>
        <v>0</v>
      </c>
      <c r="Q67" s="197">
        <f>EU28_TRA_StockTot!Q67-UK_TRA_StockTot!Q67</f>
        <v>0</v>
      </c>
      <c r="R67" s="197">
        <f>EU28_TRA_StockTot!R67-UK_TRA_StockTot!R67</f>
        <v>0</v>
      </c>
      <c r="S67" s="197">
        <f>EU28_TRA_StockTot!S67-UK_TRA_StockTot!S67</f>
        <v>0</v>
      </c>
      <c r="T67" s="197">
        <f>EU28_TRA_StockTot!T67-UK_TRA_StockTot!T67</f>
        <v>0</v>
      </c>
      <c r="U67" s="197">
        <f>EU28_TRA_StockTot!U67-UK_TRA_StockTot!U67</f>
        <v>0</v>
      </c>
      <c r="V67" s="197">
        <f>EU28_TRA_StockTot!V67-UK_TRA_StockTot!V67</f>
        <v>0</v>
      </c>
      <c r="W67" s="197">
        <f>EU28_TRA_StockTot!W67-UK_TRA_StockTot!W67</f>
        <v>1</v>
      </c>
      <c r="X67" s="197">
        <f>EU28_TRA_StockTot!X67-UK_TRA_StockTot!X67</f>
        <v>3</v>
      </c>
      <c r="Y67" s="197">
        <f>EU28_TRA_StockTot!Y67-UK_TRA_StockTot!Y67</f>
        <v>6</v>
      </c>
      <c r="Z67" s="197">
        <f>EU28_TRA_StockTot!Z67-UK_TRA_StockTot!Z67</f>
        <v>10</v>
      </c>
      <c r="AA67" s="197">
        <f>EU28_TRA_StockTot!AA67-UK_TRA_StockTot!AA67</f>
        <v>14</v>
      </c>
      <c r="AB67" s="197">
        <f>EU28_TRA_StockTot!AB67-UK_TRA_StockTot!AB67</f>
        <v>18</v>
      </c>
      <c r="AC67" s="197">
        <f>EU28_TRA_StockTot!AC67-UK_TRA_StockTot!AC67</f>
        <v>22</v>
      </c>
      <c r="AD67" s="197">
        <f>EU28_TRA_StockTot!AD67-UK_TRA_StockTot!AD67</f>
        <v>26</v>
      </c>
      <c r="AE67" s="197">
        <f>EU28_TRA_StockTot!AE67-UK_TRA_StockTot!AE67</f>
        <v>30</v>
      </c>
      <c r="AF67" s="197">
        <f>EU28_TRA_StockTot!AF67-UK_TRA_StockTot!AF67</f>
        <v>35</v>
      </c>
      <c r="AG67" s="197">
        <f>EU28_TRA_StockTot!AG67-UK_TRA_StockTot!AG67</f>
        <v>41</v>
      </c>
      <c r="AH67" s="197">
        <f>EU28_TRA_StockTot!AH67-UK_TRA_StockTot!AH67</f>
        <v>47</v>
      </c>
      <c r="AI67" s="197">
        <f>EU28_TRA_StockTot!AI67-UK_TRA_StockTot!AI67</f>
        <v>54</v>
      </c>
      <c r="AJ67" s="197">
        <f>EU28_TRA_StockTot!AJ67-UK_TRA_StockTot!AJ67</f>
        <v>61</v>
      </c>
      <c r="AK67" s="197">
        <f>EU28_TRA_StockTot!AK67-UK_TRA_StockTot!AK67</f>
        <v>69</v>
      </c>
      <c r="AL67" s="197">
        <f>EU28_TRA_StockTot!AL67-UK_TRA_StockTot!AL67</f>
        <v>77</v>
      </c>
      <c r="AM67" s="197">
        <f>EU28_TRA_StockTot!AM67-UK_TRA_StockTot!AM67</f>
        <v>85</v>
      </c>
      <c r="AN67" s="197">
        <f>EU28_TRA_StockTot!AN67-UK_TRA_StockTot!AN67</f>
        <v>93</v>
      </c>
      <c r="AO67" s="197">
        <f>EU28_TRA_StockTot!AO67-UK_TRA_StockTot!AO67</f>
        <v>101</v>
      </c>
      <c r="AP67" s="197">
        <f>EU28_TRA_StockTot!AP67-UK_TRA_StockTot!AP67</f>
        <v>109</v>
      </c>
      <c r="AQ67" s="197">
        <f>EU28_TRA_StockTot!AQ67-UK_TRA_StockTot!AQ67</f>
        <v>117</v>
      </c>
      <c r="AR67" s="197">
        <f>EU28_TRA_StockTot!AR67-UK_TRA_StockTot!AR67</f>
        <v>125</v>
      </c>
      <c r="AS67" s="197">
        <f>EU28_TRA_StockTot!AS67-UK_TRA_StockTot!AS67</f>
        <v>132</v>
      </c>
      <c r="AT67" s="197">
        <f>EU28_TRA_StockTot!AT67-UK_TRA_StockTot!AT67</f>
        <v>138</v>
      </c>
      <c r="AU67" s="197">
        <f>EU28_TRA_StockTot!AU67-UK_TRA_StockTot!AU67</f>
        <v>143</v>
      </c>
      <c r="AV67" s="197">
        <f>EU28_TRA_StockTot!AV67-UK_TRA_StockTot!AV67</f>
        <v>142</v>
      </c>
      <c r="AW67" s="197">
        <f>EU28_TRA_StockTot!AW67-UK_TRA_StockTot!AW67</f>
        <v>142</v>
      </c>
      <c r="AX67" s="197">
        <f>EU28_TRA_StockTot!AX67-UK_TRA_StockTot!AX67</f>
        <v>143</v>
      </c>
      <c r="AY67" s="197">
        <f>EU28_TRA_StockTot!AY67-UK_TRA_StockTot!AY67</f>
        <v>141</v>
      </c>
      <c r="AZ67" s="197">
        <f>EU28_TRA_StockTot!AZ67-UK_TRA_StockTot!AZ67</f>
        <v>137</v>
      </c>
    </row>
    <row r="68" spans="1:52">
      <c r="A68" s="112" t="s">
        <v>204</v>
      </c>
      <c r="B68" s="96">
        <f>EU28_TRA_StockTot!B68-UK_TRA_StockTot!B68</f>
        <v>0</v>
      </c>
      <c r="C68" s="197">
        <f>EU28_TRA_StockTot!C68-UK_TRA_StockTot!C68</f>
        <v>0</v>
      </c>
      <c r="D68" s="197">
        <f>EU28_TRA_StockTot!D68-UK_TRA_StockTot!D68</f>
        <v>0</v>
      </c>
      <c r="E68" s="197">
        <f>EU28_TRA_StockTot!E68-UK_TRA_StockTot!E68</f>
        <v>0</v>
      </c>
      <c r="F68" s="197">
        <f>EU28_TRA_StockTot!F68-UK_TRA_StockTot!F68</f>
        <v>0</v>
      </c>
      <c r="G68" s="197">
        <f>EU28_TRA_StockTot!G68-UK_TRA_StockTot!G68</f>
        <v>0</v>
      </c>
      <c r="H68" s="197">
        <f>EU28_TRA_StockTot!H68-UK_TRA_StockTot!H68</f>
        <v>0</v>
      </c>
      <c r="I68" s="197">
        <f>EU28_TRA_StockTot!I68-UK_TRA_StockTot!I68</f>
        <v>0</v>
      </c>
      <c r="J68" s="197">
        <f>EU28_TRA_StockTot!J68-UK_TRA_StockTot!J68</f>
        <v>0</v>
      </c>
      <c r="K68" s="197">
        <f>EU28_TRA_StockTot!K68-UK_TRA_StockTot!K68</f>
        <v>0</v>
      </c>
      <c r="L68" s="197">
        <f>EU28_TRA_StockTot!L68-UK_TRA_StockTot!L68</f>
        <v>0</v>
      </c>
      <c r="M68" s="197">
        <f>EU28_TRA_StockTot!M68-UK_TRA_StockTot!M68</f>
        <v>0</v>
      </c>
      <c r="N68" s="197">
        <f>EU28_TRA_StockTot!N68-UK_TRA_StockTot!N68</f>
        <v>0</v>
      </c>
      <c r="O68" s="197">
        <f>EU28_TRA_StockTot!O68-UK_TRA_StockTot!O68</f>
        <v>0</v>
      </c>
      <c r="P68" s="197">
        <f>EU28_TRA_StockTot!P68-UK_TRA_StockTot!P68</f>
        <v>0</v>
      </c>
      <c r="Q68" s="197">
        <f>EU28_TRA_StockTot!Q68-UK_TRA_StockTot!Q68</f>
        <v>0</v>
      </c>
      <c r="R68" s="197">
        <f>EU28_TRA_StockTot!R68-UK_TRA_StockTot!R68</f>
        <v>0</v>
      </c>
      <c r="S68" s="197">
        <f>EU28_TRA_StockTot!S68-UK_TRA_StockTot!S68</f>
        <v>0</v>
      </c>
      <c r="T68" s="197">
        <f>EU28_TRA_StockTot!T68-UK_TRA_StockTot!T68</f>
        <v>0</v>
      </c>
      <c r="U68" s="197">
        <f>EU28_TRA_StockTot!U68-UK_TRA_StockTot!U68</f>
        <v>0</v>
      </c>
      <c r="V68" s="197">
        <f>EU28_TRA_StockTot!V68-UK_TRA_StockTot!V68</f>
        <v>0</v>
      </c>
      <c r="W68" s="197">
        <f>EU28_TRA_StockTot!W68-UK_TRA_StockTot!W68</f>
        <v>0</v>
      </c>
      <c r="X68" s="197">
        <f>EU28_TRA_StockTot!X68-UK_TRA_StockTot!X68</f>
        <v>0</v>
      </c>
      <c r="Y68" s="197">
        <f>EU28_TRA_StockTot!Y68-UK_TRA_StockTot!Y68</f>
        <v>0</v>
      </c>
      <c r="Z68" s="197">
        <f>EU28_TRA_StockTot!Z68-UK_TRA_StockTot!Z68</f>
        <v>0</v>
      </c>
      <c r="AA68" s="197">
        <f>EU28_TRA_StockTot!AA68-UK_TRA_StockTot!AA68</f>
        <v>0</v>
      </c>
      <c r="AB68" s="197">
        <f>EU28_TRA_StockTot!AB68-UK_TRA_StockTot!AB68</f>
        <v>0</v>
      </c>
      <c r="AC68" s="197">
        <f>EU28_TRA_StockTot!AC68-UK_TRA_StockTot!AC68</f>
        <v>0</v>
      </c>
      <c r="AD68" s="197">
        <f>EU28_TRA_StockTot!AD68-UK_TRA_StockTot!AD68</f>
        <v>0</v>
      </c>
      <c r="AE68" s="197">
        <f>EU28_TRA_StockTot!AE68-UK_TRA_StockTot!AE68</f>
        <v>0</v>
      </c>
      <c r="AF68" s="197">
        <f>EU28_TRA_StockTot!AF68-UK_TRA_StockTot!AF68</f>
        <v>0</v>
      </c>
      <c r="AG68" s="197">
        <f>EU28_TRA_StockTot!AG68-UK_TRA_StockTot!AG68</f>
        <v>0</v>
      </c>
      <c r="AH68" s="197">
        <f>EU28_TRA_StockTot!AH68-UK_TRA_StockTot!AH68</f>
        <v>0</v>
      </c>
      <c r="AI68" s="197">
        <f>EU28_TRA_StockTot!AI68-UK_TRA_StockTot!AI68</f>
        <v>0</v>
      </c>
      <c r="AJ68" s="197">
        <f>EU28_TRA_StockTot!AJ68-UK_TRA_StockTot!AJ68</f>
        <v>0</v>
      </c>
      <c r="AK68" s="197">
        <f>EU28_TRA_StockTot!AK68-UK_TRA_StockTot!AK68</f>
        <v>0</v>
      </c>
      <c r="AL68" s="197">
        <f>EU28_TRA_StockTot!AL68-UK_TRA_StockTot!AL68</f>
        <v>0</v>
      </c>
      <c r="AM68" s="197">
        <f>EU28_TRA_StockTot!AM68-UK_TRA_StockTot!AM68</f>
        <v>0</v>
      </c>
      <c r="AN68" s="197">
        <f>EU28_TRA_StockTot!AN68-UK_TRA_StockTot!AN68</f>
        <v>0</v>
      </c>
      <c r="AO68" s="197">
        <f>EU28_TRA_StockTot!AO68-UK_TRA_StockTot!AO68</f>
        <v>0</v>
      </c>
      <c r="AP68" s="197">
        <f>EU28_TRA_StockTot!AP68-UK_TRA_StockTot!AP68</f>
        <v>0</v>
      </c>
      <c r="AQ68" s="197">
        <f>EU28_TRA_StockTot!AQ68-UK_TRA_StockTot!AQ68</f>
        <v>0</v>
      </c>
      <c r="AR68" s="197">
        <f>EU28_TRA_StockTot!AR68-UK_TRA_StockTot!AR68</f>
        <v>0</v>
      </c>
      <c r="AS68" s="197">
        <f>EU28_TRA_StockTot!AS68-UK_TRA_StockTot!AS68</f>
        <v>0</v>
      </c>
      <c r="AT68" s="197">
        <f>EU28_TRA_StockTot!AT68-UK_TRA_StockTot!AT68</f>
        <v>0</v>
      </c>
      <c r="AU68" s="197">
        <f>EU28_TRA_StockTot!AU68-UK_TRA_StockTot!AU68</f>
        <v>0</v>
      </c>
      <c r="AV68" s="197">
        <f>EU28_TRA_StockTot!AV68-UK_TRA_StockTot!AV68</f>
        <v>0</v>
      </c>
      <c r="AW68" s="197">
        <f>EU28_TRA_StockTot!AW68-UK_TRA_StockTot!AW68</f>
        <v>0</v>
      </c>
      <c r="AX68" s="197">
        <f>EU28_TRA_StockTot!AX68-UK_TRA_StockTot!AX68</f>
        <v>0</v>
      </c>
      <c r="AY68" s="197">
        <f>EU28_TRA_StockTot!AY68-UK_TRA_StockTot!AY68</f>
        <v>0</v>
      </c>
      <c r="AZ68" s="197">
        <f>EU28_TRA_StockTot!AZ68-UK_TRA_StockTot!AZ68</f>
        <v>0</v>
      </c>
    </row>
    <row r="69" spans="1:52">
      <c r="A69" s="112" t="s">
        <v>215</v>
      </c>
      <c r="B69" s="96">
        <f>EU28_TRA_StockTot!B69-UK_TRA_StockTot!B69</f>
        <v>0</v>
      </c>
      <c r="C69" s="197">
        <f>EU28_TRA_StockTot!C69-UK_TRA_StockTot!C69</f>
        <v>0</v>
      </c>
      <c r="D69" s="197">
        <f>EU28_TRA_StockTot!D69-UK_TRA_StockTot!D69</f>
        <v>0</v>
      </c>
      <c r="E69" s="197">
        <f>EU28_TRA_StockTot!E69-UK_TRA_StockTot!E69</f>
        <v>0</v>
      </c>
      <c r="F69" s="197">
        <f>EU28_TRA_StockTot!F69-UK_TRA_StockTot!F69</f>
        <v>0</v>
      </c>
      <c r="G69" s="197">
        <f>EU28_TRA_StockTot!G69-UK_TRA_StockTot!G69</f>
        <v>0</v>
      </c>
      <c r="H69" s="197">
        <f>EU28_TRA_StockTot!H69-UK_TRA_StockTot!H69</f>
        <v>0</v>
      </c>
      <c r="I69" s="197">
        <f>EU28_TRA_StockTot!I69-UK_TRA_StockTot!I69</f>
        <v>0</v>
      </c>
      <c r="J69" s="197">
        <f>EU28_TRA_StockTot!J69-UK_TRA_StockTot!J69</f>
        <v>0</v>
      </c>
      <c r="K69" s="197">
        <f>EU28_TRA_StockTot!K69-UK_TRA_StockTot!K69</f>
        <v>0</v>
      </c>
      <c r="L69" s="197">
        <f>EU28_TRA_StockTot!L69-UK_TRA_StockTot!L69</f>
        <v>0</v>
      </c>
      <c r="M69" s="197">
        <f>EU28_TRA_StockTot!M69-UK_TRA_StockTot!M69</f>
        <v>0</v>
      </c>
      <c r="N69" s="197">
        <f>EU28_TRA_StockTot!N69-UK_TRA_StockTot!N69</f>
        <v>0</v>
      </c>
      <c r="O69" s="197">
        <f>EU28_TRA_StockTot!O69-UK_TRA_StockTot!O69</f>
        <v>0</v>
      </c>
      <c r="P69" s="197">
        <f>EU28_TRA_StockTot!P69-UK_TRA_StockTot!P69</f>
        <v>0</v>
      </c>
      <c r="Q69" s="197">
        <f>EU28_TRA_StockTot!Q69-UK_TRA_StockTot!Q69</f>
        <v>0</v>
      </c>
      <c r="R69" s="197">
        <f>EU28_TRA_StockTot!R69-UK_TRA_StockTot!R69</f>
        <v>0</v>
      </c>
      <c r="S69" s="197">
        <f>EU28_TRA_StockTot!S69-UK_TRA_StockTot!S69</f>
        <v>0</v>
      </c>
      <c r="T69" s="197">
        <f>EU28_TRA_StockTot!T69-UK_TRA_StockTot!T69</f>
        <v>0</v>
      </c>
      <c r="U69" s="197">
        <f>EU28_TRA_StockTot!U69-UK_TRA_StockTot!U69</f>
        <v>0</v>
      </c>
      <c r="V69" s="197">
        <f>EU28_TRA_StockTot!V69-UK_TRA_StockTot!V69</f>
        <v>0</v>
      </c>
      <c r="W69" s="197">
        <f>EU28_TRA_StockTot!W69-UK_TRA_StockTot!W69</f>
        <v>0</v>
      </c>
      <c r="X69" s="197">
        <f>EU28_TRA_StockTot!X69-UK_TRA_StockTot!X69</f>
        <v>0</v>
      </c>
      <c r="Y69" s="197">
        <f>EU28_TRA_StockTot!Y69-UK_TRA_StockTot!Y69</f>
        <v>0</v>
      </c>
      <c r="Z69" s="197">
        <f>EU28_TRA_StockTot!Z69-UK_TRA_StockTot!Z69</f>
        <v>0</v>
      </c>
      <c r="AA69" s="197">
        <f>EU28_TRA_StockTot!AA69-UK_TRA_StockTot!AA69</f>
        <v>0</v>
      </c>
      <c r="AB69" s="197">
        <f>EU28_TRA_StockTot!AB69-UK_TRA_StockTot!AB69</f>
        <v>0</v>
      </c>
      <c r="AC69" s="197">
        <f>EU28_TRA_StockTot!AC69-UK_TRA_StockTot!AC69</f>
        <v>0</v>
      </c>
      <c r="AD69" s="197">
        <f>EU28_TRA_StockTot!AD69-UK_TRA_StockTot!AD69</f>
        <v>0</v>
      </c>
      <c r="AE69" s="197">
        <f>EU28_TRA_StockTot!AE69-UK_TRA_StockTot!AE69</f>
        <v>0</v>
      </c>
      <c r="AF69" s="197">
        <f>EU28_TRA_StockTot!AF69-UK_TRA_StockTot!AF69</f>
        <v>0</v>
      </c>
      <c r="AG69" s="197">
        <f>EU28_TRA_StockTot!AG69-UK_TRA_StockTot!AG69</f>
        <v>0</v>
      </c>
      <c r="AH69" s="197">
        <f>EU28_TRA_StockTot!AH69-UK_TRA_StockTot!AH69</f>
        <v>0</v>
      </c>
      <c r="AI69" s="197">
        <f>EU28_TRA_StockTot!AI69-UK_TRA_StockTot!AI69</f>
        <v>0</v>
      </c>
      <c r="AJ69" s="197">
        <f>EU28_TRA_StockTot!AJ69-UK_TRA_StockTot!AJ69</f>
        <v>0</v>
      </c>
      <c r="AK69" s="197">
        <f>EU28_TRA_StockTot!AK69-UK_TRA_StockTot!AK69</f>
        <v>0</v>
      </c>
      <c r="AL69" s="197">
        <f>EU28_TRA_StockTot!AL69-UK_TRA_StockTot!AL69</f>
        <v>0</v>
      </c>
      <c r="AM69" s="197">
        <f>EU28_TRA_StockTot!AM69-UK_TRA_StockTot!AM69</f>
        <v>0</v>
      </c>
      <c r="AN69" s="197">
        <f>EU28_TRA_StockTot!AN69-UK_TRA_StockTot!AN69</f>
        <v>0</v>
      </c>
      <c r="AO69" s="197">
        <f>EU28_TRA_StockTot!AO69-UK_TRA_StockTot!AO69</f>
        <v>0</v>
      </c>
      <c r="AP69" s="197">
        <f>EU28_TRA_StockTot!AP69-UK_TRA_StockTot!AP69</f>
        <v>0</v>
      </c>
      <c r="AQ69" s="197">
        <f>EU28_TRA_StockTot!AQ69-UK_TRA_StockTot!AQ69</f>
        <v>0</v>
      </c>
      <c r="AR69" s="197">
        <f>EU28_TRA_StockTot!AR69-UK_TRA_StockTot!AR69</f>
        <v>0</v>
      </c>
      <c r="AS69" s="197">
        <f>EU28_TRA_StockTot!AS69-UK_TRA_StockTot!AS69</f>
        <v>0</v>
      </c>
      <c r="AT69" s="197">
        <f>EU28_TRA_StockTot!AT69-UK_TRA_StockTot!AT69</f>
        <v>0</v>
      </c>
      <c r="AU69" s="197">
        <f>EU28_TRA_StockTot!AU69-UK_TRA_StockTot!AU69</f>
        <v>0</v>
      </c>
      <c r="AV69" s="197">
        <f>EU28_TRA_StockTot!AV69-UK_TRA_StockTot!AV69</f>
        <v>0</v>
      </c>
      <c r="AW69" s="197">
        <f>EU28_TRA_StockTot!AW69-UK_TRA_StockTot!AW69</f>
        <v>0</v>
      </c>
      <c r="AX69" s="197">
        <f>EU28_TRA_StockTot!AX69-UK_TRA_StockTot!AX69</f>
        <v>0</v>
      </c>
      <c r="AY69" s="197">
        <f>EU28_TRA_StockTot!AY69-UK_TRA_StockTot!AY69</f>
        <v>0</v>
      </c>
      <c r="AZ69" s="197">
        <f>EU28_TRA_StockTot!AZ69-UK_TRA_StockTot!AZ69</f>
        <v>0</v>
      </c>
    </row>
    <row r="70" spans="1:52">
      <c r="A70" s="110" t="s">
        <v>206</v>
      </c>
      <c r="B70" s="111">
        <f>EU28_TRA_StockTot!B70-UK_TRA_StockTot!B70</f>
        <v>0</v>
      </c>
      <c r="C70" s="210">
        <f>EU28_TRA_StockTot!C70-UK_TRA_StockTot!C70</f>
        <v>0</v>
      </c>
      <c r="D70" s="210">
        <f>EU28_TRA_StockTot!D70-UK_TRA_StockTot!D70</f>
        <v>0</v>
      </c>
      <c r="E70" s="210">
        <f>EU28_TRA_StockTot!E70-UK_TRA_StockTot!E70</f>
        <v>9</v>
      </c>
      <c r="F70" s="210">
        <f>EU28_TRA_StockTot!F70-UK_TRA_StockTot!F70</f>
        <v>13</v>
      </c>
      <c r="G70" s="210">
        <f>EU28_TRA_StockTot!G70-UK_TRA_StockTot!G70</f>
        <v>15</v>
      </c>
      <c r="H70" s="210">
        <f>EU28_TRA_StockTot!H70-UK_TRA_StockTot!H70</f>
        <v>50</v>
      </c>
      <c r="I70" s="210">
        <f>EU28_TRA_StockTot!I70-UK_TRA_StockTot!I70</f>
        <v>76</v>
      </c>
      <c r="J70" s="210">
        <f>EU28_TRA_StockTot!J70-UK_TRA_StockTot!J70</f>
        <v>1064</v>
      </c>
      <c r="K70" s="210">
        <f>EU28_TRA_StockTot!K70-UK_TRA_StockTot!K70</f>
        <v>2126</v>
      </c>
      <c r="L70" s="210">
        <f>EU28_TRA_StockTot!L70-UK_TRA_StockTot!L70</f>
        <v>8051</v>
      </c>
      <c r="M70" s="210">
        <f>EU28_TRA_StockTot!M70-UK_TRA_StockTot!M70</f>
        <v>23302</v>
      </c>
      <c r="N70" s="210">
        <f>EU28_TRA_StockTot!N70-UK_TRA_StockTot!N70</f>
        <v>36912</v>
      </c>
      <c r="O70" s="210">
        <f>EU28_TRA_StockTot!O70-UK_TRA_StockTot!O70</f>
        <v>59760</v>
      </c>
      <c r="P70" s="210">
        <f>EU28_TRA_StockTot!P70-UK_TRA_StockTot!P70</f>
        <v>89733</v>
      </c>
      <c r="Q70" s="210">
        <f>EU28_TRA_StockTot!Q70-UK_TRA_StockTot!Q70</f>
        <v>135538</v>
      </c>
      <c r="R70" s="210">
        <f>EU28_TRA_StockTot!R70-UK_TRA_StockTot!R70</f>
        <v>215870</v>
      </c>
      <c r="S70" s="210">
        <f>EU28_TRA_StockTot!S70-UK_TRA_StockTot!S70</f>
        <v>302381</v>
      </c>
      <c r="T70" s="210">
        <f>EU28_TRA_StockTot!T70-UK_TRA_StockTot!T70</f>
        <v>420511</v>
      </c>
      <c r="U70" s="210">
        <f>EU28_TRA_StockTot!U70-UK_TRA_StockTot!U70</f>
        <v>592739</v>
      </c>
      <c r="V70" s="210">
        <f>EU28_TRA_StockTot!V70-UK_TRA_StockTot!V70</f>
        <v>802145</v>
      </c>
      <c r="W70" s="210">
        <f>EU28_TRA_StockTot!W70-UK_TRA_StockTot!W70</f>
        <v>2394379</v>
      </c>
      <c r="X70" s="210">
        <f>EU28_TRA_StockTot!X70-UK_TRA_StockTot!X70</f>
        <v>4309295</v>
      </c>
      <c r="Y70" s="210">
        <f>EU28_TRA_StockTot!Y70-UK_TRA_StockTot!Y70</f>
        <v>6620318</v>
      </c>
      <c r="Z70" s="210">
        <f>EU28_TRA_StockTot!Z70-UK_TRA_StockTot!Z70</f>
        <v>8751166</v>
      </c>
      <c r="AA70" s="210">
        <f>EU28_TRA_StockTot!AA70-UK_TRA_StockTot!AA70</f>
        <v>10767297</v>
      </c>
      <c r="AB70" s="210">
        <f>EU28_TRA_StockTot!AB70-UK_TRA_StockTot!AB70</f>
        <v>12486488</v>
      </c>
      <c r="AC70" s="210">
        <f>EU28_TRA_StockTot!AC70-UK_TRA_StockTot!AC70</f>
        <v>14059104</v>
      </c>
      <c r="AD70" s="210">
        <f>EU28_TRA_StockTot!AD70-UK_TRA_StockTot!AD70</f>
        <v>15374133</v>
      </c>
      <c r="AE70" s="210">
        <f>EU28_TRA_StockTot!AE70-UK_TRA_StockTot!AE70</f>
        <v>16567383</v>
      </c>
      <c r="AF70" s="210">
        <f>EU28_TRA_StockTot!AF70-UK_TRA_StockTot!AF70</f>
        <v>17890095</v>
      </c>
      <c r="AG70" s="210">
        <f>EU28_TRA_StockTot!AG70-UK_TRA_StockTot!AG70</f>
        <v>19365373</v>
      </c>
      <c r="AH70" s="210">
        <f>EU28_TRA_StockTot!AH70-UK_TRA_StockTot!AH70</f>
        <v>21032739</v>
      </c>
      <c r="AI70" s="210">
        <f>EU28_TRA_StockTot!AI70-UK_TRA_StockTot!AI70</f>
        <v>22908892</v>
      </c>
      <c r="AJ70" s="210">
        <f>EU28_TRA_StockTot!AJ70-UK_TRA_StockTot!AJ70</f>
        <v>25001697</v>
      </c>
      <c r="AK70" s="210">
        <f>EU28_TRA_StockTot!AK70-UK_TRA_StockTot!AK70</f>
        <v>27306287</v>
      </c>
      <c r="AL70" s="210">
        <f>EU28_TRA_StockTot!AL70-UK_TRA_StockTot!AL70</f>
        <v>29829760</v>
      </c>
      <c r="AM70" s="210">
        <f>EU28_TRA_StockTot!AM70-UK_TRA_StockTot!AM70</f>
        <v>32544515</v>
      </c>
      <c r="AN70" s="210">
        <f>EU28_TRA_StockTot!AN70-UK_TRA_StockTot!AN70</f>
        <v>35438884</v>
      </c>
      <c r="AO70" s="210">
        <f>EU28_TRA_StockTot!AO70-UK_TRA_StockTot!AO70</f>
        <v>38462099</v>
      </c>
      <c r="AP70" s="210">
        <f>EU28_TRA_StockTot!AP70-UK_TRA_StockTot!AP70</f>
        <v>41611235</v>
      </c>
      <c r="AQ70" s="210">
        <f>EU28_TRA_StockTot!AQ70-UK_TRA_StockTot!AQ70</f>
        <v>44855112</v>
      </c>
      <c r="AR70" s="210">
        <f>EU28_TRA_StockTot!AR70-UK_TRA_StockTot!AR70</f>
        <v>48174455</v>
      </c>
      <c r="AS70" s="210">
        <f>EU28_TRA_StockTot!AS70-UK_TRA_StockTot!AS70</f>
        <v>51523283</v>
      </c>
      <c r="AT70" s="210">
        <f>EU28_TRA_StockTot!AT70-UK_TRA_StockTot!AT70</f>
        <v>54896863</v>
      </c>
      <c r="AU70" s="210">
        <f>EU28_TRA_StockTot!AU70-UK_TRA_StockTot!AU70</f>
        <v>58239727</v>
      </c>
      <c r="AV70" s="210">
        <f>EU28_TRA_StockTot!AV70-UK_TRA_StockTot!AV70</f>
        <v>61546597</v>
      </c>
      <c r="AW70" s="210">
        <f>EU28_TRA_StockTot!AW70-UK_TRA_StockTot!AW70</f>
        <v>64761582</v>
      </c>
      <c r="AX70" s="210">
        <f>EU28_TRA_StockTot!AX70-UK_TRA_StockTot!AX70</f>
        <v>67895556</v>
      </c>
      <c r="AY70" s="210">
        <f>EU28_TRA_StockTot!AY70-UK_TRA_StockTot!AY70</f>
        <v>70919923</v>
      </c>
      <c r="AZ70" s="210">
        <f>EU28_TRA_StockTot!AZ70-UK_TRA_StockTot!AZ70</f>
        <v>73852988</v>
      </c>
    </row>
    <row r="71" spans="1:52">
      <c r="A71" s="112" t="s">
        <v>207</v>
      </c>
      <c r="B71" s="96">
        <f>EU28_TRA_StockTot!B71-UK_TRA_StockTot!B71</f>
        <v>0</v>
      </c>
      <c r="C71" s="197">
        <f>EU28_TRA_StockTot!C71-UK_TRA_StockTot!C71</f>
        <v>0</v>
      </c>
      <c r="D71" s="197">
        <f>EU28_TRA_StockTot!D71-UK_TRA_StockTot!D71</f>
        <v>0</v>
      </c>
      <c r="E71" s="197">
        <f>EU28_TRA_StockTot!E71-UK_TRA_StockTot!E71</f>
        <v>9</v>
      </c>
      <c r="F71" s="197">
        <f>EU28_TRA_StockTot!F71-UK_TRA_StockTot!F71</f>
        <v>13</v>
      </c>
      <c r="G71" s="197">
        <f>EU28_TRA_StockTot!G71-UK_TRA_StockTot!G71</f>
        <v>15</v>
      </c>
      <c r="H71" s="197">
        <f>EU28_TRA_StockTot!H71-UK_TRA_StockTot!H71</f>
        <v>50</v>
      </c>
      <c r="I71" s="197">
        <f>EU28_TRA_StockTot!I71-UK_TRA_StockTot!I71</f>
        <v>76</v>
      </c>
      <c r="J71" s="197">
        <f>EU28_TRA_StockTot!J71-UK_TRA_StockTot!J71</f>
        <v>1064</v>
      </c>
      <c r="K71" s="197">
        <f>EU28_TRA_StockTot!K71-UK_TRA_StockTot!K71</f>
        <v>2126</v>
      </c>
      <c r="L71" s="197">
        <f>EU28_TRA_StockTot!L71-UK_TRA_StockTot!L71</f>
        <v>8051</v>
      </c>
      <c r="M71" s="197">
        <f>EU28_TRA_StockTot!M71-UK_TRA_StockTot!M71</f>
        <v>23302</v>
      </c>
      <c r="N71" s="197">
        <f>EU28_TRA_StockTot!N71-UK_TRA_StockTot!N71</f>
        <v>36912</v>
      </c>
      <c r="O71" s="197">
        <f>EU28_TRA_StockTot!O71-UK_TRA_StockTot!O71</f>
        <v>59760</v>
      </c>
      <c r="P71" s="197">
        <f>EU28_TRA_StockTot!P71-UK_TRA_StockTot!P71</f>
        <v>89733</v>
      </c>
      <c r="Q71" s="197">
        <f>EU28_TRA_StockTot!Q71-UK_TRA_StockTot!Q71</f>
        <v>135538</v>
      </c>
      <c r="R71" s="197">
        <f>EU28_TRA_StockTot!R71-UK_TRA_StockTot!R71</f>
        <v>215859</v>
      </c>
      <c r="S71" s="197">
        <f>EU28_TRA_StockTot!S71-UK_TRA_StockTot!S71</f>
        <v>302345</v>
      </c>
      <c r="T71" s="197">
        <f>EU28_TRA_StockTot!T71-UK_TRA_StockTot!T71</f>
        <v>420412</v>
      </c>
      <c r="U71" s="197">
        <f>EU28_TRA_StockTot!U71-UK_TRA_StockTot!U71</f>
        <v>592462</v>
      </c>
      <c r="V71" s="197">
        <f>EU28_TRA_StockTot!V71-UK_TRA_StockTot!V71</f>
        <v>801460</v>
      </c>
      <c r="W71" s="197">
        <f>EU28_TRA_StockTot!W71-UK_TRA_StockTot!W71</f>
        <v>2390208</v>
      </c>
      <c r="X71" s="197">
        <f>EU28_TRA_StockTot!X71-UK_TRA_StockTot!X71</f>
        <v>4297412</v>
      </c>
      <c r="Y71" s="197">
        <f>EU28_TRA_StockTot!Y71-UK_TRA_StockTot!Y71</f>
        <v>6592099</v>
      </c>
      <c r="Z71" s="197">
        <f>EU28_TRA_StockTot!Z71-UK_TRA_StockTot!Z71</f>
        <v>8695667</v>
      </c>
      <c r="AA71" s="197">
        <f>EU28_TRA_StockTot!AA71-UK_TRA_StockTot!AA71</f>
        <v>10667190</v>
      </c>
      <c r="AB71" s="197">
        <f>EU28_TRA_StockTot!AB71-UK_TRA_StockTot!AB71</f>
        <v>12321491</v>
      </c>
      <c r="AC71" s="197">
        <f>EU28_TRA_StockTot!AC71-UK_TRA_StockTot!AC71</f>
        <v>13799377</v>
      </c>
      <c r="AD71" s="197">
        <f>EU28_TRA_StockTot!AD71-UK_TRA_StockTot!AD71</f>
        <v>14988275</v>
      </c>
      <c r="AE71" s="197">
        <f>EU28_TRA_StockTot!AE71-UK_TRA_StockTot!AE71</f>
        <v>16013761</v>
      </c>
      <c r="AF71" s="197">
        <f>EU28_TRA_StockTot!AF71-UK_TRA_StockTot!AF71</f>
        <v>17101571</v>
      </c>
      <c r="AG71" s="197">
        <f>EU28_TRA_StockTot!AG71-UK_TRA_StockTot!AG71</f>
        <v>18263516</v>
      </c>
      <c r="AH71" s="197">
        <f>EU28_TRA_StockTot!AH71-UK_TRA_StockTot!AH71</f>
        <v>19528391</v>
      </c>
      <c r="AI71" s="197">
        <f>EU28_TRA_StockTot!AI71-UK_TRA_StockTot!AI71</f>
        <v>20907055</v>
      </c>
      <c r="AJ71" s="197">
        <f>EU28_TRA_StockTot!AJ71-UK_TRA_StockTot!AJ71</f>
        <v>22406623</v>
      </c>
      <c r="AK71" s="197">
        <f>EU28_TRA_StockTot!AK71-UK_TRA_StockTot!AK71</f>
        <v>24027807</v>
      </c>
      <c r="AL71" s="197">
        <f>EU28_TRA_StockTot!AL71-UK_TRA_StockTot!AL71</f>
        <v>25783668</v>
      </c>
      <c r="AM71" s="197">
        <f>EU28_TRA_StockTot!AM71-UK_TRA_StockTot!AM71</f>
        <v>27660855</v>
      </c>
      <c r="AN71" s="197">
        <f>EU28_TRA_StockTot!AN71-UK_TRA_StockTot!AN71</f>
        <v>29659469</v>
      </c>
      <c r="AO71" s="197">
        <f>EU28_TRA_StockTot!AO71-UK_TRA_StockTot!AO71</f>
        <v>31749280</v>
      </c>
      <c r="AP71" s="197">
        <f>EU28_TRA_StockTot!AP71-UK_TRA_StockTot!AP71</f>
        <v>33938660</v>
      </c>
      <c r="AQ71" s="197">
        <f>EU28_TRA_StockTot!AQ71-UK_TRA_StockTot!AQ71</f>
        <v>36213942</v>
      </c>
      <c r="AR71" s="197">
        <f>EU28_TRA_StockTot!AR71-UK_TRA_StockTot!AR71</f>
        <v>38566176</v>
      </c>
      <c r="AS71" s="197">
        <f>EU28_TRA_StockTot!AS71-UK_TRA_StockTot!AS71</f>
        <v>40962898</v>
      </c>
      <c r="AT71" s="197">
        <f>EU28_TRA_StockTot!AT71-UK_TRA_StockTot!AT71</f>
        <v>43405060</v>
      </c>
      <c r="AU71" s="197">
        <f>EU28_TRA_StockTot!AU71-UK_TRA_StockTot!AU71</f>
        <v>45846258</v>
      </c>
      <c r="AV71" s="197">
        <f>EU28_TRA_StockTot!AV71-UK_TRA_StockTot!AV71</f>
        <v>48284423</v>
      </c>
      <c r="AW71" s="197">
        <f>EU28_TRA_StockTot!AW71-UK_TRA_StockTot!AW71</f>
        <v>50670204</v>
      </c>
      <c r="AX71" s="197">
        <f>EU28_TRA_StockTot!AX71-UK_TRA_StockTot!AX71</f>
        <v>53011798</v>
      </c>
      <c r="AY71" s="197">
        <f>EU28_TRA_StockTot!AY71-UK_TRA_StockTot!AY71</f>
        <v>55282527</v>
      </c>
      <c r="AZ71" s="197">
        <f>EU28_TRA_StockTot!AZ71-UK_TRA_StockTot!AZ71</f>
        <v>57497296</v>
      </c>
    </row>
    <row r="72" spans="1:52">
      <c r="A72" s="112" t="s">
        <v>208</v>
      </c>
      <c r="B72" s="96">
        <f>EU28_TRA_StockTot!B72-UK_TRA_StockTot!B72</f>
        <v>0</v>
      </c>
      <c r="C72" s="197">
        <f>EU28_TRA_StockTot!C72-UK_TRA_StockTot!C72</f>
        <v>0</v>
      </c>
      <c r="D72" s="197">
        <f>EU28_TRA_StockTot!D72-UK_TRA_StockTot!D72</f>
        <v>0</v>
      </c>
      <c r="E72" s="197">
        <f>EU28_TRA_StockTot!E72-UK_TRA_StockTot!E72</f>
        <v>0</v>
      </c>
      <c r="F72" s="197">
        <f>EU28_TRA_StockTot!F72-UK_TRA_StockTot!F72</f>
        <v>0</v>
      </c>
      <c r="G72" s="197">
        <f>EU28_TRA_StockTot!G72-UK_TRA_StockTot!G72</f>
        <v>0</v>
      </c>
      <c r="H72" s="197">
        <f>EU28_TRA_StockTot!H72-UK_TRA_StockTot!H72</f>
        <v>0</v>
      </c>
      <c r="I72" s="197">
        <f>EU28_TRA_StockTot!I72-UK_TRA_StockTot!I72</f>
        <v>0</v>
      </c>
      <c r="J72" s="197">
        <f>EU28_TRA_StockTot!J72-UK_TRA_StockTot!J72</f>
        <v>0</v>
      </c>
      <c r="K72" s="197">
        <f>EU28_TRA_StockTot!K72-UK_TRA_StockTot!K72</f>
        <v>0</v>
      </c>
      <c r="L72" s="197">
        <f>EU28_TRA_StockTot!L72-UK_TRA_StockTot!L72</f>
        <v>0</v>
      </c>
      <c r="M72" s="197">
        <f>EU28_TRA_StockTot!M72-UK_TRA_StockTot!M72</f>
        <v>0</v>
      </c>
      <c r="N72" s="197">
        <f>EU28_TRA_StockTot!N72-UK_TRA_StockTot!N72</f>
        <v>0</v>
      </c>
      <c r="O72" s="197">
        <f>EU28_TRA_StockTot!O72-UK_TRA_StockTot!O72</f>
        <v>0</v>
      </c>
      <c r="P72" s="197">
        <f>EU28_TRA_StockTot!P72-UK_TRA_StockTot!P72</f>
        <v>0</v>
      </c>
      <c r="Q72" s="197">
        <f>EU28_TRA_StockTot!Q72-UK_TRA_StockTot!Q72</f>
        <v>0</v>
      </c>
      <c r="R72" s="197">
        <f>EU28_TRA_StockTot!R72-UK_TRA_StockTot!R72</f>
        <v>11</v>
      </c>
      <c r="S72" s="197">
        <f>EU28_TRA_StockTot!S72-UK_TRA_StockTot!S72</f>
        <v>36</v>
      </c>
      <c r="T72" s="197">
        <f>EU28_TRA_StockTot!T72-UK_TRA_StockTot!T72</f>
        <v>99</v>
      </c>
      <c r="U72" s="197">
        <f>EU28_TRA_StockTot!U72-UK_TRA_StockTot!U72</f>
        <v>277</v>
      </c>
      <c r="V72" s="197">
        <f>EU28_TRA_StockTot!V72-UK_TRA_StockTot!V72</f>
        <v>685</v>
      </c>
      <c r="W72" s="197">
        <f>EU28_TRA_StockTot!W72-UK_TRA_StockTot!W72</f>
        <v>4171</v>
      </c>
      <c r="X72" s="197">
        <f>EU28_TRA_StockTot!X72-UK_TRA_StockTot!X72</f>
        <v>11883</v>
      </c>
      <c r="Y72" s="197">
        <f>EU28_TRA_StockTot!Y72-UK_TRA_StockTot!Y72</f>
        <v>28219</v>
      </c>
      <c r="Z72" s="197">
        <f>EU28_TRA_StockTot!Z72-UK_TRA_StockTot!Z72</f>
        <v>55499</v>
      </c>
      <c r="AA72" s="197">
        <f>EU28_TRA_StockTot!AA72-UK_TRA_StockTot!AA72</f>
        <v>100107</v>
      </c>
      <c r="AB72" s="197">
        <f>EU28_TRA_StockTot!AB72-UK_TRA_StockTot!AB72</f>
        <v>164997</v>
      </c>
      <c r="AC72" s="197">
        <f>EU28_TRA_StockTot!AC72-UK_TRA_StockTot!AC72</f>
        <v>259727</v>
      </c>
      <c r="AD72" s="197">
        <f>EU28_TRA_StockTot!AD72-UK_TRA_StockTot!AD72</f>
        <v>385858</v>
      </c>
      <c r="AE72" s="197">
        <f>EU28_TRA_StockTot!AE72-UK_TRA_StockTot!AE72</f>
        <v>553622</v>
      </c>
      <c r="AF72" s="197">
        <f>EU28_TRA_StockTot!AF72-UK_TRA_StockTot!AF72</f>
        <v>788524</v>
      </c>
      <c r="AG72" s="197">
        <f>EU28_TRA_StockTot!AG72-UK_TRA_StockTot!AG72</f>
        <v>1101857</v>
      </c>
      <c r="AH72" s="197">
        <f>EU28_TRA_StockTot!AH72-UK_TRA_StockTot!AH72</f>
        <v>1504348</v>
      </c>
      <c r="AI72" s="197">
        <f>EU28_TRA_StockTot!AI72-UK_TRA_StockTot!AI72</f>
        <v>2001837</v>
      </c>
      <c r="AJ72" s="197">
        <f>EU28_TRA_StockTot!AJ72-UK_TRA_StockTot!AJ72</f>
        <v>2595074</v>
      </c>
      <c r="AK72" s="197">
        <f>EU28_TRA_StockTot!AK72-UK_TRA_StockTot!AK72</f>
        <v>3278480</v>
      </c>
      <c r="AL72" s="197">
        <f>EU28_TRA_StockTot!AL72-UK_TRA_StockTot!AL72</f>
        <v>4046092</v>
      </c>
      <c r="AM72" s="197">
        <f>EU28_TRA_StockTot!AM72-UK_TRA_StockTot!AM72</f>
        <v>4883660</v>
      </c>
      <c r="AN72" s="197">
        <f>EU28_TRA_StockTot!AN72-UK_TRA_StockTot!AN72</f>
        <v>5779415</v>
      </c>
      <c r="AO72" s="197">
        <f>EU28_TRA_StockTot!AO72-UK_TRA_StockTot!AO72</f>
        <v>6712819</v>
      </c>
      <c r="AP72" s="197">
        <f>EU28_TRA_StockTot!AP72-UK_TRA_StockTot!AP72</f>
        <v>7672575</v>
      </c>
      <c r="AQ72" s="197">
        <f>EU28_TRA_StockTot!AQ72-UK_TRA_StockTot!AQ72</f>
        <v>8641170</v>
      </c>
      <c r="AR72" s="197">
        <f>EU28_TRA_StockTot!AR72-UK_TRA_StockTot!AR72</f>
        <v>9608279</v>
      </c>
      <c r="AS72" s="197">
        <f>EU28_TRA_StockTot!AS72-UK_TRA_StockTot!AS72</f>
        <v>10560385</v>
      </c>
      <c r="AT72" s="197">
        <f>EU28_TRA_StockTot!AT72-UK_TRA_StockTot!AT72</f>
        <v>11491803</v>
      </c>
      <c r="AU72" s="197">
        <f>EU28_TRA_StockTot!AU72-UK_TRA_StockTot!AU72</f>
        <v>12393469</v>
      </c>
      <c r="AV72" s="197">
        <f>EU28_TRA_StockTot!AV72-UK_TRA_StockTot!AV72</f>
        <v>13262174</v>
      </c>
      <c r="AW72" s="197">
        <f>EU28_TRA_StockTot!AW72-UK_TRA_StockTot!AW72</f>
        <v>14091378</v>
      </c>
      <c r="AX72" s="197">
        <f>EU28_TRA_StockTot!AX72-UK_TRA_StockTot!AX72</f>
        <v>14883758</v>
      </c>
      <c r="AY72" s="197">
        <f>EU28_TRA_StockTot!AY72-UK_TRA_StockTot!AY72</f>
        <v>15637396</v>
      </c>
      <c r="AZ72" s="197">
        <f>EU28_TRA_StockTot!AZ72-UK_TRA_StockTot!AZ72</f>
        <v>16355692</v>
      </c>
    </row>
    <row r="73" spans="1:52">
      <c r="A73" s="112" t="s">
        <v>209</v>
      </c>
      <c r="B73" s="96">
        <f>EU28_TRA_StockTot!B73-UK_TRA_StockTot!B73</f>
        <v>0</v>
      </c>
      <c r="C73" s="197">
        <f>EU28_TRA_StockTot!C73-UK_TRA_StockTot!C73</f>
        <v>0</v>
      </c>
      <c r="D73" s="197">
        <f>EU28_TRA_StockTot!D73-UK_TRA_StockTot!D73</f>
        <v>0</v>
      </c>
      <c r="E73" s="197">
        <f>EU28_TRA_StockTot!E73-UK_TRA_StockTot!E73</f>
        <v>0</v>
      </c>
      <c r="F73" s="197">
        <f>EU28_TRA_StockTot!F73-UK_TRA_StockTot!F73</f>
        <v>0</v>
      </c>
      <c r="G73" s="197">
        <f>EU28_TRA_StockTot!G73-UK_TRA_StockTot!G73</f>
        <v>0</v>
      </c>
      <c r="H73" s="197">
        <f>EU28_TRA_StockTot!H73-UK_TRA_StockTot!H73</f>
        <v>0</v>
      </c>
      <c r="I73" s="197">
        <f>EU28_TRA_StockTot!I73-UK_TRA_StockTot!I73</f>
        <v>0</v>
      </c>
      <c r="J73" s="197">
        <f>EU28_TRA_StockTot!J73-UK_TRA_StockTot!J73</f>
        <v>0</v>
      </c>
      <c r="K73" s="197">
        <f>EU28_TRA_StockTot!K73-UK_TRA_StockTot!K73</f>
        <v>0</v>
      </c>
      <c r="L73" s="197">
        <f>EU28_TRA_StockTot!L73-UK_TRA_StockTot!L73</f>
        <v>0</v>
      </c>
      <c r="M73" s="197">
        <f>EU28_TRA_StockTot!M73-UK_TRA_StockTot!M73</f>
        <v>0</v>
      </c>
      <c r="N73" s="197">
        <f>EU28_TRA_StockTot!N73-UK_TRA_StockTot!N73</f>
        <v>0</v>
      </c>
      <c r="O73" s="197">
        <f>EU28_TRA_StockTot!O73-UK_TRA_StockTot!O73</f>
        <v>0</v>
      </c>
      <c r="P73" s="197">
        <f>EU28_TRA_StockTot!P73-UK_TRA_StockTot!P73</f>
        <v>0</v>
      </c>
      <c r="Q73" s="197">
        <f>EU28_TRA_StockTot!Q73-UK_TRA_StockTot!Q73</f>
        <v>0</v>
      </c>
      <c r="R73" s="197">
        <f>EU28_TRA_StockTot!R73-UK_TRA_StockTot!R73</f>
        <v>0</v>
      </c>
      <c r="S73" s="197">
        <f>EU28_TRA_StockTot!S73-UK_TRA_StockTot!S73</f>
        <v>0</v>
      </c>
      <c r="T73" s="197">
        <f>EU28_TRA_StockTot!T73-UK_TRA_StockTot!T73</f>
        <v>0</v>
      </c>
      <c r="U73" s="197">
        <f>EU28_TRA_StockTot!U73-UK_TRA_StockTot!U73</f>
        <v>0</v>
      </c>
      <c r="V73" s="197">
        <f>EU28_TRA_StockTot!V73-UK_TRA_StockTot!V73</f>
        <v>0</v>
      </c>
      <c r="W73" s="197">
        <f>EU28_TRA_StockTot!W73-UK_TRA_StockTot!W73</f>
        <v>0</v>
      </c>
      <c r="X73" s="197">
        <f>EU28_TRA_StockTot!X73-UK_TRA_StockTot!X73</f>
        <v>0</v>
      </c>
      <c r="Y73" s="197">
        <f>EU28_TRA_StockTot!Y73-UK_TRA_StockTot!Y73</f>
        <v>0</v>
      </c>
      <c r="Z73" s="197">
        <f>EU28_TRA_StockTot!Z73-UK_TRA_StockTot!Z73</f>
        <v>0</v>
      </c>
      <c r="AA73" s="197">
        <f>EU28_TRA_StockTot!AA73-UK_TRA_StockTot!AA73</f>
        <v>0</v>
      </c>
      <c r="AB73" s="197">
        <f>EU28_TRA_StockTot!AB73-UK_TRA_StockTot!AB73</f>
        <v>0</v>
      </c>
      <c r="AC73" s="197">
        <f>EU28_TRA_StockTot!AC73-UK_TRA_StockTot!AC73</f>
        <v>0</v>
      </c>
      <c r="AD73" s="197">
        <f>EU28_TRA_StockTot!AD73-UK_TRA_StockTot!AD73</f>
        <v>0</v>
      </c>
      <c r="AE73" s="197">
        <f>EU28_TRA_StockTot!AE73-UK_TRA_StockTot!AE73</f>
        <v>0</v>
      </c>
      <c r="AF73" s="197">
        <f>EU28_TRA_StockTot!AF73-UK_TRA_StockTot!AF73</f>
        <v>0</v>
      </c>
      <c r="AG73" s="197">
        <f>EU28_TRA_StockTot!AG73-UK_TRA_StockTot!AG73</f>
        <v>0</v>
      </c>
      <c r="AH73" s="197">
        <f>EU28_TRA_StockTot!AH73-UK_TRA_StockTot!AH73</f>
        <v>0</v>
      </c>
      <c r="AI73" s="197">
        <f>EU28_TRA_StockTot!AI73-UK_TRA_StockTot!AI73</f>
        <v>0</v>
      </c>
      <c r="AJ73" s="197">
        <f>EU28_TRA_StockTot!AJ73-UK_TRA_StockTot!AJ73</f>
        <v>0</v>
      </c>
      <c r="AK73" s="197">
        <f>EU28_TRA_StockTot!AK73-UK_TRA_StockTot!AK73</f>
        <v>0</v>
      </c>
      <c r="AL73" s="197">
        <f>EU28_TRA_StockTot!AL73-UK_TRA_StockTot!AL73</f>
        <v>0</v>
      </c>
      <c r="AM73" s="197">
        <f>EU28_TRA_StockTot!AM73-UK_TRA_StockTot!AM73</f>
        <v>0</v>
      </c>
      <c r="AN73" s="197">
        <f>EU28_TRA_StockTot!AN73-UK_TRA_StockTot!AN73</f>
        <v>0</v>
      </c>
      <c r="AO73" s="197">
        <f>EU28_TRA_StockTot!AO73-UK_TRA_StockTot!AO73</f>
        <v>0</v>
      </c>
      <c r="AP73" s="197">
        <f>EU28_TRA_StockTot!AP73-UK_TRA_StockTot!AP73</f>
        <v>0</v>
      </c>
      <c r="AQ73" s="197">
        <f>EU28_TRA_StockTot!AQ73-UK_TRA_StockTot!AQ73</f>
        <v>0</v>
      </c>
      <c r="AR73" s="197">
        <f>EU28_TRA_StockTot!AR73-UK_TRA_StockTot!AR73</f>
        <v>0</v>
      </c>
      <c r="AS73" s="197">
        <f>EU28_TRA_StockTot!AS73-UK_TRA_StockTot!AS73</f>
        <v>0</v>
      </c>
      <c r="AT73" s="197">
        <f>EU28_TRA_StockTot!AT73-UK_TRA_StockTot!AT73</f>
        <v>0</v>
      </c>
      <c r="AU73" s="197">
        <f>EU28_TRA_StockTot!AU73-UK_TRA_StockTot!AU73</f>
        <v>0</v>
      </c>
      <c r="AV73" s="197">
        <f>EU28_TRA_StockTot!AV73-UK_TRA_StockTot!AV73</f>
        <v>0</v>
      </c>
      <c r="AW73" s="197">
        <f>EU28_TRA_StockTot!AW73-UK_TRA_StockTot!AW73</f>
        <v>0</v>
      </c>
      <c r="AX73" s="197">
        <f>EU28_TRA_StockTot!AX73-UK_TRA_StockTot!AX73</f>
        <v>0</v>
      </c>
      <c r="AY73" s="197">
        <f>EU28_TRA_StockTot!AY73-UK_TRA_StockTot!AY73</f>
        <v>0</v>
      </c>
      <c r="AZ73" s="197">
        <f>EU28_TRA_StockTot!AZ73-UK_TRA_StockTot!AZ73</f>
        <v>0</v>
      </c>
    </row>
    <row r="74" spans="1:52">
      <c r="A74" s="112" t="s">
        <v>216</v>
      </c>
      <c r="B74" s="96">
        <f>EU28_TRA_StockTot!B74-UK_TRA_StockTot!B74</f>
        <v>0</v>
      </c>
      <c r="C74" s="197">
        <f>EU28_TRA_StockTot!C74-UK_TRA_StockTot!C74</f>
        <v>0</v>
      </c>
      <c r="D74" s="197">
        <f>EU28_TRA_StockTot!D74-UK_TRA_StockTot!D74</f>
        <v>0</v>
      </c>
      <c r="E74" s="197">
        <f>EU28_TRA_StockTot!E74-UK_TRA_StockTot!E74</f>
        <v>0</v>
      </c>
      <c r="F74" s="197">
        <f>EU28_TRA_StockTot!F74-UK_TRA_StockTot!F74</f>
        <v>0</v>
      </c>
      <c r="G74" s="197">
        <f>EU28_TRA_StockTot!G74-UK_TRA_StockTot!G74</f>
        <v>0</v>
      </c>
      <c r="H74" s="197">
        <f>EU28_TRA_StockTot!H74-UK_TRA_StockTot!H74</f>
        <v>0</v>
      </c>
      <c r="I74" s="197">
        <f>EU28_TRA_StockTot!I74-UK_TRA_StockTot!I74</f>
        <v>0</v>
      </c>
      <c r="J74" s="197">
        <f>EU28_TRA_StockTot!J74-UK_TRA_StockTot!J74</f>
        <v>0</v>
      </c>
      <c r="K74" s="197">
        <f>EU28_TRA_StockTot!K74-UK_TRA_StockTot!K74</f>
        <v>0</v>
      </c>
      <c r="L74" s="197">
        <f>EU28_TRA_StockTot!L74-UK_TRA_StockTot!L74</f>
        <v>0</v>
      </c>
      <c r="M74" s="197">
        <f>EU28_TRA_StockTot!M74-UK_TRA_StockTot!M74</f>
        <v>0</v>
      </c>
      <c r="N74" s="197">
        <f>EU28_TRA_StockTot!N74-UK_TRA_StockTot!N74</f>
        <v>0</v>
      </c>
      <c r="O74" s="197">
        <f>EU28_TRA_StockTot!O74-UK_TRA_StockTot!O74</f>
        <v>0</v>
      </c>
      <c r="P74" s="197">
        <f>EU28_TRA_StockTot!P74-UK_TRA_StockTot!P74</f>
        <v>0</v>
      </c>
      <c r="Q74" s="197">
        <f>EU28_TRA_StockTot!Q74-UK_TRA_StockTot!Q74</f>
        <v>0</v>
      </c>
      <c r="R74" s="197">
        <f>EU28_TRA_StockTot!R74-UK_TRA_StockTot!R74</f>
        <v>0</v>
      </c>
      <c r="S74" s="197">
        <f>EU28_TRA_StockTot!S74-UK_TRA_StockTot!S74</f>
        <v>0</v>
      </c>
      <c r="T74" s="197">
        <f>EU28_TRA_StockTot!T74-UK_TRA_StockTot!T74</f>
        <v>0</v>
      </c>
      <c r="U74" s="197">
        <f>EU28_TRA_StockTot!U74-UK_TRA_StockTot!U74</f>
        <v>0</v>
      </c>
      <c r="V74" s="197">
        <f>EU28_TRA_StockTot!V74-UK_TRA_StockTot!V74</f>
        <v>0</v>
      </c>
      <c r="W74" s="197">
        <f>EU28_TRA_StockTot!W74-UK_TRA_StockTot!W74</f>
        <v>0</v>
      </c>
      <c r="X74" s="197">
        <f>EU28_TRA_StockTot!X74-UK_TRA_StockTot!X74</f>
        <v>0</v>
      </c>
      <c r="Y74" s="197">
        <f>EU28_TRA_StockTot!Y74-UK_TRA_StockTot!Y74</f>
        <v>0</v>
      </c>
      <c r="Z74" s="197">
        <f>EU28_TRA_StockTot!Z74-UK_TRA_StockTot!Z74</f>
        <v>0</v>
      </c>
      <c r="AA74" s="197">
        <f>EU28_TRA_StockTot!AA74-UK_TRA_StockTot!AA74</f>
        <v>0</v>
      </c>
      <c r="AB74" s="197">
        <f>EU28_TRA_StockTot!AB74-UK_TRA_StockTot!AB74</f>
        <v>0</v>
      </c>
      <c r="AC74" s="197">
        <f>EU28_TRA_StockTot!AC74-UK_TRA_StockTot!AC74</f>
        <v>0</v>
      </c>
      <c r="AD74" s="197">
        <f>EU28_TRA_StockTot!AD74-UK_TRA_StockTot!AD74</f>
        <v>0</v>
      </c>
      <c r="AE74" s="197">
        <f>EU28_TRA_StockTot!AE74-UK_TRA_StockTot!AE74</f>
        <v>0</v>
      </c>
      <c r="AF74" s="197">
        <f>EU28_TRA_StockTot!AF74-UK_TRA_StockTot!AF74</f>
        <v>0</v>
      </c>
      <c r="AG74" s="197">
        <f>EU28_TRA_StockTot!AG74-UK_TRA_StockTot!AG74</f>
        <v>0</v>
      </c>
      <c r="AH74" s="197">
        <f>EU28_TRA_StockTot!AH74-UK_TRA_StockTot!AH74</f>
        <v>0</v>
      </c>
      <c r="AI74" s="197">
        <f>EU28_TRA_StockTot!AI74-UK_TRA_StockTot!AI74</f>
        <v>0</v>
      </c>
      <c r="AJ74" s="197">
        <f>EU28_TRA_StockTot!AJ74-UK_TRA_StockTot!AJ74</f>
        <v>0</v>
      </c>
      <c r="AK74" s="197">
        <f>EU28_TRA_StockTot!AK74-UK_TRA_StockTot!AK74</f>
        <v>0</v>
      </c>
      <c r="AL74" s="197">
        <f>EU28_TRA_StockTot!AL74-UK_TRA_StockTot!AL74</f>
        <v>0</v>
      </c>
      <c r="AM74" s="197">
        <f>EU28_TRA_StockTot!AM74-UK_TRA_StockTot!AM74</f>
        <v>0</v>
      </c>
      <c r="AN74" s="197">
        <f>EU28_TRA_StockTot!AN74-UK_TRA_StockTot!AN74</f>
        <v>0</v>
      </c>
      <c r="AO74" s="197">
        <f>EU28_TRA_StockTot!AO74-UK_TRA_StockTot!AO74</f>
        <v>0</v>
      </c>
      <c r="AP74" s="197">
        <f>EU28_TRA_StockTot!AP74-UK_TRA_StockTot!AP74</f>
        <v>0</v>
      </c>
      <c r="AQ74" s="197">
        <f>EU28_TRA_StockTot!AQ74-UK_TRA_StockTot!AQ74</f>
        <v>0</v>
      </c>
      <c r="AR74" s="197">
        <f>EU28_TRA_StockTot!AR74-UK_TRA_StockTot!AR74</f>
        <v>0</v>
      </c>
      <c r="AS74" s="197">
        <f>EU28_TRA_StockTot!AS74-UK_TRA_StockTot!AS74</f>
        <v>0</v>
      </c>
      <c r="AT74" s="197">
        <f>EU28_TRA_StockTot!AT74-UK_TRA_StockTot!AT74</f>
        <v>0</v>
      </c>
      <c r="AU74" s="197">
        <f>EU28_TRA_StockTot!AU74-UK_TRA_StockTot!AU74</f>
        <v>0</v>
      </c>
      <c r="AV74" s="197">
        <f>EU28_TRA_StockTot!AV74-UK_TRA_StockTot!AV74</f>
        <v>0</v>
      </c>
      <c r="AW74" s="197">
        <f>EU28_TRA_StockTot!AW74-UK_TRA_StockTot!AW74</f>
        <v>0</v>
      </c>
      <c r="AX74" s="197">
        <f>EU28_TRA_StockTot!AX74-UK_TRA_StockTot!AX74</f>
        <v>0</v>
      </c>
      <c r="AY74" s="197">
        <f>EU28_TRA_StockTot!AY74-UK_TRA_StockTot!AY74</f>
        <v>0</v>
      </c>
      <c r="AZ74" s="197">
        <f>EU28_TRA_StockTot!AZ74-UK_TRA_StockTot!AZ74</f>
        <v>0</v>
      </c>
    </row>
    <row r="75" spans="1:52">
      <c r="A75" s="110" t="s">
        <v>210</v>
      </c>
      <c r="B75" s="111">
        <f>EU28_TRA_StockTot!B75-UK_TRA_StockTot!B75</f>
        <v>0</v>
      </c>
      <c r="C75" s="210">
        <f>EU28_TRA_StockTot!C75-UK_TRA_StockTot!C75</f>
        <v>0</v>
      </c>
      <c r="D75" s="210">
        <f>EU28_TRA_StockTot!D75-UK_TRA_StockTot!D75</f>
        <v>0</v>
      </c>
      <c r="E75" s="210">
        <f>EU28_TRA_StockTot!E75-UK_TRA_StockTot!E75</f>
        <v>0</v>
      </c>
      <c r="F75" s="210">
        <f>EU28_TRA_StockTot!F75-UK_TRA_StockTot!F75</f>
        <v>0</v>
      </c>
      <c r="G75" s="210">
        <f>EU28_TRA_StockTot!G75-UK_TRA_StockTot!G75</f>
        <v>0</v>
      </c>
      <c r="H75" s="210">
        <f>EU28_TRA_StockTot!H75-UK_TRA_StockTot!H75</f>
        <v>0</v>
      </c>
      <c r="I75" s="210">
        <f>EU28_TRA_StockTot!I75-UK_TRA_StockTot!I75</f>
        <v>0</v>
      </c>
      <c r="J75" s="210">
        <f>EU28_TRA_StockTot!J75-UK_TRA_StockTot!J75</f>
        <v>0</v>
      </c>
      <c r="K75" s="210">
        <f>EU28_TRA_StockTot!K75-UK_TRA_StockTot!K75</f>
        <v>0</v>
      </c>
      <c r="L75" s="210">
        <f>EU28_TRA_StockTot!L75-UK_TRA_StockTot!L75</f>
        <v>0</v>
      </c>
      <c r="M75" s="210">
        <f>EU28_TRA_StockTot!M75-UK_TRA_StockTot!M75</f>
        <v>0</v>
      </c>
      <c r="N75" s="210">
        <f>EU28_TRA_StockTot!N75-UK_TRA_StockTot!N75</f>
        <v>0</v>
      </c>
      <c r="O75" s="210">
        <f>EU28_TRA_StockTot!O75-UK_TRA_StockTot!O75</f>
        <v>0</v>
      </c>
      <c r="P75" s="210">
        <f>EU28_TRA_StockTot!P75-UK_TRA_StockTot!P75</f>
        <v>0</v>
      </c>
      <c r="Q75" s="210">
        <f>EU28_TRA_StockTot!Q75-UK_TRA_StockTot!Q75</f>
        <v>0</v>
      </c>
      <c r="R75" s="210">
        <f>EU28_TRA_StockTot!R75-UK_TRA_StockTot!R75</f>
        <v>464</v>
      </c>
      <c r="S75" s="210">
        <f>EU28_TRA_StockTot!S75-UK_TRA_StockTot!S75</f>
        <v>997</v>
      </c>
      <c r="T75" s="210">
        <f>EU28_TRA_StockTot!T75-UK_TRA_StockTot!T75</f>
        <v>1584</v>
      </c>
      <c r="U75" s="210">
        <f>EU28_TRA_StockTot!U75-UK_TRA_StockTot!U75</f>
        <v>2418</v>
      </c>
      <c r="V75" s="210">
        <f>EU28_TRA_StockTot!V75-UK_TRA_StockTot!V75</f>
        <v>3836</v>
      </c>
      <c r="W75" s="210">
        <f>EU28_TRA_StockTot!W75-UK_TRA_StockTot!W75</f>
        <v>4811</v>
      </c>
      <c r="X75" s="210">
        <f>EU28_TRA_StockTot!X75-UK_TRA_StockTot!X75</f>
        <v>5002</v>
      </c>
      <c r="Y75" s="210">
        <f>EU28_TRA_StockTot!Y75-UK_TRA_StockTot!Y75</f>
        <v>5139</v>
      </c>
      <c r="Z75" s="210">
        <f>EU28_TRA_StockTot!Z75-UK_TRA_StockTot!Z75</f>
        <v>5203</v>
      </c>
      <c r="AA75" s="210">
        <f>EU28_TRA_StockTot!AA75-UK_TRA_StockTot!AA75</f>
        <v>5193</v>
      </c>
      <c r="AB75" s="210">
        <f>EU28_TRA_StockTot!AB75-UK_TRA_StockTot!AB75</f>
        <v>5116</v>
      </c>
      <c r="AC75" s="210">
        <f>EU28_TRA_StockTot!AC75-UK_TRA_StockTot!AC75</f>
        <v>4972</v>
      </c>
      <c r="AD75" s="210">
        <f>EU28_TRA_StockTot!AD75-UK_TRA_StockTot!AD75</f>
        <v>4806</v>
      </c>
      <c r="AE75" s="210">
        <f>EU28_TRA_StockTot!AE75-UK_TRA_StockTot!AE75</f>
        <v>5423</v>
      </c>
      <c r="AF75" s="210">
        <f>EU28_TRA_StockTot!AF75-UK_TRA_StockTot!AF75</f>
        <v>14497</v>
      </c>
      <c r="AG75" s="210">
        <f>EU28_TRA_StockTot!AG75-UK_TRA_StockTot!AG75</f>
        <v>35543</v>
      </c>
      <c r="AH75" s="210">
        <f>EU28_TRA_StockTot!AH75-UK_TRA_StockTot!AH75</f>
        <v>70066</v>
      </c>
      <c r="AI75" s="210">
        <f>EU28_TRA_StockTot!AI75-UK_TRA_StockTot!AI75</f>
        <v>119328</v>
      </c>
      <c r="AJ75" s="210">
        <f>EU28_TRA_StockTot!AJ75-UK_TRA_StockTot!AJ75</f>
        <v>184049</v>
      </c>
      <c r="AK75" s="210">
        <f>EU28_TRA_StockTot!AK75-UK_TRA_StockTot!AK75</f>
        <v>264577</v>
      </c>
      <c r="AL75" s="210">
        <f>EU28_TRA_StockTot!AL75-UK_TRA_StockTot!AL75</f>
        <v>361039</v>
      </c>
      <c r="AM75" s="210">
        <f>EU28_TRA_StockTot!AM75-UK_TRA_StockTot!AM75</f>
        <v>473023</v>
      </c>
      <c r="AN75" s="210">
        <f>EU28_TRA_StockTot!AN75-UK_TRA_StockTot!AN75</f>
        <v>600122</v>
      </c>
      <c r="AO75" s="210">
        <f>EU28_TRA_StockTot!AO75-UK_TRA_StockTot!AO75</f>
        <v>741298</v>
      </c>
      <c r="AP75" s="210">
        <f>EU28_TRA_StockTot!AP75-UK_TRA_StockTot!AP75</f>
        <v>896340</v>
      </c>
      <c r="AQ75" s="210">
        <f>EU28_TRA_StockTot!AQ75-UK_TRA_StockTot!AQ75</f>
        <v>1065405</v>
      </c>
      <c r="AR75" s="210">
        <f>EU28_TRA_StockTot!AR75-UK_TRA_StockTot!AR75</f>
        <v>1248369</v>
      </c>
      <c r="AS75" s="210">
        <f>EU28_TRA_StockTot!AS75-UK_TRA_StockTot!AS75</f>
        <v>1444491</v>
      </c>
      <c r="AT75" s="210">
        <f>EU28_TRA_StockTot!AT75-UK_TRA_StockTot!AT75</f>
        <v>1652591</v>
      </c>
      <c r="AU75" s="210">
        <f>EU28_TRA_StockTot!AU75-UK_TRA_StockTot!AU75</f>
        <v>1871601</v>
      </c>
      <c r="AV75" s="210">
        <f>EU28_TRA_StockTot!AV75-UK_TRA_StockTot!AV75</f>
        <v>2099710</v>
      </c>
      <c r="AW75" s="210">
        <f>EU28_TRA_StockTot!AW75-UK_TRA_StockTot!AW75</f>
        <v>2335627</v>
      </c>
      <c r="AX75" s="210">
        <f>EU28_TRA_StockTot!AX75-UK_TRA_StockTot!AX75</f>
        <v>2577674</v>
      </c>
      <c r="AY75" s="210">
        <f>EU28_TRA_StockTot!AY75-UK_TRA_StockTot!AY75</f>
        <v>2824477</v>
      </c>
      <c r="AZ75" s="210">
        <f>EU28_TRA_StockTot!AZ75-UK_TRA_StockTot!AZ75</f>
        <v>3073082</v>
      </c>
    </row>
    <row r="76" spans="1:52">
      <c r="A76" s="112" t="s">
        <v>211</v>
      </c>
      <c r="B76" s="96">
        <f>EU28_TRA_StockTot!B76-UK_TRA_StockTot!B76</f>
        <v>0</v>
      </c>
      <c r="C76" s="197">
        <f>EU28_TRA_StockTot!C76-UK_TRA_StockTot!C76</f>
        <v>0</v>
      </c>
      <c r="D76" s="197">
        <f>EU28_TRA_StockTot!D76-UK_TRA_StockTot!D76</f>
        <v>0</v>
      </c>
      <c r="E76" s="197">
        <f>EU28_TRA_StockTot!E76-UK_TRA_StockTot!E76</f>
        <v>0</v>
      </c>
      <c r="F76" s="197">
        <f>EU28_TRA_StockTot!F76-UK_TRA_StockTot!F76</f>
        <v>0</v>
      </c>
      <c r="G76" s="197">
        <f>EU28_TRA_StockTot!G76-UK_TRA_StockTot!G76</f>
        <v>0</v>
      </c>
      <c r="H76" s="197">
        <f>EU28_TRA_StockTot!H76-UK_TRA_StockTot!H76</f>
        <v>0</v>
      </c>
      <c r="I76" s="197">
        <f>EU28_TRA_StockTot!I76-UK_TRA_StockTot!I76</f>
        <v>0</v>
      </c>
      <c r="J76" s="197">
        <f>EU28_TRA_StockTot!J76-UK_TRA_StockTot!J76</f>
        <v>0</v>
      </c>
      <c r="K76" s="197">
        <f>EU28_TRA_StockTot!K76-UK_TRA_StockTot!K76</f>
        <v>0</v>
      </c>
      <c r="L76" s="197">
        <f>EU28_TRA_StockTot!L76-UK_TRA_StockTot!L76</f>
        <v>0</v>
      </c>
      <c r="M76" s="197">
        <f>EU28_TRA_StockTot!M76-UK_TRA_StockTot!M76</f>
        <v>0</v>
      </c>
      <c r="N76" s="197">
        <f>EU28_TRA_StockTot!N76-UK_TRA_StockTot!N76</f>
        <v>0</v>
      </c>
      <c r="O76" s="197">
        <f>EU28_TRA_StockTot!O76-UK_TRA_StockTot!O76</f>
        <v>0</v>
      </c>
      <c r="P76" s="197">
        <f>EU28_TRA_StockTot!P76-UK_TRA_StockTot!P76</f>
        <v>0</v>
      </c>
      <c r="Q76" s="197">
        <f>EU28_TRA_StockTot!Q76-UK_TRA_StockTot!Q76</f>
        <v>0</v>
      </c>
      <c r="R76" s="197">
        <f>EU28_TRA_StockTot!R76-UK_TRA_StockTot!R76</f>
        <v>33</v>
      </c>
      <c r="S76" s="197">
        <f>EU28_TRA_StockTot!S76-UK_TRA_StockTot!S76</f>
        <v>80</v>
      </c>
      <c r="T76" s="197">
        <f>EU28_TRA_StockTot!T76-UK_TRA_StockTot!T76</f>
        <v>141</v>
      </c>
      <c r="U76" s="197">
        <f>EU28_TRA_StockTot!U76-UK_TRA_StockTot!U76</f>
        <v>244</v>
      </c>
      <c r="V76" s="197">
        <f>EU28_TRA_StockTot!V76-UK_TRA_StockTot!V76</f>
        <v>450</v>
      </c>
      <c r="W76" s="197">
        <f>EU28_TRA_StockTot!W76-UK_TRA_StockTot!W76</f>
        <v>730</v>
      </c>
      <c r="X76" s="197">
        <f>EU28_TRA_StockTot!X76-UK_TRA_StockTot!X76</f>
        <v>804</v>
      </c>
      <c r="Y76" s="197">
        <f>EU28_TRA_StockTot!Y76-UK_TRA_StockTot!Y76</f>
        <v>874</v>
      </c>
      <c r="Z76" s="197">
        <f>EU28_TRA_StockTot!Z76-UK_TRA_StockTot!Z76</f>
        <v>931</v>
      </c>
      <c r="AA76" s="197">
        <f>EU28_TRA_StockTot!AA76-UK_TRA_StockTot!AA76</f>
        <v>974</v>
      </c>
      <c r="AB76" s="197">
        <f>EU28_TRA_StockTot!AB76-UK_TRA_StockTot!AB76</f>
        <v>1003</v>
      </c>
      <c r="AC76" s="197">
        <f>EU28_TRA_StockTot!AC76-UK_TRA_StockTot!AC76</f>
        <v>1025</v>
      </c>
      <c r="AD76" s="197">
        <f>EU28_TRA_StockTot!AD76-UK_TRA_StockTot!AD76</f>
        <v>1046</v>
      </c>
      <c r="AE76" s="197">
        <f>EU28_TRA_StockTot!AE76-UK_TRA_StockTot!AE76</f>
        <v>1425</v>
      </c>
      <c r="AF76" s="197">
        <f>EU28_TRA_StockTot!AF76-UK_TRA_StockTot!AF76</f>
        <v>5941</v>
      </c>
      <c r="AG76" s="197">
        <f>EU28_TRA_StockTot!AG76-UK_TRA_StockTot!AG76</f>
        <v>17093</v>
      </c>
      <c r="AH76" s="197">
        <f>EU28_TRA_StockTot!AH76-UK_TRA_StockTot!AH76</f>
        <v>36653</v>
      </c>
      <c r="AI76" s="197">
        <f>EU28_TRA_StockTot!AI76-UK_TRA_StockTot!AI76</f>
        <v>66324</v>
      </c>
      <c r="AJ76" s="197">
        <f>EU28_TRA_StockTot!AJ76-UK_TRA_StockTot!AJ76</f>
        <v>107503</v>
      </c>
      <c r="AK76" s="197">
        <f>EU28_TRA_StockTot!AK76-UK_TRA_StockTot!AK76</f>
        <v>161364</v>
      </c>
      <c r="AL76" s="197">
        <f>EU28_TRA_StockTot!AL76-UK_TRA_StockTot!AL76</f>
        <v>228835</v>
      </c>
      <c r="AM76" s="197">
        <f>EU28_TRA_StockTot!AM76-UK_TRA_StockTot!AM76</f>
        <v>310443</v>
      </c>
      <c r="AN76" s="197">
        <f>EU28_TRA_StockTot!AN76-UK_TRA_StockTot!AN76</f>
        <v>406550</v>
      </c>
      <c r="AO76" s="197">
        <f>EU28_TRA_StockTot!AO76-UK_TRA_StockTot!AO76</f>
        <v>516991</v>
      </c>
      <c r="AP76" s="197">
        <f>EU28_TRA_StockTot!AP76-UK_TRA_StockTot!AP76</f>
        <v>642082</v>
      </c>
      <c r="AQ76" s="197">
        <f>EU28_TRA_StockTot!AQ76-UK_TRA_StockTot!AQ76</f>
        <v>782427</v>
      </c>
      <c r="AR76" s="197">
        <f>EU28_TRA_StockTot!AR76-UK_TRA_StockTot!AR76</f>
        <v>938248</v>
      </c>
      <c r="AS76" s="197">
        <f>EU28_TRA_StockTot!AS76-UK_TRA_StockTot!AS76</f>
        <v>1109163</v>
      </c>
      <c r="AT76" s="197">
        <f>EU28_TRA_StockTot!AT76-UK_TRA_StockTot!AT76</f>
        <v>1294342</v>
      </c>
      <c r="AU76" s="197">
        <f>EU28_TRA_StockTot!AU76-UK_TRA_StockTot!AU76</f>
        <v>1492934</v>
      </c>
      <c r="AV76" s="197">
        <f>EU28_TRA_StockTot!AV76-UK_TRA_StockTot!AV76</f>
        <v>1703329</v>
      </c>
      <c r="AW76" s="197">
        <f>EU28_TRA_StockTot!AW76-UK_TRA_StockTot!AW76</f>
        <v>1924197</v>
      </c>
      <c r="AX76" s="197">
        <f>EU28_TRA_StockTot!AX76-UK_TRA_StockTot!AX76</f>
        <v>2153742</v>
      </c>
      <c r="AY76" s="197">
        <f>EU28_TRA_StockTot!AY76-UK_TRA_StockTot!AY76</f>
        <v>2390365</v>
      </c>
      <c r="AZ76" s="197">
        <f>EU28_TRA_StockTot!AZ76-UK_TRA_StockTot!AZ76</f>
        <v>2630975</v>
      </c>
    </row>
    <row r="77" spans="1:52">
      <c r="A77" s="112" t="s">
        <v>217</v>
      </c>
      <c r="B77" s="96">
        <f>EU28_TRA_StockTot!B77-UK_TRA_StockTot!B77</f>
        <v>0</v>
      </c>
      <c r="C77" s="197">
        <f>EU28_TRA_StockTot!C77-UK_TRA_StockTot!C77</f>
        <v>0</v>
      </c>
      <c r="D77" s="197">
        <f>EU28_TRA_StockTot!D77-UK_TRA_StockTot!D77</f>
        <v>0</v>
      </c>
      <c r="E77" s="197">
        <f>EU28_TRA_StockTot!E77-UK_TRA_StockTot!E77</f>
        <v>0</v>
      </c>
      <c r="F77" s="197">
        <f>EU28_TRA_StockTot!F77-UK_TRA_StockTot!F77</f>
        <v>0</v>
      </c>
      <c r="G77" s="197">
        <f>EU28_TRA_StockTot!G77-UK_TRA_StockTot!G77</f>
        <v>0</v>
      </c>
      <c r="H77" s="197">
        <f>EU28_TRA_StockTot!H77-UK_TRA_StockTot!H77</f>
        <v>0</v>
      </c>
      <c r="I77" s="197">
        <f>EU28_TRA_StockTot!I77-UK_TRA_StockTot!I77</f>
        <v>0</v>
      </c>
      <c r="J77" s="197">
        <f>EU28_TRA_StockTot!J77-UK_TRA_StockTot!J77</f>
        <v>0</v>
      </c>
      <c r="K77" s="197">
        <f>EU28_TRA_StockTot!K77-UK_TRA_StockTot!K77</f>
        <v>0</v>
      </c>
      <c r="L77" s="197">
        <f>EU28_TRA_StockTot!L77-UK_TRA_StockTot!L77</f>
        <v>0</v>
      </c>
      <c r="M77" s="197">
        <f>EU28_TRA_StockTot!M77-UK_TRA_StockTot!M77</f>
        <v>0</v>
      </c>
      <c r="N77" s="197">
        <f>EU28_TRA_StockTot!N77-UK_TRA_StockTot!N77</f>
        <v>0</v>
      </c>
      <c r="O77" s="197">
        <f>EU28_TRA_StockTot!O77-UK_TRA_StockTot!O77</f>
        <v>0</v>
      </c>
      <c r="P77" s="197">
        <f>EU28_TRA_StockTot!P77-UK_TRA_StockTot!P77</f>
        <v>0</v>
      </c>
      <c r="Q77" s="197">
        <f>EU28_TRA_StockTot!Q77-UK_TRA_StockTot!Q77</f>
        <v>0</v>
      </c>
      <c r="R77" s="197">
        <f>EU28_TRA_StockTot!R77-UK_TRA_StockTot!R77</f>
        <v>431</v>
      </c>
      <c r="S77" s="197">
        <f>EU28_TRA_StockTot!S77-UK_TRA_StockTot!S77</f>
        <v>917</v>
      </c>
      <c r="T77" s="197">
        <f>EU28_TRA_StockTot!T77-UK_TRA_StockTot!T77</f>
        <v>1443</v>
      </c>
      <c r="U77" s="197">
        <f>EU28_TRA_StockTot!U77-UK_TRA_StockTot!U77</f>
        <v>2174</v>
      </c>
      <c r="V77" s="197">
        <f>EU28_TRA_StockTot!V77-UK_TRA_StockTot!V77</f>
        <v>3386</v>
      </c>
      <c r="W77" s="197">
        <f>EU28_TRA_StockTot!W77-UK_TRA_StockTot!W77</f>
        <v>4081</v>
      </c>
      <c r="X77" s="197">
        <f>EU28_TRA_StockTot!X77-UK_TRA_StockTot!X77</f>
        <v>4198</v>
      </c>
      <c r="Y77" s="197">
        <f>EU28_TRA_StockTot!Y77-UK_TRA_StockTot!Y77</f>
        <v>4265</v>
      </c>
      <c r="Z77" s="197">
        <f>EU28_TRA_StockTot!Z77-UK_TRA_StockTot!Z77</f>
        <v>4272</v>
      </c>
      <c r="AA77" s="197">
        <f>EU28_TRA_StockTot!AA77-UK_TRA_StockTot!AA77</f>
        <v>4219</v>
      </c>
      <c r="AB77" s="197">
        <f>EU28_TRA_StockTot!AB77-UK_TRA_StockTot!AB77</f>
        <v>4113</v>
      </c>
      <c r="AC77" s="197">
        <f>EU28_TRA_StockTot!AC77-UK_TRA_StockTot!AC77</f>
        <v>3947</v>
      </c>
      <c r="AD77" s="197">
        <f>EU28_TRA_StockTot!AD77-UK_TRA_StockTot!AD77</f>
        <v>3760</v>
      </c>
      <c r="AE77" s="197">
        <f>EU28_TRA_StockTot!AE77-UK_TRA_StockTot!AE77</f>
        <v>3998</v>
      </c>
      <c r="AF77" s="197">
        <f>EU28_TRA_StockTot!AF77-UK_TRA_StockTot!AF77</f>
        <v>8556</v>
      </c>
      <c r="AG77" s="197">
        <f>EU28_TRA_StockTot!AG77-UK_TRA_StockTot!AG77</f>
        <v>18450</v>
      </c>
      <c r="AH77" s="197">
        <f>EU28_TRA_StockTot!AH77-UK_TRA_StockTot!AH77</f>
        <v>33413</v>
      </c>
      <c r="AI77" s="197">
        <f>EU28_TRA_StockTot!AI77-UK_TRA_StockTot!AI77</f>
        <v>53004</v>
      </c>
      <c r="AJ77" s="197">
        <f>EU28_TRA_StockTot!AJ77-UK_TRA_StockTot!AJ77</f>
        <v>76546</v>
      </c>
      <c r="AK77" s="197">
        <f>EU28_TRA_StockTot!AK77-UK_TRA_StockTot!AK77</f>
        <v>103213</v>
      </c>
      <c r="AL77" s="197">
        <f>EU28_TRA_StockTot!AL77-UK_TRA_StockTot!AL77</f>
        <v>132204</v>
      </c>
      <c r="AM77" s="197">
        <f>EU28_TRA_StockTot!AM77-UK_TRA_StockTot!AM77</f>
        <v>162580</v>
      </c>
      <c r="AN77" s="197">
        <f>EU28_TRA_StockTot!AN77-UK_TRA_StockTot!AN77</f>
        <v>193572</v>
      </c>
      <c r="AO77" s="197">
        <f>EU28_TRA_StockTot!AO77-UK_TRA_StockTot!AO77</f>
        <v>224307</v>
      </c>
      <c r="AP77" s="197">
        <f>EU28_TRA_StockTot!AP77-UK_TRA_StockTot!AP77</f>
        <v>254258</v>
      </c>
      <c r="AQ77" s="197">
        <f>EU28_TRA_StockTot!AQ77-UK_TRA_StockTot!AQ77</f>
        <v>282978</v>
      </c>
      <c r="AR77" s="197">
        <f>EU28_TRA_StockTot!AR77-UK_TRA_StockTot!AR77</f>
        <v>310121</v>
      </c>
      <c r="AS77" s="197">
        <f>EU28_TRA_StockTot!AS77-UK_TRA_StockTot!AS77</f>
        <v>335328</v>
      </c>
      <c r="AT77" s="197">
        <f>EU28_TRA_StockTot!AT77-UK_TRA_StockTot!AT77</f>
        <v>358249</v>
      </c>
      <c r="AU77" s="197">
        <f>EU28_TRA_StockTot!AU77-UK_TRA_StockTot!AU77</f>
        <v>378667</v>
      </c>
      <c r="AV77" s="197">
        <f>EU28_TRA_StockTot!AV77-UK_TRA_StockTot!AV77</f>
        <v>396381</v>
      </c>
      <c r="AW77" s="197">
        <f>EU28_TRA_StockTot!AW77-UK_TRA_StockTot!AW77</f>
        <v>411430</v>
      </c>
      <c r="AX77" s="197">
        <f>EU28_TRA_StockTot!AX77-UK_TRA_StockTot!AX77</f>
        <v>423932</v>
      </c>
      <c r="AY77" s="197">
        <f>EU28_TRA_StockTot!AY77-UK_TRA_StockTot!AY77</f>
        <v>434112</v>
      </c>
      <c r="AZ77" s="197">
        <f>EU28_TRA_StockTot!AZ77-UK_TRA_StockTot!AZ77</f>
        <v>442107</v>
      </c>
    </row>
    <row r="78" spans="1:52">
      <c r="A78" s="108" t="s">
        <v>22</v>
      </c>
      <c r="B78" s="109">
        <f>EU28_TRA_StockTot!B78-UK_TRA_StockTot!B78</f>
        <v>619446</v>
      </c>
      <c r="C78" s="214">
        <f>EU28_TRA_StockTot!C78-UK_TRA_StockTot!C78</f>
        <v>627658</v>
      </c>
      <c r="D78" s="214">
        <f>EU28_TRA_StockTot!D78-UK_TRA_StockTot!D78</f>
        <v>621842</v>
      </c>
      <c r="E78" s="214">
        <f>EU28_TRA_StockTot!E78-UK_TRA_StockTot!E78</f>
        <v>626217</v>
      </c>
      <c r="F78" s="214">
        <f>EU28_TRA_StockTot!F78-UK_TRA_StockTot!F78</f>
        <v>629512</v>
      </c>
      <c r="G78" s="214">
        <f>EU28_TRA_StockTot!G78-UK_TRA_StockTot!G78</f>
        <v>622438</v>
      </c>
      <c r="H78" s="214">
        <f>EU28_TRA_StockTot!H78-UK_TRA_StockTot!H78</f>
        <v>624699</v>
      </c>
      <c r="I78" s="214">
        <f>EU28_TRA_StockTot!I78-UK_TRA_StockTot!I78</f>
        <v>626141</v>
      </c>
      <c r="J78" s="214">
        <f>EU28_TRA_StockTot!J78-UK_TRA_StockTot!J78</f>
        <v>634922</v>
      </c>
      <c r="K78" s="214">
        <f>EU28_TRA_StockTot!K78-UK_TRA_StockTot!K78</f>
        <v>635312</v>
      </c>
      <c r="L78" s="214">
        <f>EU28_TRA_StockTot!L78-UK_TRA_StockTot!L78</f>
        <v>633110</v>
      </c>
      <c r="M78" s="214">
        <f>EU28_TRA_StockTot!M78-UK_TRA_StockTot!M78</f>
        <v>635136</v>
      </c>
      <c r="N78" s="214">
        <f>EU28_TRA_StockTot!N78-UK_TRA_StockTot!N78</f>
        <v>630758</v>
      </c>
      <c r="O78" s="214">
        <f>EU28_TRA_StockTot!O78-UK_TRA_StockTot!O78</f>
        <v>635902</v>
      </c>
      <c r="P78" s="214">
        <f>EU28_TRA_StockTot!P78-UK_TRA_StockTot!P78</f>
        <v>646304</v>
      </c>
      <c r="Q78" s="214">
        <f>EU28_TRA_StockTot!Q78-UK_TRA_StockTot!Q78</f>
        <v>669347</v>
      </c>
      <c r="R78" s="214">
        <f>EU28_TRA_StockTot!R78-UK_TRA_StockTot!R78</f>
        <v>685594</v>
      </c>
      <c r="S78" s="214">
        <f>EU28_TRA_StockTot!S78-UK_TRA_StockTot!S78</f>
        <v>708485</v>
      </c>
      <c r="T78" s="214">
        <f>EU28_TRA_StockTot!T78-UK_TRA_StockTot!T78</f>
        <v>727908</v>
      </c>
      <c r="U78" s="214">
        <f>EU28_TRA_StockTot!U78-UK_TRA_StockTot!U78</f>
        <v>744770</v>
      </c>
      <c r="V78" s="214">
        <f>EU28_TRA_StockTot!V78-UK_TRA_StockTot!V78</f>
        <v>759261</v>
      </c>
      <c r="W78" s="214">
        <f>EU28_TRA_StockTot!W78-UK_TRA_StockTot!W78</f>
        <v>772215</v>
      </c>
      <c r="X78" s="214">
        <f>EU28_TRA_StockTot!X78-UK_TRA_StockTot!X78</f>
        <v>782689</v>
      </c>
      <c r="Y78" s="214">
        <f>EU28_TRA_StockTot!Y78-UK_TRA_StockTot!Y78</f>
        <v>793107</v>
      </c>
      <c r="Z78" s="214">
        <f>EU28_TRA_StockTot!Z78-UK_TRA_StockTot!Z78</f>
        <v>802964</v>
      </c>
      <c r="AA78" s="214">
        <f>EU28_TRA_StockTot!AA78-UK_TRA_StockTot!AA78</f>
        <v>812256</v>
      </c>
      <c r="AB78" s="214">
        <f>EU28_TRA_StockTot!AB78-UK_TRA_StockTot!AB78</f>
        <v>820120</v>
      </c>
      <c r="AC78" s="214">
        <f>EU28_TRA_StockTot!AC78-UK_TRA_StockTot!AC78</f>
        <v>827033</v>
      </c>
      <c r="AD78" s="214">
        <f>EU28_TRA_StockTot!AD78-UK_TRA_StockTot!AD78</f>
        <v>833856</v>
      </c>
      <c r="AE78" s="214">
        <f>EU28_TRA_StockTot!AE78-UK_TRA_StockTot!AE78</f>
        <v>840312</v>
      </c>
      <c r="AF78" s="214">
        <f>EU28_TRA_StockTot!AF78-UK_TRA_StockTot!AF78</f>
        <v>846272</v>
      </c>
      <c r="AG78" s="214">
        <f>EU28_TRA_StockTot!AG78-UK_TRA_StockTot!AG78</f>
        <v>851433</v>
      </c>
      <c r="AH78" s="214">
        <f>EU28_TRA_StockTot!AH78-UK_TRA_StockTot!AH78</f>
        <v>855973</v>
      </c>
      <c r="AI78" s="214">
        <f>EU28_TRA_StockTot!AI78-UK_TRA_StockTot!AI78</f>
        <v>860420</v>
      </c>
      <c r="AJ78" s="214">
        <f>EU28_TRA_StockTot!AJ78-UK_TRA_StockTot!AJ78</f>
        <v>865867</v>
      </c>
      <c r="AK78" s="214">
        <f>EU28_TRA_StockTot!AK78-UK_TRA_StockTot!AK78</f>
        <v>870914</v>
      </c>
      <c r="AL78" s="214">
        <f>EU28_TRA_StockTot!AL78-UK_TRA_StockTot!AL78</f>
        <v>875759</v>
      </c>
      <c r="AM78" s="214">
        <f>EU28_TRA_StockTot!AM78-UK_TRA_StockTot!AM78</f>
        <v>880671</v>
      </c>
      <c r="AN78" s="214">
        <f>EU28_TRA_StockTot!AN78-UK_TRA_StockTot!AN78</f>
        <v>885421</v>
      </c>
      <c r="AO78" s="214">
        <f>EU28_TRA_StockTot!AO78-UK_TRA_StockTot!AO78</f>
        <v>890140</v>
      </c>
      <c r="AP78" s="214">
        <f>EU28_TRA_StockTot!AP78-UK_TRA_StockTot!AP78</f>
        <v>895525</v>
      </c>
      <c r="AQ78" s="214">
        <f>EU28_TRA_StockTot!AQ78-UK_TRA_StockTot!AQ78</f>
        <v>900828</v>
      </c>
      <c r="AR78" s="214">
        <f>EU28_TRA_StockTot!AR78-UK_TRA_StockTot!AR78</f>
        <v>905995</v>
      </c>
      <c r="AS78" s="214">
        <f>EU28_TRA_StockTot!AS78-UK_TRA_StockTot!AS78</f>
        <v>911087</v>
      </c>
      <c r="AT78" s="214">
        <f>EU28_TRA_StockTot!AT78-UK_TRA_StockTot!AT78</f>
        <v>916159</v>
      </c>
      <c r="AU78" s="214">
        <f>EU28_TRA_StockTot!AU78-UK_TRA_StockTot!AU78</f>
        <v>921327</v>
      </c>
      <c r="AV78" s="214">
        <f>EU28_TRA_StockTot!AV78-UK_TRA_StockTot!AV78</f>
        <v>926457</v>
      </c>
      <c r="AW78" s="214">
        <f>EU28_TRA_StockTot!AW78-UK_TRA_StockTot!AW78</f>
        <v>931883</v>
      </c>
      <c r="AX78" s="214">
        <f>EU28_TRA_StockTot!AX78-UK_TRA_StockTot!AX78</f>
        <v>937401</v>
      </c>
      <c r="AY78" s="214">
        <f>EU28_TRA_StockTot!AY78-UK_TRA_StockTot!AY78</f>
        <v>943147</v>
      </c>
      <c r="AZ78" s="214">
        <f>EU28_TRA_StockTot!AZ78-UK_TRA_StockTot!AZ78</f>
        <v>948993</v>
      </c>
    </row>
    <row r="79" spans="1:52">
      <c r="A79" s="110" t="s">
        <v>201</v>
      </c>
      <c r="B79" s="111">
        <f>EU28_TRA_StockTot!B79-UK_TRA_StockTot!B79</f>
        <v>617792</v>
      </c>
      <c r="C79" s="210">
        <f>EU28_TRA_StockTot!C79-UK_TRA_StockTot!C79</f>
        <v>625944</v>
      </c>
      <c r="D79" s="210">
        <f>EU28_TRA_StockTot!D79-UK_TRA_StockTot!D79</f>
        <v>620097</v>
      </c>
      <c r="E79" s="210">
        <f>EU28_TRA_StockTot!E79-UK_TRA_StockTot!E79</f>
        <v>624530</v>
      </c>
      <c r="F79" s="210">
        <f>EU28_TRA_StockTot!F79-UK_TRA_StockTot!F79</f>
        <v>627822</v>
      </c>
      <c r="G79" s="210">
        <f>EU28_TRA_StockTot!G79-UK_TRA_StockTot!G79</f>
        <v>620355</v>
      </c>
      <c r="H79" s="210">
        <f>EU28_TRA_StockTot!H79-UK_TRA_StockTot!H79</f>
        <v>622616</v>
      </c>
      <c r="I79" s="210">
        <f>EU28_TRA_StockTot!I79-UK_TRA_StockTot!I79</f>
        <v>624071</v>
      </c>
      <c r="J79" s="210">
        <f>EU28_TRA_StockTot!J79-UK_TRA_StockTot!J79</f>
        <v>632839</v>
      </c>
      <c r="K79" s="210">
        <f>EU28_TRA_StockTot!K79-UK_TRA_StockTot!K79</f>
        <v>633177</v>
      </c>
      <c r="L79" s="210">
        <f>EU28_TRA_StockTot!L79-UK_TRA_StockTot!L79</f>
        <v>630638</v>
      </c>
      <c r="M79" s="210">
        <f>EU28_TRA_StockTot!M79-UK_TRA_StockTot!M79</f>
        <v>632561</v>
      </c>
      <c r="N79" s="210">
        <f>EU28_TRA_StockTot!N79-UK_TRA_StockTot!N79</f>
        <v>628202</v>
      </c>
      <c r="O79" s="210">
        <f>EU28_TRA_StockTot!O79-UK_TRA_StockTot!O79</f>
        <v>632197</v>
      </c>
      <c r="P79" s="210">
        <f>EU28_TRA_StockTot!P79-UK_TRA_StockTot!P79</f>
        <v>642652</v>
      </c>
      <c r="Q79" s="210">
        <f>EU28_TRA_StockTot!Q79-UK_TRA_StockTot!Q79</f>
        <v>665423</v>
      </c>
      <c r="R79" s="210">
        <f>EU28_TRA_StockTot!R79-UK_TRA_StockTot!R79</f>
        <v>680811</v>
      </c>
      <c r="S79" s="210">
        <f>EU28_TRA_StockTot!S79-UK_TRA_StockTot!S79</f>
        <v>702404</v>
      </c>
      <c r="T79" s="210">
        <f>EU28_TRA_StockTot!T79-UK_TRA_StockTot!T79</f>
        <v>720267</v>
      </c>
      <c r="U79" s="210">
        <f>EU28_TRA_StockTot!U79-UK_TRA_StockTot!U79</f>
        <v>735312</v>
      </c>
      <c r="V79" s="210">
        <f>EU28_TRA_StockTot!V79-UK_TRA_StockTot!V79</f>
        <v>747782</v>
      </c>
      <c r="W79" s="210">
        <f>EU28_TRA_StockTot!W79-UK_TRA_StockTot!W79</f>
        <v>758205</v>
      </c>
      <c r="X79" s="210">
        <f>EU28_TRA_StockTot!X79-UK_TRA_StockTot!X79</f>
        <v>765626</v>
      </c>
      <c r="Y79" s="210">
        <f>EU28_TRA_StockTot!Y79-UK_TRA_StockTot!Y79</f>
        <v>772430</v>
      </c>
      <c r="Z79" s="210">
        <f>EU28_TRA_StockTot!Z79-UK_TRA_StockTot!Z79</f>
        <v>778125</v>
      </c>
      <c r="AA79" s="210">
        <f>EU28_TRA_StockTot!AA79-UK_TRA_StockTot!AA79</f>
        <v>782741</v>
      </c>
      <c r="AB79" s="210">
        <f>EU28_TRA_StockTot!AB79-UK_TRA_StockTot!AB79</f>
        <v>785469</v>
      </c>
      <c r="AC79" s="210">
        <f>EU28_TRA_StockTot!AC79-UK_TRA_StockTot!AC79</f>
        <v>786752</v>
      </c>
      <c r="AD79" s="210">
        <f>EU28_TRA_StockTot!AD79-UK_TRA_StockTot!AD79</f>
        <v>787429</v>
      </c>
      <c r="AE79" s="210">
        <f>EU28_TRA_StockTot!AE79-UK_TRA_StockTot!AE79</f>
        <v>787167</v>
      </c>
      <c r="AF79" s="210">
        <f>EU28_TRA_StockTot!AF79-UK_TRA_StockTot!AF79</f>
        <v>785787</v>
      </c>
      <c r="AG79" s="210">
        <f>EU28_TRA_StockTot!AG79-UK_TRA_StockTot!AG79</f>
        <v>782885</v>
      </c>
      <c r="AH79" s="210">
        <f>EU28_TRA_StockTot!AH79-UK_TRA_StockTot!AH79</f>
        <v>778618</v>
      </c>
      <c r="AI79" s="210">
        <f>EU28_TRA_StockTot!AI79-UK_TRA_StockTot!AI79</f>
        <v>773602</v>
      </c>
      <c r="AJ79" s="210">
        <f>EU28_TRA_StockTot!AJ79-UK_TRA_StockTot!AJ79</f>
        <v>768886</v>
      </c>
      <c r="AK79" s="210">
        <f>EU28_TRA_StockTot!AK79-UK_TRA_StockTot!AK79</f>
        <v>763349</v>
      </c>
      <c r="AL79" s="210">
        <f>EU28_TRA_StockTot!AL79-UK_TRA_StockTot!AL79</f>
        <v>757180</v>
      </c>
      <c r="AM79" s="210">
        <f>EU28_TRA_StockTot!AM79-UK_TRA_StockTot!AM79</f>
        <v>750553</v>
      </c>
      <c r="AN79" s="210">
        <f>EU28_TRA_StockTot!AN79-UK_TRA_StockTot!AN79</f>
        <v>743386</v>
      </c>
      <c r="AO79" s="210">
        <f>EU28_TRA_StockTot!AO79-UK_TRA_StockTot!AO79</f>
        <v>735703</v>
      </c>
      <c r="AP79" s="210">
        <f>EU28_TRA_StockTot!AP79-UK_TRA_StockTot!AP79</f>
        <v>728108</v>
      </c>
      <c r="AQ79" s="210">
        <f>EU28_TRA_StockTot!AQ79-UK_TRA_StockTot!AQ79</f>
        <v>719824</v>
      </c>
      <c r="AR79" s="210">
        <f>EU28_TRA_StockTot!AR79-UK_TRA_StockTot!AR79</f>
        <v>710872</v>
      </c>
      <c r="AS79" s="210">
        <f>EU28_TRA_StockTot!AS79-UK_TRA_StockTot!AS79</f>
        <v>701303</v>
      </c>
      <c r="AT79" s="210">
        <f>EU28_TRA_StockTot!AT79-UK_TRA_StockTot!AT79</f>
        <v>691363</v>
      </c>
      <c r="AU79" s="210">
        <f>EU28_TRA_StockTot!AU79-UK_TRA_StockTot!AU79</f>
        <v>681039</v>
      </c>
      <c r="AV79" s="210">
        <f>EU28_TRA_StockTot!AV79-UK_TRA_StockTot!AV79</f>
        <v>670416</v>
      </c>
      <c r="AW79" s="210">
        <f>EU28_TRA_StockTot!AW79-UK_TRA_StockTot!AW79</f>
        <v>659615</v>
      </c>
      <c r="AX79" s="210">
        <f>EU28_TRA_StockTot!AX79-UK_TRA_StockTot!AX79</f>
        <v>648913</v>
      </c>
      <c r="AY79" s="210">
        <f>EU28_TRA_StockTot!AY79-UK_TRA_StockTot!AY79</f>
        <v>638088</v>
      </c>
      <c r="AZ79" s="210">
        <f>EU28_TRA_StockTot!AZ79-UK_TRA_StockTot!AZ79</f>
        <v>627410</v>
      </c>
    </row>
    <row r="80" spans="1:52">
      <c r="A80" s="112" t="s">
        <v>212</v>
      </c>
      <c r="B80" s="96">
        <f>EU28_TRA_StockTot!B80-UK_TRA_StockTot!B80</f>
        <v>1225</v>
      </c>
      <c r="C80" s="197">
        <f>EU28_TRA_StockTot!C80-UK_TRA_StockTot!C80</f>
        <v>1203</v>
      </c>
      <c r="D80" s="197">
        <f>EU28_TRA_StockTot!D80-UK_TRA_StockTot!D80</f>
        <v>1138</v>
      </c>
      <c r="E80" s="197">
        <f>EU28_TRA_StockTot!E80-UK_TRA_StockTot!E80</f>
        <v>1103</v>
      </c>
      <c r="F80" s="197">
        <f>EU28_TRA_StockTot!F80-UK_TRA_StockTot!F80</f>
        <v>2248</v>
      </c>
      <c r="G80" s="197">
        <f>EU28_TRA_StockTot!G80-UK_TRA_StockTot!G80</f>
        <v>2247</v>
      </c>
      <c r="H80" s="197">
        <f>EU28_TRA_StockTot!H80-UK_TRA_StockTot!H80</f>
        <v>2167</v>
      </c>
      <c r="I80" s="197">
        <f>EU28_TRA_StockTot!I80-UK_TRA_StockTot!I80</f>
        <v>2263</v>
      </c>
      <c r="J80" s="197">
        <f>EU28_TRA_StockTot!J80-UK_TRA_StockTot!J80</f>
        <v>2282</v>
      </c>
      <c r="K80" s="197">
        <f>EU28_TRA_StockTot!K80-UK_TRA_StockTot!K80</f>
        <v>2396</v>
      </c>
      <c r="L80" s="197">
        <f>EU28_TRA_StockTot!L80-UK_TRA_StockTot!L80</f>
        <v>2375</v>
      </c>
      <c r="M80" s="197">
        <f>EU28_TRA_StockTot!M80-UK_TRA_StockTot!M80</f>
        <v>2314</v>
      </c>
      <c r="N80" s="197">
        <f>EU28_TRA_StockTot!N80-UK_TRA_StockTot!N80</f>
        <v>2212</v>
      </c>
      <c r="O80" s="197">
        <f>EU28_TRA_StockTot!O80-UK_TRA_StockTot!O80</f>
        <v>2153</v>
      </c>
      <c r="P80" s="197">
        <f>EU28_TRA_StockTot!P80-UK_TRA_StockTot!P80</f>
        <v>2116</v>
      </c>
      <c r="Q80" s="197">
        <f>EU28_TRA_StockTot!Q80-UK_TRA_StockTot!Q80</f>
        <v>2004</v>
      </c>
      <c r="R80" s="197">
        <f>EU28_TRA_StockTot!R80-UK_TRA_StockTot!R80</f>
        <v>1958</v>
      </c>
      <c r="S80" s="197">
        <f>EU28_TRA_StockTot!S80-UK_TRA_StockTot!S80</f>
        <v>1934</v>
      </c>
      <c r="T80" s="197">
        <f>EU28_TRA_StockTot!T80-UK_TRA_StockTot!T80</f>
        <v>1838</v>
      </c>
      <c r="U80" s="197">
        <f>EU28_TRA_StockTot!U80-UK_TRA_StockTot!U80</f>
        <v>1786</v>
      </c>
      <c r="V80" s="197">
        <f>EU28_TRA_StockTot!V80-UK_TRA_StockTot!V80</f>
        <v>1775</v>
      </c>
      <c r="W80" s="197">
        <f>EU28_TRA_StockTot!W80-UK_TRA_StockTot!W80</f>
        <v>1808</v>
      </c>
      <c r="X80" s="197">
        <f>EU28_TRA_StockTot!X80-UK_TRA_StockTot!X80</f>
        <v>1869</v>
      </c>
      <c r="Y80" s="197">
        <f>EU28_TRA_StockTot!Y80-UK_TRA_StockTot!Y80</f>
        <v>1949</v>
      </c>
      <c r="Z80" s="197">
        <f>EU28_TRA_StockTot!Z80-UK_TRA_StockTot!Z80</f>
        <v>2046</v>
      </c>
      <c r="AA80" s="197">
        <f>EU28_TRA_StockTot!AA80-UK_TRA_StockTot!AA80</f>
        <v>2148</v>
      </c>
      <c r="AB80" s="197">
        <f>EU28_TRA_StockTot!AB80-UK_TRA_StockTot!AB80</f>
        <v>2240</v>
      </c>
      <c r="AC80" s="197">
        <f>EU28_TRA_StockTot!AC80-UK_TRA_StockTot!AC80</f>
        <v>2327</v>
      </c>
      <c r="AD80" s="197">
        <f>EU28_TRA_StockTot!AD80-UK_TRA_StockTot!AD80</f>
        <v>2400</v>
      </c>
      <c r="AE80" s="197">
        <f>EU28_TRA_StockTot!AE80-UK_TRA_StockTot!AE80</f>
        <v>2465</v>
      </c>
      <c r="AF80" s="197">
        <f>EU28_TRA_StockTot!AF80-UK_TRA_StockTot!AF80</f>
        <v>2514</v>
      </c>
      <c r="AG80" s="197">
        <f>EU28_TRA_StockTot!AG80-UK_TRA_StockTot!AG80</f>
        <v>2551</v>
      </c>
      <c r="AH80" s="197">
        <f>EU28_TRA_StockTot!AH80-UK_TRA_StockTot!AH80</f>
        <v>2579</v>
      </c>
      <c r="AI80" s="197">
        <f>EU28_TRA_StockTot!AI80-UK_TRA_StockTot!AI80</f>
        <v>2598</v>
      </c>
      <c r="AJ80" s="197">
        <f>EU28_TRA_StockTot!AJ80-UK_TRA_StockTot!AJ80</f>
        <v>2610</v>
      </c>
      <c r="AK80" s="197">
        <f>EU28_TRA_StockTot!AK80-UK_TRA_StockTot!AK80</f>
        <v>2595</v>
      </c>
      <c r="AL80" s="197">
        <f>EU28_TRA_StockTot!AL80-UK_TRA_StockTot!AL80</f>
        <v>2575</v>
      </c>
      <c r="AM80" s="197">
        <f>EU28_TRA_StockTot!AM80-UK_TRA_StockTot!AM80</f>
        <v>2553</v>
      </c>
      <c r="AN80" s="197">
        <f>EU28_TRA_StockTot!AN80-UK_TRA_StockTot!AN80</f>
        <v>2528</v>
      </c>
      <c r="AO80" s="197">
        <f>EU28_TRA_StockTot!AO80-UK_TRA_StockTot!AO80</f>
        <v>2502</v>
      </c>
      <c r="AP80" s="197">
        <f>EU28_TRA_StockTot!AP80-UK_TRA_StockTot!AP80</f>
        <v>2478</v>
      </c>
      <c r="AQ80" s="197">
        <f>EU28_TRA_StockTot!AQ80-UK_TRA_StockTot!AQ80</f>
        <v>2449</v>
      </c>
      <c r="AR80" s="197">
        <f>EU28_TRA_StockTot!AR80-UK_TRA_StockTot!AR80</f>
        <v>2426</v>
      </c>
      <c r="AS80" s="197">
        <f>EU28_TRA_StockTot!AS80-UK_TRA_StockTot!AS80</f>
        <v>2391</v>
      </c>
      <c r="AT80" s="197">
        <f>EU28_TRA_StockTot!AT80-UK_TRA_StockTot!AT80</f>
        <v>2351</v>
      </c>
      <c r="AU80" s="197">
        <f>EU28_TRA_StockTot!AU80-UK_TRA_StockTot!AU80</f>
        <v>2320</v>
      </c>
      <c r="AV80" s="197">
        <f>EU28_TRA_StockTot!AV80-UK_TRA_StockTot!AV80</f>
        <v>2288</v>
      </c>
      <c r="AW80" s="197">
        <f>EU28_TRA_StockTot!AW80-UK_TRA_StockTot!AW80</f>
        <v>2259</v>
      </c>
      <c r="AX80" s="197">
        <f>EU28_TRA_StockTot!AX80-UK_TRA_StockTot!AX80</f>
        <v>2212</v>
      </c>
      <c r="AY80" s="197">
        <f>EU28_TRA_StockTot!AY80-UK_TRA_StockTot!AY80</f>
        <v>2174</v>
      </c>
      <c r="AZ80" s="197">
        <f>EU28_TRA_StockTot!AZ80-UK_TRA_StockTot!AZ80</f>
        <v>2142</v>
      </c>
    </row>
    <row r="81" spans="1:52">
      <c r="A81" s="112" t="s">
        <v>202</v>
      </c>
      <c r="B81" s="96">
        <f>EU28_TRA_StockTot!B81-UK_TRA_StockTot!B81</f>
        <v>14605</v>
      </c>
      <c r="C81" s="197">
        <f>EU28_TRA_StockTot!C81-UK_TRA_StockTot!C81</f>
        <v>13822</v>
      </c>
      <c r="D81" s="197">
        <f>EU28_TRA_StockTot!D81-UK_TRA_StockTot!D81</f>
        <v>13094</v>
      </c>
      <c r="E81" s="197">
        <f>EU28_TRA_StockTot!E81-UK_TRA_StockTot!E81</f>
        <v>11242</v>
      </c>
      <c r="F81" s="197">
        <f>EU28_TRA_StockTot!F81-UK_TRA_StockTot!F81</f>
        <v>10158</v>
      </c>
      <c r="G81" s="197">
        <f>EU28_TRA_StockTot!G81-UK_TRA_StockTot!G81</f>
        <v>9073</v>
      </c>
      <c r="H81" s="197">
        <f>EU28_TRA_StockTot!H81-UK_TRA_StockTot!H81</f>
        <v>8454</v>
      </c>
      <c r="I81" s="197">
        <f>EU28_TRA_StockTot!I81-UK_TRA_StockTot!I81</f>
        <v>7523</v>
      </c>
      <c r="J81" s="197">
        <f>EU28_TRA_StockTot!J81-UK_TRA_StockTot!J81</f>
        <v>6926</v>
      </c>
      <c r="K81" s="197">
        <f>EU28_TRA_StockTot!K81-UK_TRA_StockTot!K81</f>
        <v>6185</v>
      </c>
      <c r="L81" s="197">
        <f>EU28_TRA_StockTot!L81-UK_TRA_StockTot!L81</f>
        <v>5664</v>
      </c>
      <c r="M81" s="197">
        <f>EU28_TRA_StockTot!M81-UK_TRA_StockTot!M81</f>
        <v>5248</v>
      </c>
      <c r="N81" s="197">
        <f>EU28_TRA_StockTot!N81-UK_TRA_StockTot!N81</f>
        <v>4881</v>
      </c>
      <c r="O81" s="197">
        <f>EU28_TRA_StockTot!O81-UK_TRA_StockTot!O81</f>
        <v>5320</v>
      </c>
      <c r="P81" s="197">
        <f>EU28_TRA_StockTot!P81-UK_TRA_StockTot!P81</f>
        <v>4517</v>
      </c>
      <c r="Q81" s="197">
        <f>EU28_TRA_StockTot!Q81-UK_TRA_StockTot!Q81</f>
        <v>4259</v>
      </c>
      <c r="R81" s="197">
        <f>EU28_TRA_StockTot!R81-UK_TRA_StockTot!R81</f>
        <v>4142</v>
      </c>
      <c r="S81" s="197">
        <f>EU28_TRA_StockTot!S81-UK_TRA_StockTot!S81</f>
        <v>4075</v>
      </c>
      <c r="T81" s="197">
        <f>EU28_TRA_StockTot!T81-UK_TRA_StockTot!T81</f>
        <v>3742</v>
      </c>
      <c r="U81" s="197">
        <f>EU28_TRA_StockTot!U81-UK_TRA_StockTot!U81</f>
        <v>3620</v>
      </c>
      <c r="V81" s="197">
        <f>EU28_TRA_StockTot!V81-UK_TRA_StockTot!V81</f>
        <v>3636</v>
      </c>
      <c r="W81" s="197">
        <f>EU28_TRA_StockTot!W81-UK_TRA_StockTot!W81</f>
        <v>3729</v>
      </c>
      <c r="X81" s="197">
        <f>EU28_TRA_StockTot!X81-UK_TRA_StockTot!X81</f>
        <v>3883</v>
      </c>
      <c r="Y81" s="197">
        <f>EU28_TRA_StockTot!Y81-UK_TRA_StockTot!Y81</f>
        <v>4076</v>
      </c>
      <c r="Z81" s="197">
        <f>EU28_TRA_StockTot!Z81-UK_TRA_StockTot!Z81</f>
        <v>4273</v>
      </c>
      <c r="AA81" s="197">
        <f>EU28_TRA_StockTot!AA81-UK_TRA_StockTot!AA81</f>
        <v>4456</v>
      </c>
      <c r="AB81" s="197">
        <f>EU28_TRA_StockTot!AB81-UK_TRA_StockTot!AB81</f>
        <v>4610</v>
      </c>
      <c r="AC81" s="197">
        <f>EU28_TRA_StockTot!AC81-UK_TRA_StockTot!AC81</f>
        <v>4735</v>
      </c>
      <c r="AD81" s="197">
        <f>EU28_TRA_StockTot!AD81-UK_TRA_StockTot!AD81</f>
        <v>4834</v>
      </c>
      <c r="AE81" s="197">
        <f>EU28_TRA_StockTot!AE81-UK_TRA_StockTot!AE81</f>
        <v>4917</v>
      </c>
      <c r="AF81" s="197">
        <f>EU28_TRA_StockTot!AF81-UK_TRA_StockTot!AF81</f>
        <v>4977</v>
      </c>
      <c r="AG81" s="197">
        <f>EU28_TRA_StockTot!AG81-UK_TRA_StockTot!AG81</f>
        <v>5000</v>
      </c>
      <c r="AH81" s="197">
        <f>EU28_TRA_StockTot!AH81-UK_TRA_StockTot!AH81</f>
        <v>5002</v>
      </c>
      <c r="AI81" s="197">
        <f>EU28_TRA_StockTot!AI81-UK_TRA_StockTot!AI81</f>
        <v>4981</v>
      </c>
      <c r="AJ81" s="197">
        <f>EU28_TRA_StockTot!AJ81-UK_TRA_StockTot!AJ81</f>
        <v>4930</v>
      </c>
      <c r="AK81" s="197">
        <f>EU28_TRA_StockTot!AK81-UK_TRA_StockTot!AK81</f>
        <v>4850</v>
      </c>
      <c r="AL81" s="197">
        <f>EU28_TRA_StockTot!AL81-UK_TRA_StockTot!AL81</f>
        <v>4776</v>
      </c>
      <c r="AM81" s="197">
        <f>EU28_TRA_StockTot!AM81-UK_TRA_StockTot!AM81</f>
        <v>4688</v>
      </c>
      <c r="AN81" s="197">
        <f>EU28_TRA_StockTot!AN81-UK_TRA_StockTot!AN81</f>
        <v>4601</v>
      </c>
      <c r="AO81" s="197">
        <f>EU28_TRA_StockTot!AO81-UK_TRA_StockTot!AO81</f>
        <v>4516</v>
      </c>
      <c r="AP81" s="197">
        <f>EU28_TRA_StockTot!AP81-UK_TRA_StockTot!AP81</f>
        <v>4426</v>
      </c>
      <c r="AQ81" s="197">
        <f>EU28_TRA_StockTot!AQ81-UK_TRA_StockTot!AQ81</f>
        <v>4335</v>
      </c>
      <c r="AR81" s="197">
        <f>EU28_TRA_StockTot!AR81-UK_TRA_StockTot!AR81</f>
        <v>4249</v>
      </c>
      <c r="AS81" s="197">
        <f>EU28_TRA_StockTot!AS81-UK_TRA_StockTot!AS81</f>
        <v>4161</v>
      </c>
      <c r="AT81" s="197">
        <f>EU28_TRA_StockTot!AT81-UK_TRA_StockTot!AT81</f>
        <v>4055</v>
      </c>
      <c r="AU81" s="197">
        <f>EU28_TRA_StockTot!AU81-UK_TRA_StockTot!AU81</f>
        <v>3971</v>
      </c>
      <c r="AV81" s="197">
        <f>EU28_TRA_StockTot!AV81-UK_TRA_StockTot!AV81</f>
        <v>3889</v>
      </c>
      <c r="AW81" s="197">
        <f>EU28_TRA_StockTot!AW81-UK_TRA_StockTot!AW81</f>
        <v>3802</v>
      </c>
      <c r="AX81" s="197">
        <f>EU28_TRA_StockTot!AX81-UK_TRA_StockTot!AX81</f>
        <v>3681</v>
      </c>
      <c r="AY81" s="197">
        <f>EU28_TRA_StockTot!AY81-UK_TRA_StockTot!AY81</f>
        <v>3574</v>
      </c>
      <c r="AZ81" s="197">
        <f>EU28_TRA_StockTot!AZ81-UK_TRA_StockTot!AZ81</f>
        <v>3475</v>
      </c>
    </row>
    <row r="82" spans="1:52">
      <c r="A82" s="112" t="s">
        <v>213</v>
      </c>
      <c r="B82" s="96">
        <f>EU28_TRA_StockTot!B82-UK_TRA_StockTot!B82</f>
        <v>3430</v>
      </c>
      <c r="C82" s="197">
        <f>EU28_TRA_StockTot!C82-UK_TRA_StockTot!C82</f>
        <v>5453</v>
      </c>
      <c r="D82" s="197">
        <f>EU28_TRA_StockTot!D82-UK_TRA_StockTot!D82</f>
        <v>5514</v>
      </c>
      <c r="E82" s="197">
        <f>EU28_TRA_StockTot!E82-UK_TRA_StockTot!E82</f>
        <v>7848</v>
      </c>
      <c r="F82" s="197">
        <f>EU28_TRA_StockTot!F82-UK_TRA_StockTot!F82</f>
        <v>8498</v>
      </c>
      <c r="G82" s="197">
        <f>EU28_TRA_StockTot!G82-UK_TRA_StockTot!G82</f>
        <v>9526</v>
      </c>
      <c r="H82" s="197">
        <f>EU28_TRA_StockTot!H82-UK_TRA_StockTot!H82</f>
        <v>11770</v>
      </c>
      <c r="I82" s="197">
        <f>EU28_TRA_StockTot!I82-UK_TRA_StockTot!I82</f>
        <v>13446</v>
      </c>
      <c r="J82" s="197">
        <f>EU28_TRA_StockTot!J82-UK_TRA_StockTot!J82</f>
        <v>15119</v>
      </c>
      <c r="K82" s="197">
        <f>EU28_TRA_StockTot!K82-UK_TRA_StockTot!K82</f>
        <v>16318</v>
      </c>
      <c r="L82" s="197">
        <f>EU28_TRA_StockTot!L82-UK_TRA_StockTot!L82</f>
        <v>17209</v>
      </c>
      <c r="M82" s="197">
        <f>EU28_TRA_StockTot!M82-UK_TRA_StockTot!M82</f>
        <v>19523</v>
      </c>
      <c r="N82" s="197">
        <f>EU28_TRA_StockTot!N82-UK_TRA_StockTot!N82</f>
        <v>20930</v>
      </c>
      <c r="O82" s="197">
        <f>EU28_TRA_StockTot!O82-UK_TRA_StockTot!O82</f>
        <v>22803</v>
      </c>
      <c r="P82" s="197">
        <f>EU28_TRA_StockTot!P82-UK_TRA_StockTot!P82</f>
        <v>25598</v>
      </c>
      <c r="Q82" s="197">
        <f>EU28_TRA_StockTot!Q82-UK_TRA_StockTot!Q82</f>
        <v>34907</v>
      </c>
      <c r="R82" s="197">
        <f>EU28_TRA_StockTot!R82-UK_TRA_StockTot!R82</f>
        <v>36929</v>
      </c>
      <c r="S82" s="197">
        <f>EU28_TRA_StockTot!S82-UK_TRA_StockTot!S82</f>
        <v>39411</v>
      </c>
      <c r="T82" s="197">
        <f>EU28_TRA_StockTot!T82-UK_TRA_StockTot!T82</f>
        <v>42076</v>
      </c>
      <c r="U82" s="197">
        <f>EU28_TRA_StockTot!U82-UK_TRA_StockTot!U82</f>
        <v>44887</v>
      </c>
      <c r="V82" s="197">
        <f>EU28_TRA_StockTot!V82-UK_TRA_StockTot!V82</f>
        <v>47746</v>
      </c>
      <c r="W82" s="197">
        <f>EU28_TRA_StockTot!W82-UK_TRA_StockTot!W82</f>
        <v>50678</v>
      </c>
      <c r="X82" s="197">
        <f>EU28_TRA_StockTot!X82-UK_TRA_StockTot!X82</f>
        <v>53600</v>
      </c>
      <c r="Y82" s="197">
        <f>EU28_TRA_StockTot!Y82-UK_TRA_StockTot!Y82</f>
        <v>56679</v>
      </c>
      <c r="Z82" s="197">
        <f>EU28_TRA_StockTot!Z82-UK_TRA_StockTot!Z82</f>
        <v>59806</v>
      </c>
      <c r="AA82" s="197">
        <f>EU28_TRA_StockTot!AA82-UK_TRA_StockTot!AA82</f>
        <v>62923</v>
      </c>
      <c r="AB82" s="197">
        <f>EU28_TRA_StockTot!AB82-UK_TRA_StockTot!AB82</f>
        <v>65931</v>
      </c>
      <c r="AC82" s="197">
        <f>EU28_TRA_StockTot!AC82-UK_TRA_StockTot!AC82</f>
        <v>68858</v>
      </c>
      <c r="AD82" s="197">
        <f>EU28_TRA_StockTot!AD82-UK_TRA_StockTot!AD82</f>
        <v>71727</v>
      </c>
      <c r="AE82" s="197">
        <f>EU28_TRA_StockTot!AE82-UK_TRA_StockTot!AE82</f>
        <v>74585</v>
      </c>
      <c r="AF82" s="197">
        <f>EU28_TRA_StockTot!AF82-UK_TRA_StockTot!AF82</f>
        <v>77435</v>
      </c>
      <c r="AG82" s="197">
        <f>EU28_TRA_StockTot!AG82-UK_TRA_StockTot!AG82</f>
        <v>80242</v>
      </c>
      <c r="AH82" s="197">
        <f>EU28_TRA_StockTot!AH82-UK_TRA_StockTot!AH82</f>
        <v>82983</v>
      </c>
      <c r="AI82" s="197">
        <f>EU28_TRA_StockTot!AI82-UK_TRA_StockTot!AI82</f>
        <v>85658</v>
      </c>
      <c r="AJ82" s="197">
        <f>EU28_TRA_StockTot!AJ82-UK_TRA_StockTot!AJ82</f>
        <v>88387</v>
      </c>
      <c r="AK82" s="197">
        <f>EU28_TRA_StockTot!AK82-UK_TRA_StockTot!AK82</f>
        <v>90912</v>
      </c>
      <c r="AL82" s="197">
        <f>EU28_TRA_StockTot!AL82-UK_TRA_StockTot!AL82</f>
        <v>93244</v>
      </c>
      <c r="AM82" s="197">
        <f>EU28_TRA_StockTot!AM82-UK_TRA_StockTot!AM82</f>
        <v>95365</v>
      </c>
      <c r="AN82" s="197">
        <f>EU28_TRA_StockTot!AN82-UK_TRA_StockTot!AN82</f>
        <v>97251</v>
      </c>
      <c r="AO82" s="197">
        <f>EU28_TRA_StockTot!AO82-UK_TRA_StockTot!AO82</f>
        <v>98878</v>
      </c>
      <c r="AP82" s="197">
        <f>EU28_TRA_StockTot!AP82-UK_TRA_StockTot!AP82</f>
        <v>100375</v>
      </c>
      <c r="AQ82" s="197">
        <f>EU28_TRA_StockTot!AQ82-UK_TRA_StockTot!AQ82</f>
        <v>101587</v>
      </c>
      <c r="AR82" s="197">
        <f>EU28_TRA_StockTot!AR82-UK_TRA_StockTot!AR82</f>
        <v>102533</v>
      </c>
      <c r="AS82" s="197">
        <f>EU28_TRA_StockTot!AS82-UK_TRA_StockTot!AS82</f>
        <v>103199</v>
      </c>
      <c r="AT82" s="197">
        <f>EU28_TRA_StockTot!AT82-UK_TRA_StockTot!AT82</f>
        <v>103655</v>
      </c>
      <c r="AU82" s="197">
        <f>EU28_TRA_StockTot!AU82-UK_TRA_StockTot!AU82</f>
        <v>103878</v>
      </c>
      <c r="AV82" s="197">
        <f>EU28_TRA_StockTot!AV82-UK_TRA_StockTot!AV82</f>
        <v>103864</v>
      </c>
      <c r="AW82" s="197">
        <f>EU28_TRA_StockTot!AW82-UK_TRA_StockTot!AW82</f>
        <v>103636</v>
      </c>
      <c r="AX82" s="197">
        <f>EU28_TRA_StockTot!AX82-UK_TRA_StockTot!AX82</f>
        <v>103227</v>
      </c>
      <c r="AY82" s="197">
        <f>EU28_TRA_StockTot!AY82-UK_TRA_StockTot!AY82</f>
        <v>102626</v>
      </c>
      <c r="AZ82" s="197">
        <f>EU28_TRA_StockTot!AZ82-UK_TRA_StockTot!AZ82</f>
        <v>101860</v>
      </c>
    </row>
    <row r="83" spans="1:52">
      <c r="A83" s="112" t="s">
        <v>203</v>
      </c>
      <c r="B83" s="96">
        <f>EU28_TRA_StockTot!B83-UK_TRA_StockTot!B83</f>
        <v>598532</v>
      </c>
      <c r="C83" s="197">
        <f>EU28_TRA_StockTot!C83-UK_TRA_StockTot!C83</f>
        <v>605466</v>
      </c>
      <c r="D83" s="197">
        <f>EU28_TRA_StockTot!D83-UK_TRA_StockTot!D83</f>
        <v>600351</v>
      </c>
      <c r="E83" s="197">
        <f>EU28_TRA_StockTot!E83-UK_TRA_StockTot!E83</f>
        <v>604337</v>
      </c>
      <c r="F83" s="197">
        <f>EU28_TRA_StockTot!F83-UK_TRA_StockTot!F83</f>
        <v>606918</v>
      </c>
      <c r="G83" s="197">
        <f>EU28_TRA_StockTot!G83-UK_TRA_StockTot!G83</f>
        <v>599509</v>
      </c>
      <c r="H83" s="197">
        <f>EU28_TRA_StockTot!H83-UK_TRA_StockTot!H83</f>
        <v>600225</v>
      </c>
      <c r="I83" s="197">
        <f>EU28_TRA_StockTot!I83-UK_TRA_StockTot!I83</f>
        <v>600839</v>
      </c>
      <c r="J83" s="197">
        <f>EU28_TRA_StockTot!J83-UK_TRA_StockTot!J83</f>
        <v>608512</v>
      </c>
      <c r="K83" s="197">
        <f>EU28_TRA_StockTot!K83-UK_TRA_StockTot!K83</f>
        <v>608278</v>
      </c>
      <c r="L83" s="197">
        <f>EU28_TRA_StockTot!L83-UK_TRA_StockTot!L83</f>
        <v>605390</v>
      </c>
      <c r="M83" s="197">
        <f>EU28_TRA_StockTot!M83-UK_TRA_StockTot!M83</f>
        <v>605476</v>
      </c>
      <c r="N83" s="197">
        <f>EU28_TRA_StockTot!N83-UK_TRA_StockTot!N83</f>
        <v>600179</v>
      </c>
      <c r="O83" s="197">
        <f>EU28_TRA_StockTot!O83-UK_TRA_StockTot!O83</f>
        <v>601921</v>
      </c>
      <c r="P83" s="197">
        <f>EU28_TRA_StockTot!P83-UK_TRA_StockTot!P83</f>
        <v>610421</v>
      </c>
      <c r="Q83" s="197">
        <f>EU28_TRA_StockTot!Q83-UK_TRA_StockTot!Q83</f>
        <v>624253</v>
      </c>
      <c r="R83" s="197">
        <f>EU28_TRA_StockTot!R83-UK_TRA_StockTot!R83</f>
        <v>637782</v>
      </c>
      <c r="S83" s="197">
        <f>EU28_TRA_StockTot!S83-UK_TRA_StockTot!S83</f>
        <v>656984</v>
      </c>
      <c r="T83" s="197">
        <f>EU28_TRA_StockTot!T83-UK_TRA_StockTot!T83</f>
        <v>672611</v>
      </c>
      <c r="U83" s="197">
        <f>EU28_TRA_StockTot!U83-UK_TRA_StockTot!U83</f>
        <v>685019</v>
      </c>
      <c r="V83" s="197">
        <f>EU28_TRA_StockTot!V83-UK_TRA_StockTot!V83</f>
        <v>694625</v>
      </c>
      <c r="W83" s="197">
        <f>EU28_TRA_StockTot!W83-UK_TRA_StockTot!W83</f>
        <v>701990</v>
      </c>
      <c r="X83" s="197">
        <f>EU28_TRA_StockTot!X83-UK_TRA_StockTot!X83</f>
        <v>706274</v>
      </c>
      <c r="Y83" s="197">
        <f>EU28_TRA_StockTot!Y83-UK_TRA_StockTot!Y83</f>
        <v>709723</v>
      </c>
      <c r="Z83" s="197">
        <f>EU28_TRA_StockTot!Z83-UK_TRA_StockTot!Z83</f>
        <v>711991</v>
      </c>
      <c r="AA83" s="197">
        <f>EU28_TRA_StockTot!AA83-UK_TRA_StockTot!AA83</f>
        <v>713198</v>
      </c>
      <c r="AB83" s="197">
        <f>EU28_TRA_StockTot!AB83-UK_TRA_StockTot!AB83</f>
        <v>712660</v>
      </c>
      <c r="AC83" s="197">
        <f>EU28_TRA_StockTot!AC83-UK_TRA_StockTot!AC83</f>
        <v>710781</v>
      </c>
      <c r="AD83" s="197">
        <f>EU28_TRA_StockTot!AD83-UK_TRA_StockTot!AD83</f>
        <v>708385</v>
      </c>
      <c r="AE83" s="197">
        <f>EU28_TRA_StockTot!AE83-UK_TRA_StockTot!AE83</f>
        <v>705074</v>
      </c>
      <c r="AF83" s="197">
        <f>EU28_TRA_StockTot!AF83-UK_TRA_StockTot!AF83</f>
        <v>700670</v>
      </c>
      <c r="AG83" s="197">
        <f>EU28_TRA_StockTot!AG83-UK_TRA_StockTot!AG83</f>
        <v>694809</v>
      </c>
      <c r="AH83" s="197">
        <f>EU28_TRA_StockTot!AH83-UK_TRA_StockTot!AH83</f>
        <v>687638</v>
      </c>
      <c r="AI83" s="197">
        <f>EU28_TRA_StockTot!AI83-UK_TRA_StockTot!AI83</f>
        <v>679770</v>
      </c>
      <c r="AJ83" s="197">
        <f>EU28_TRA_StockTot!AJ83-UK_TRA_StockTot!AJ83</f>
        <v>672120</v>
      </c>
      <c r="AK83" s="197">
        <f>EU28_TRA_StockTot!AK83-UK_TRA_StockTot!AK83</f>
        <v>663831</v>
      </c>
      <c r="AL83" s="197">
        <f>EU28_TRA_StockTot!AL83-UK_TRA_StockTot!AL83</f>
        <v>655017</v>
      </c>
      <c r="AM83" s="197">
        <f>EU28_TRA_StockTot!AM83-UK_TRA_StockTot!AM83</f>
        <v>645871</v>
      </c>
      <c r="AN83" s="197">
        <f>EU28_TRA_StockTot!AN83-UK_TRA_StockTot!AN83</f>
        <v>636286</v>
      </c>
      <c r="AO83" s="197">
        <f>EU28_TRA_StockTot!AO83-UK_TRA_StockTot!AO83</f>
        <v>626306</v>
      </c>
      <c r="AP83" s="197">
        <f>EU28_TRA_StockTot!AP83-UK_TRA_StockTot!AP83</f>
        <v>616415</v>
      </c>
      <c r="AQ83" s="197">
        <f>EU28_TRA_StockTot!AQ83-UK_TRA_StockTot!AQ83</f>
        <v>606021</v>
      </c>
      <c r="AR83" s="197">
        <f>EU28_TRA_StockTot!AR83-UK_TRA_StockTot!AR83</f>
        <v>595088</v>
      </c>
      <c r="AS83" s="197">
        <f>EU28_TRA_StockTot!AS83-UK_TRA_StockTot!AS83</f>
        <v>583693</v>
      </c>
      <c r="AT83" s="197">
        <f>EU28_TRA_StockTot!AT83-UK_TRA_StockTot!AT83</f>
        <v>572048</v>
      </c>
      <c r="AU83" s="197">
        <f>EU28_TRA_StockTot!AU83-UK_TRA_StockTot!AU83</f>
        <v>560064</v>
      </c>
      <c r="AV83" s="197">
        <f>EU28_TRA_StockTot!AV83-UK_TRA_StockTot!AV83</f>
        <v>547934</v>
      </c>
      <c r="AW83" s="197">
        <f>EU28_TRA_StockTot!AW83-UK_TRA_StockTot!AW83</f>
        <v>535713</v>
      </c>
      <c r="AX83" s="197">
        <f>EU28_TRA_StockTot!AX83-UK_TRA_StockTot!AX83</f>
        <v>523702</v>
      </c>
      <c r="AY83" s="197">
        <f>EU28_TRA_StockTot!AY83-UK_TRA_StockTot!AY83</f>
        <v>511547</v>
      </c>
      <c r="AZ83" s="197">
        <f>EU28_TRA_StockTot!AZ83-UK_TRA_StockTot!AZ83</f>
        <v>499508</v>
      </c>
    </row>
    <row r="84" spans="1:52">
      <c r="A84" s="112" t="s">
        <v>204</v>
      </c>
      <c r="B84" s="96">
        <f>EU28_TRA_StockTot!B84-UK_TRA_StockTot!B84</f>
        <v>0</v>
      </c>
      <c r="C84" s="197">
        <f>EU28_TRA_StockTot!C84-UK_TRA_StockTot!C84</f>
        <v>0</v>
      </c>
      <c r="D84" s="197">
        <f>EU28_TRA_StockTot!D84-UK_TRA_StockTot!D84</f>
        <v>0</v>
      </c>
      <c r="E84" s="197">
        <f>EU28_TRA_StockTot!E84-UK_TRA_StockTot!E84</f>
        <v>0</v>
      </c>
      <c r="F84" s="197">
        <f>EU28_TRA_StockTot!F84-UK_TRA_StockTot!F84</f>
        <v>0</v>
      </c>
      <c r="G84" s="197">
        <f>EU28_TRA_StockTot!G84-UK_TRA_StockTot!G84</f>
        <v>0</v>
      </c>
      <c r="H84" s="197">
        <f>EU28_TRA_StockTot!H84-UK_TRA_StockTot!H84</f>
        <v>0</v>
      </c>
      <c r="I84" s="197">
        <f>EU28_TRA_StockTot!I84-UK_TRA_StockTot!I84</f>
        <v>0</v>
      </c>
      <c r="J84" s="197">
        <f>EU28_TRA_StockTot!J84-UK_TRA_StockTot!J84</f>
        <v>0</v>
      </c>
      <c r="K84" s="197">
        <f>EU28_TRA_StockTot!K84-UK_TRA_StockTot!K84</f>
        <v>0</v>
      </c>
      <c r="L84" s="197">
        <f>EU28_TRA_StockTot!L84-UK_TRA_StockTot!L84</f>
        <v>0</v>
      </c>
      <c r="M84" s="197">
        <f>EU28_TRA_StockTot!M84-UK_TRA_StockTot!M84</f>
        <v>0</v>
      </c>
      <c r="N84" s="197">
        <f>EU28_TRA_StockTot!N84-UK_TRA_StockTot!N84</f>
        <v>0</v>
      </c>
      <c r="O84" s="197">
        <f>EU28_TRA_StockTot!O84-UK_TRA_StockTot!O84</f>
        <v>0</v>
      </c>
      <c r="P84" s="197">
        <f>EU28_TRA_StockTot!P84-UK_TRA_StockTot!P84</f>
        <v>0</v>
      </c>
      <c r="Q84" s="197">
        <f>EU28_TRA_StockTot!Q84-UK_TRA_StockTot!Q84</f>
        <v>0</v>
      </c>
      <c r="R84" s="197">
        <f>EU28_TRA_StockTot!R84-UK_TRA_StockTot!R84</f>
        <v>0</v>
      </c>
      <c r="S84" s="197">
        <f>EU28_TRA_StockTot!S84-UK_TRA_StockTot!S84</f>
        <v>0</v>
      </c>
      <c r="T84" s="197">
        <f>EU28_TRA_StockTot!T84-UK_TRA_StockTot!T84</f>
        <v>0</v>
      </c>
      <c r="U84" s="197">
        <f>EU28_TRA_StockTot!U84-UK_TRA_StockTot!U84</f>
        <v>0</v>
      </c>
      <c r="V84" s="197">
        <f>EU28_TRA_StockTot!V84-UK_TRA_StockTot!V84</f>
        <v>0</v>
      </c>
      <c r="W84" s="197">
        <f>EU28_TRA_StockTot!W84-UK_TRA_StockTot!W84</f>
        <v>0</v>
      </c>
      <c r="X84" s="197">
        <f>EU28_TRA_StockTot!X84-UK_TRA_StockTot!X84</f>
        <v>0</v>
      </c>
      <c r="Y84" s="197">
        <f>EU28_TRA_StockTot!Y84-UK_TRA_StockTot!Y84</f>
        <v>0</v>
      </c>
      <c r="Z84" s="197">
        <f>EU28_TRA_StockTot!Z84-UK_TRA_StockTot!Z84</f>
        <v>0</v>
      </c>
      <c r="AA84" s="197">
        <f>EU28_TRA_StockTot!AA84-UK_TRA_StockTot!AA84</f>
        <v>1</v>
      </c>
      <c r="AB84" s="197">
        <f>EU28_TRA_StockTot!AB84-UK_TRA_StockTot!AB84</f>
        <v>5</v>
      </c>
      <c r="AC84" s="197">
        <f>EU28_TRA_StockTot!AC84-UK_TRA_StockTot!AC84</f>
        <v>11</v>
      </c>
      <c r="AD84" s="197">
        <f>EU28_TRA_StockTot!AD84-UK_TRA_StockTot!AD84</f>
        <v>17</v>
      </c>
      <c r="AE84" s="197">
        <f>EU28_TRA_StockTot!AE84-UK_TRA_StockTot!AE84</f>
        <v>24</v>
      </c>
      <c r="AF84" s="197">
        <f>EU28_TRA_StockTot!AF84-UK_TRA_StockTot!AF84</f>
        <v>37</v>
      </c>
      <c r="AG84" s="197">
        <f>EU28_TRA_StockTot!AG84-UK_TRA_StockTot!AG84</f>
        <v>55</v>
      </c>
      <c r="AH84" s="197">
        <f>EU28_TRA_StockTot!AH84-UK_TRA_StockTot!AH84</f>
        <v>84</v>
      </c>
      <c r="AI84" s="197">
        <f>EU28_TRA_StockTot!AI84-UK_TRA_StockTot!AI84</f>
        <v>120</v>
      </c>
      <c r="AJ84" s="197">
        <f>EU28_TRA_StockTot!AJ84-UK_TRA_StockTot!AJ84</f>
        <v>169</v>
      </c>
      <c r="AK84" s="197">
        <f>EU28_TRA_StockTot!AK84-UK_TRA_StockTot!AK84</f>
        <v>230</v>
      </c>
      <c r="AL84" s="197">
        <f>EU28_TRA_StockTot!AL84-UK_TRA_StockTot!AL84</f>
        <v>316</v>
      </c>
      <c r="AM84" s="197">
        <f>EU28_TRA_StockTot!AM84-UK_TRA_StockTot!AM84</f>
        <v>429</v>
      </c>
      <c r="AN84" s="197">
        <f>EU28_TRA_StockTot!AN84-UK_TRA_StockTot!AN84</f>
        <v>576</v>
      </c>
      <c r="AO84" s="197">
        <f>EU28_TRA_StockTot!AO84-UK_TRA_StockTot!AO84</f>
        <v>766</v>
      </c>
      <c r="AP84" s="197">
        <f>EU28_TRA_StockTot!AP84-UK_TRA_StockTot!AP84</f>
        <v>996</v>
      </c>
      <c r="AQ84" s="197">
        <f>EU28_TRA_StockTot!AQ84-UK_TRA_StockTot!AQ84</f>
        <v>1277</v>
      </c>
      <c r="AR84" s="197">
        <f>EU28_TRA_StockTot!AR84-UK_TRA_StockTot!AR84</f>
        <v>1638</v>
      </c>
      <c r="AS84" s="197">
        <f>EU28_TRA_StockTot!AS84-UK_TRA_StockTot!AS84</f>
        <v>2107</v>
      </c>
      <c r="AT84" s="197">
        <f>EU28_TRA_StockTot!AT84-UK_TRA_StockTot!AT84</f>
        <v>2686</v>
      </c>
      <c r="AU84" s="197">
        <f>EU28_TRA_StockTot!AU84-UK_TRA_StockTot!AU84</f>
        <v>3416</v>
      </c>
      <c r="AV84" s="197">
        <f>EU28_TRA_StockTot!AV84-UK_TRA_StockTot!AV84</f>
        <v>4289</v>
      </c>
      <c r="AW84" s="197">
        <f>EU28_TRA_StockTot!AW84-UK_TRA_StockTot!AW84</f>
        <v>5367</v>
      </c>
      <c r="AX84" s="197">
        <f>EU28_TRA_StockTot!AX84-UK_TRA_StockTot!AX84</f>
        <v>6667</v>
      </c>
      <c r="AY84" s="197">
        <f>EU28_TRA_StockTot!AY84-UK_TRA_StockTot!AY84</f>
        <v>8259</v>
      </c>
      <c r="AZ84" s="197">
        <f>EU28_TRA_StockTot!AZ84-UK_TRA_StockTot!AZ84</f>
        <v>10137</v>
      </c>
    </row>
    <row r="85" spans="1:52">
      <c r="A85" s="112" t="s">
        <v>218</v>
      </c>
      <c r="B85" s="96">
        <f>EU28_TRA_StockTot!B85-UK_TRA_StockTot!B85</f>
        <v>0</v>
      </c>
      <c r="C85" s="197">
        <f>EU28_TRA_StockTot!C85-UK_TRA_StockTot!C85</f>
        <v>0</v>
      </c>
      <c r="D85" s="197">
        <f>EU28_TRA_StockTot!D85-UK_TRA_StockTot!D85</f>
        <v>0</v>
      </c>
      <c r="E85" s="197">
        <f>EU28_TRA_StockTot!E85-UK_TRA_StockTot!E85</f>
        <v>0</v>
      </c>
      <c r="F85" s="197">
        <f>EU28_TRA_StockTot!F85-UK_TRA_StockTot!F85</f>
        <v>0</v>
      </c>
      <c r="G85" s="197">
        <f>EU28_TRA_StockTot!G85-UK_TRA_StockTot!G85</f>
        <v>0</v>
      </c>
      <c r="H85" s="197">
        <f>EU28_TRA_StockTot!H85-UK_TRA_StockTot!H85</f>
        <v>0</v>
      </c>
      <c r="I85" s="197">
        <f>EU28_TRA_StockTot!I85-UK_TRA_StockTot!I85</f>
        <v>0</v>
      </c>
      <c r="J85" s="197">
        <f>EU28_TRA_StockTot!J85-UK_TRA_StockTot!J85</f>
        <v>0</v>
      </c>
      <c r="K85" s="197">
        <f>EU28_TRA_StockTot!K85-UK_TRA_StockTot!K85</f>
        <v>0</v>
      </c>
      <c r="L85" s="197">
        <f>EU28_TRA_StockTot!L85-UK_TRA_StockTot!L85</f>
        <v>0</v>
      </c>
      <c r="M85" s="197">
        <f>EU28_TRA_StockTot!M85-UK_TRA_StockTot!M85</f>
        <v>0</v>
      </c>
      <c r="N85" s="197">
        <f>EU28_TRA_StockTot!N85-UK_TRA_StockTot!N85</f>
        <v>0</v>
      </c>
      <c r="O85" s="197">
        <f>EU28_TRA_StockTot!O85-UK_TRA_StockTot!O85</f>
        <v>0</v>
      </c>
      <c r="P85" s="197">
        <f>EU28_TRA_StockTot!P85-UK_TRA_StockTot!P85</f>
        <v>0</v>
      </c>
      <c r="Q85" s="197">
        <f>EU28_TRA_StockTot!Q85-UK_TRA_StockTot!Q85</f>
        <v>0</v>
      </c>
      <c r="R85" s="197">
        <f>EU28_TRA_StockTot!R85-UK_TRA_StockTot!R85</f>
        <v>0</v>
      </c>
      <c r="S85" s="197">
        <f>EU28_TRA_StockTot!S85-UK_TRA_StockTot!S85</f>
        <v>0</v>
      </c>
      <c r="T85" s="197">
        <f>EU28_TRA_StockTot!T85-UK_TRA_StockTot!T85</f>
        <v>0</v>
      </c>
      <c r="U85" s="197">
        <f>EU28_TRA_StockTot!U85-UK_TRA_StockTot!U85</f>
        <v>0</v>
      </c>
      <c r="V85" s="197">
        <f>EU28_TRA_StockTot!V85-UK_TRA_StockTot!V85</f>
        <v>0</v>
      </c>
      <c r="W85" s="197">
        <f>EU28_TRA_StockTot!W85-UK_TRA_StockTot!W85</f>
        <v>0</v>
      </c>
      <c r="X85" s="197">
        <f>EU28_TRA_StockTot!X85-UK_TRA_StockTot!X85</f>
        <v>0</v>
      </c>
      <c r="Y85" s="197">
        <f>EU28_TRA_StockTot!Y85-UK_TRA_StockTot!Y85</f>
        <v>3</v>
      </c>
      <c r="Z85" s="197">
        <f>EU28_TRA_StockTot!Z85-UK_TRA_StockTot!Z85</f>
        <v>9</v>
      </c>
      <c r="AA85" s="197">
        <f>EU28_TRA_StockTot!AA85-UK_TRA_StockTot!AA85</f>
        <v>15</v>
      </c>
      <c r="AB85" s="197">
        <f>EU28_TRA_StockTot!AB85-UK_TRA_StockTot!AB85</f>
        <v>23</v>
      </c>
      <c r="AC85" s="197">
        <f>EU28_TRA_StockTot!AC85-UK_TRA_StockTot!AC85</f>
        <v>40</v>
      </c>
      <c r="AD85" s="197">
        <f>EU28_TRA_StockTot!AD85-UK_TRA_StockTot!AD85</f>
        <v>66</v>
      </c>
      <c r="AE85" s="197">
        <f>EU28_TRA_StockTot!AE85-UK_TRA_StockTot!AE85</f>
        <v>102</v>
      </c>
      <c r="AF85" s="197">
        <f>EU28_TRA_StockTot!AF85-UK_TRA_StockTot!AF85</f>
        <v>154</v>
      </c>
      <c r="AG85" s="197">
        <f>EU28_TRA_StockTot!AG85-UK_TRA_StockTot!AG85</f>
        <v>228</v>
      </c>
      <c r="AH85" s="197">
        <f>EU28_TRA_StockTot!AH85-UK_TRA_StockTot!AH85</f>
        <v>332</v>
      </c>
      <c r="AI85" s="197">
        <f>EU28_TRA_StockTot!AI85-UK_TRA_StockTot!AI85</f>
        <v>475</v>
      </c>
      <c r="AJ85" s="197">
        <f>EU28_TRA_StockTot!AJ85-UK_TRA_StockTot!AJ85</f>
        <v>670</v>
      </c>
      <c r="AK85" s="197">
        <f>EU28_TRA_StockTot!AK85-UK_TRA_StockTot!AK85</f>
        <v>931</v>
      </c>
      <c r="AL85" s="197">
        <f>EU28_TRA_StockTot!AL85-UK_TRA_StockTot!AL85</f>
        <v>1252</v>
      </c>
      <c r="AM85" s="197">
        <f>EU28_TRA_StockTot!AM85-UK_TRA_StockTot!AM85</f>
        <v>1647</v>
      </c>
      <c r="AN85" s="197">
        <f>EU28_TRA_StockTot!AN85-UK_TRA_StockTot!AN85</f>
        <v>2144</v>
      </c>
      <c r="AO85" s="197">
        <f>EU28_TRA_StockTot!AO85-UK_TRA_StockTot!AO85</f>
        <v>2735</v>
      </c>
      <c r="AP85" s="197">
        <f>EU28_TRA_StockTot!AP85-UK_TRA_StockTot!AP85</f>
        <v>3418</v>
      </c>
      <c r="AQ85" s="197">
        <f>EU28_TRA_StockTot!AQ85-UK_TRA_StockTot!AQ85</f>
        <v>4155</v>
      </c>
      <c r="AR85" s="197">
        <f>EU28_TRA_StockTot!AR85-UK_TRA_StockTot!AR85</f>
        <v>4938</v>
      </c>
      <c r="AS85" s="197">
        <f>EU28_TRA_StockTot!AS85-UK_TRA_StockTot!AS85</f>
        <v>5752</v>
      </c>
      <c r="AT85" s="197">
        <f>EU28_TRA_StockTot!AT85-UK_TRA_StockTot!AT85</f>
        <v>6568</v>
      </c>
      <c r="AU85" s="197">
        <f>EU28_TRA_StockTot!AU85-UK_TRA_StockTot!AU85</f>
        <v>7390</v>
      </c>
      <c r="AV85" s="197">
        <f>EU28_TRA_StockTot!AV85-UK_TRA_StockTot!AV85</f>
        <v>8152</v>
      </c>
      <c r="AW85" s="197">
        <f>EU28_TRA_StockTot!AW85-UK_TRA_StockTot!AW85</f>
        <v>8838</v>
      </c>
      <c r="AX85" s="197">
        <f>EU28_TRA_StockTot!AX85-UK_TRA_StockTot!AX85</f>
        <v>9424</v>
      </c>
      <c r="AY85" s="197">
        <f>EU28_TRA_StockTot!AY85-UK_TRA_StockTot!AY85</f>
        <v>9908</v>
      </c>
      <c r="AZ85" s="197">
        <f>EU28_TRA_StockTot!AZ85-UK_TRA_StockTot!AZ85</f>
        <v>10288</v>
      </c>
    </row>
    <row r="86" spans="1:52">
      <c r="A86" s="110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</row>
    <row r="87" spans="1:52">
      <c r="A87" s="112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</row>
    <row r="88" spans="1:52">
      <c r="A88" s="112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</row>
    <row r="89" spans="1:52">
      <c r="A89" s="112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</row>
    <row r="90" spans="1:52">
      <c r="A90" s="112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</row>
    <row r="91" spans="1:52">
      <c r="A91" s="112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</row>
    <row r="92" spans="1:52">
      <c r="A92" s="112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</row>
    <row r="93" spans="1:52">
      <c r="A93" s="110" t="s">
        <v>205</v>
      </c>
      <c r="B93" s="111">
        <f>EU28_TRA_StockTot!B93-UK_TRA_StockTot!B93</f>
        <v>0</v>
      </c>
      <c r="C93" s="210">
        <f>EU28_TRA_StockTot!C93-UK_TRA_StockTot!C93</f>
        <v>0</v>
      </c>
      <c r="D93" s="210">
        <f>EU28_TRA_StockTot!D93-UK_TRA_StockTot!D93</f>
        <v>0</v>
      </c>
      <c r="E93" s="210">
        <f>EU28_TRA_StockTot!E93-UK_TRA_StockTot!E93</f>
        <v>0</v>
      </c>
      <c r="F93" s="210">
        <f>EU28_TRA_StockTot!F93-UK_TRA_StockTot!F93</f>
        <v>0</v>
      </c>
      <c r="G93" s="210">
        <f>EU28_TRA_StockTot!G93-UK_TRA_StockTot!G93</f>
        <v>0</v>
      </c>
      <c r="H93" s="210">
        <f>EU28_TRA_StockTot!H93-UK_TRA_StockTot!H93</f>
        <v>0</v>
      </c>
      <c r="I93" s="210">
        <f>EU28_TRA_StockTot!I93-UK_TRA_StockTot!I93</f>
        <v>0</v>
      </c>
      <c r="J93" s="210">
        <f>EU28_TRA_StockTot!J93-UK_TRA_StockTot!J93</f>
        <v>0</v>
      </c>
      <c r="K93" s="210">
        <f>EU28_TRA_StockTot!K93-UK_TRA_StockTot!K93</f>
        <v>0</v>
      </c>
      <c r="L93" s="210">
        <f>EU28_TRA_StockTot!L93-UK_TRA_StockTot!L93</f>
        <v>0</v>
      </c>
      <c r="M93" s="210">
        <f>EU28_TRA_StockTot!M93-UK_TRA_StockTot!M93</f>
        <v>0</v>
      </c>
      <c r="N93" s="210">
        <f>EU28_TRA_StockTot!N93-UK_TRA_StockTot!N93</f>
        <v>0</v>
      </c>
      <c r="O93" s="210">
        <f>EU28_TRA_StockTot!O93-UK_TRA_StockTot!O93</f>
        <v>0</v>
      </c>
      <c r="P93" s="210">
        <f>EU28_TRA_StockTot!P93-UK_TRA_StockTot!P93</f>
        <v>0</v>
      </c>
      <c r="Q93" s="210">
        <f>EU28_TRA_StockTot!Q93-UK_TRA_StockTot!Q93</f>
        <v>0</v>
      </c>
      <c r="R93" s="210">
        <f>EU28_TRA_StockTot!R93-UK_TRA_StockTot!R93</f>
        <v>297</v>
      </c>
      <c r="S93" s="210">
        <f>EU28_TRA_StockTot!S93-UK_TRA_StockTot!S93</f>
        <v>689</v>
      </c>
      <c r="T93" s="210">
        <f>EU28_TRA_StockTot!T93-UK_TRA_StockTot!T93</f>
        <v>1115</v>
      </c>
      <c r="U93" s="210">
        <f>EU28_TRA_StockTot!U93-UK_TRA_StockTot!U93</f>
        <v>1579</v>
      </c>
      <c r="V93" s="210">
        <f>EU28_TRA_StockTot!V93-UK_TRA_StockTot!V93</f>
        <v>2069</v>
      </c>
      <c r="W93" s="210">
        <f>EU28_TRA_StockTot!W93-UK_TRA_StockTot!W93</f>
        <v>2585</v>
      </c>
      <c r="X93" s="210">
        <f>EU28_TRA_StockTot!X93-UK_TRA_StockTot!X93</f>
        <v>3113</v>
      </c>
      <c r="Y93" s="210">
        <f>EU28_TRA_StockTot!Y93-UK_TRA_StockTot!Y93</f>
        <v>3664</v>
      </c>
      <c r="Z93" s="210">
        <f>EU28_TRA_StockTot!Z93-UK_TRA_StockTot!Z93</f>
        <v>4222</v>
      </c>
      <c r="AA93" s="210">
        <f>EU28_TRA_StockTot!AA93-UK_TRA_StockTot!AA93</f>
        <v>4768</v>
      </c>
      <c r="AB93" s="210">
        <f>EU28_TRA_StockTot!AB93-UK_TRA_StockTot!AB93</f>
        <v>5292</v>
      </c>
      <c r="AC93" s="210">
        <f>EU28_TRA_StockTot!AC93-UK_TRA_StockTot!AC93</f>
        <v>5799</v>
      </c>
      <c r="AD93" s="210">
        <f>EU28_TRA_StockTot!AD93-UK_TRA_StockTot!AD93</f>
        <v>6271</v>
      </c>
      <c r="AE93" s="210">
        <f>EU28_TRA_StockTot!AE93-UK_TRA_StockTot!AE93</f>
        <v>6730</v>
      </c>
      <c r="AF93" s="210">
        <f>EU28_TRA_StockTot!AF93-UK_TRA_StockTot!AF93</f>
        <v>7176</v>
      </c>
      <c r="AG93" s="210">
        <f>EU28_TRA_StockTot!AG93-UK_TRA_StockTot!AG93</f>
        <v>7597</v>
      </c>
      <c r="AH93" s="210">
        <f>EU28_TRA_StockTot!AH93-UK_TRA_StockTot!AH93</f>
        <v>8018</v>
      </c>
      <c r="AI93" s="210">
        <f>EU28_TRA_StockTot!AI93-UK_TRA_StockTot!AI93</f>
        <v>8420</v>
      </c>
      <c r="AJ93" s="210">
        <f>EU28_TRA_StockTot!AJ93-UK_TRA_StockTot!AJ93</f>
        <v>8806</v>
      </c>
      <c r="AK93" s="210">
        <f>EU28_TRA_StockTot!AK93-UK_TRA_StockTot!AK93</f>
        <v>9128</v>
      </c>
      <c r="AL93" s="210">
        <f>EU28_TRA_StockTot!AL93-UK_TRA_StockTot!AL93</f>
        <v>9446</v>
      </c>
      <c r="AM93" s="210">
        <f>EU28_TRA_StockTot!AM93-UK_TRA_StockTot!AM93</f>
        <v>9748</v>
      </c>
      <c r="AN93" s="210">
        <f>EU28_TRA_StockTot!AN93-UK_TRA_StockTot!AN93</f>
        <v>10032</v>
      </c>
      <c r="AO93" s="210">
        <f>EU28_TRA_StockTot!AO93-UK_TRA_StockTot!AO93</f>
        <v>10313</v>
      </c>
      <c r="AP93" s="210">
        <f>EU28_TRA_StockTot!AP93-UK_TRA_StockTot!AP93</f>
        <v>10590</v>
      </c>
      <c r="AQ93" s="210">
        <f>EU28_TRA_StockTot!AQ93-UK_TRA_StockTot!AQ93</f>
        <v>10851</v>
      </c>
      <c r="AR93" s="210">
        <f>EU28_TRA_StockTot!AR93-UK_TRA_StockTot!AR93</f>
        <v>11115</v>
      </c>
      <c r="AS93" s="210">
        <f>EU28_TRA_StockTot!AS93-UK_TRA_StockTot!AS93</f>
        <v>11374</v>
      </c>
      <c r="AT93" s="210">
        <f>EU28_TRA_StockTot!AT93-UK_TRA_StockTot!AT93</f>
        <v>11600</v>
      </c>
      <c r="AU93" s="210">
        <f>EU28_TRA_StockTot!AU93-UK_TRA_StockTot!AU93</f>
        <v>11846</v>
      </c>
      <c r="AV93" s="210">
        <f>EU28_TRA_StockTot!AV93-UK_TRA_StockTot!AV93</f>
        <v>12072</v>
      </c>
      <c r="AW93" s="210">
        <f>EU28_TRA_StockTot!AW93-UK_TRA_StockTot!AW93</f>
        <v>12312</v>
      </c>
      <c r="AX93" s="210">
        <f>EU28_TRA_StockTot!AX93-UK_TRA_StockTot!AX93</f>
        <v>12488</v>
      </c>
      <c r="AY93" s="210">
        <f>EU28_TRA_StockTot!AY93-UK_TRA_StockTot!AY93</f>
        <v>12697</v>
      </c>
      <c r="AZ93" s="210">
        <f>EU28_TRA_StockTot!AZ93-UK_TRA_StockTot!AZ93</f>
        <v>12902</v>
      </c>
    </row>
    <row r="94" spans="1:52">
      <c r="A94" s="112" t="s">
        <v>212</v>
      </c>
      <c r="B94" s="96">
        <f>EU28_TRA_StockTot!B94-UK_TRA_StockTot!B94</f>
        <v>0</v>
      </c>
      <c r="C94" s="197">
        <f>EU28_TRA_StockTot!C94-UK_TRA_StockTot!C94</f>
        <v>0</v>
      </c>
      <c r="D94" s="197">
        <f>EU28_TRA_StockTot!D94-UK_TRA_StockTot!D94</f>
        <v>0</v>
      </c>
      <c r="E94" s="197">
        <f>EU28_TRA_StockTot!E94-UK_TRA_StockTot!E94</f>
        <v>0</v>
      </c>
      <c r="F94" s="197">
        <f>EU28_TRA_StockTot!F94-UK_TRA_StockTot!F94</f>
        <v>0</v>
      </c>
      <c r="G94" s="197">
        <f>EU28_TRA_StockTot!G94-UK_TRA_StockTot!G94</f>
        <v>0</v>
      </c>
      <c r="H94" s="197">
        <f>EU28_TRA_StockTot!H94-UK_TRA_StockTot!H94</f>
        <v>0</v>
      </c>
      <c r="I94" s="197">
        <f>EU28_TRA_StockTot!I94-UK_TRA_StockTot!I94</f>
        <v>0</v>
      </c>
      <c r="J94" s="197">
        <f>EU28_TRA_StockTot!J94-UK_TRA_StockTot!J94</f>
        <v>0</v>
      </c>
      <c r="K94" s="197">
        <f>EU28_TRA_StockTot!K94-UK_TRA_StockTot!K94</f>
        <v>0</v>
      </c>
      <c r="L94" s="197">
        <f>EU28_TRA_StockTot!L94-UK_TRA_StockTot!L94</f>
        <v>0</v>
      </c>
      <c r="M94" s="197">
        <f>EU28_TRA_StockTot!M94-UK_TRA_StockTot!M94</f>
        <v>0</v>
      </c>
      <c r="N94" s="197">
        <f>EU28_TRA_StockTot!N94-UK_TRA_StockTot!N94</f>
        <v>0</v>
      </c>
      <c r="O94" s="197">
        <f>EU28_TRA_StockTot!O94-UK_TRA_StockTot!O94</f>
        <v>0</v>
      </c>
      <c r="P94" s="197">
        <f>EU28_TRA_StockTot!P94-UK_TRA_StockTot!P94</f>
        <v>0</v>
      </c>
      <c r="Q94" s="197">
        <f>EU28_TRA_StockTot!Q94-UK_TRA_StockTot!Q94</f>
        <v>0</v>
      </c>
      <c r="R94" s="197">
        <f>EU28_TRA_StockTot!R94-UK_TRA_StockTot!R94</f>
        <v>0</v>
      </c>
      <c r="S94" s="197">
        <f>EU28_TRA_StockTot!S94-UK_TRA_StockTot!S94</f>
        <v>0</v>
      </c>
      <c r="T94" s="197">
        <f>EU28_TRA_StockTot!T94-UK_TRA_StockTot!T94</f>
        <v>0</v>
      </c>
      <c r="U94" s="197">
        <f>EU28_TRA_StockTot!U94-UK_TRA_StockTot!U94</f>
        <v>0</v>
      </c>
      <c r="V94" s="197">
        <f>EU28_TRA_StockTot!V94-UK_TRA_StockTot!V94</f>
        <v>0</v>
      </c>
      <c r="W94" s="197">
        <f>EU28_TRA_StockTot!W94-UK_TRA_StockTot!W94</f>
        <v>0</v>
      </c>
      <c r="X94" s="197">
        <f>EU28_TRA_StockTot!X94-UK_TRA_StockTot!X94</f>
        <v>0</v>
      </c>
      <c r="Y94" s="197">
        <f>EU28_TRA_StockTot!Y94-UK_TRA_StockTot!Y94</f>
        <v>0</v>
      </c>
      <c r="Z94" s="197">
        <f>EU28_TRA_StockTot!Z94-UK_TRA_StockTot!Z94</f>
        <v>0</v>
      </c>
      <c r="AA94" s="197">
        <f>EU28_TRA_StockTot!AA94-UK_TRA_StockTot!AA94</f>
        <v>0</v>
      </c>
      <c r="AB94" s="197">
        <f>EU28_TRA_StockTot!AB94-UK_TRA_StockTot!AB94</f>
        <v>0</v>
      </c>
      <c r="AC94" s="197">
        <f>EU28_TRA_StockTot!AC94-UK_TRA_StockTot!AC94</f>
        <v>0</v>
      </c>
      <c r="AD94" s="197">
        <f>EU28_TRA_StockTot!AD94-UK_TRA_StockTot!AD94</f>
        <v>0</v>
      </c>
      <c r="AE94" s="197">
        <f>EU28_TRA_StockTot!AE94-UK_TRA_StockTot!AE94</f>
        <v>0</v>
      </c>
      <c r="AF94" s="197">
        <f>EU28_TRA_StockTot!AF94-UK_TRA_StockTot!AF94</f>
        <v>0</v>
      </c>
      <c r="AG94" s="197">
        <f>EU28_TRA_StockTot!AG94-UK_TRA_StockTot!AG94</f>
        <v>0</v>
      </c>
      <c r="AH94" s="197">
        <f>EU28_TRA_StockTot!AH94-UK_TRA_StockTot!AH94</f>
        <v>0</v>
      </c>
      <c r="AI94" s="197">
        <f>EU28_TRA_StockTot!AI94-UK_TRA_StockTot!AI94</f>
        <v>0</v>
      </c>
      <c r="AJ94" s="197">
        <f>EU28_TRA_StockTot!AJ94-UK_TRA_StockTot!AJ94</f>
        <v>0</v>
      </c>
      <c r="AK94" s="197">
        <f>EU28_TRA_StockTot!AK94-UK_TRA_StockTot!AK94</f>
        <v>0</v>
      </c>
      <c r="AL94" s="197">
        <f>EU28_TRA_StockTot!AL94-UK_TRA_StockTot!AL94</f>
        <v>0</v>
      </c>
      <c r="AM94" s="197">
        <f>EU28_TRA_StockTot!AM94-UK_TRA_StockTot!AM94</f>
        <v>0</v>
      </c>
      <c r="AN94" s="197">
        <f>EU28_TRA_StockTot!AN94-UK_TRA_StockTot!AN94</f>
        <v>0</v>
      </c>
      <c r="AO94" s="197">
        <f>EU28_TRA_StockTot!AO94-UK_TRA_StockTot!AO94</f>
        <v>0</v>
      </c>
      <c r="AP94" s="197">
        <f>EU28_TRA_StockTot!AP94-UK_TRA_StockTot!AP94</f>
        <v>0</v>
      </c>
      <c r="AQ94" s="197">
        <f>EU28_TRA_StockTot!AQ94-UK_TRA_StockTot!AQ94</f>
        <v>0</v>
      </c>
      <c r="AR94" s="197">
        <f>EU28_TRA_StockTot!AR94-UK_TRA_StockTot!AR94</f>
        <v>0</v>
      </c>
      <c r="AS94" s="197">
        <f>EU28_TRA_StockTot!AS94-UK_TRA_StockTot!AS94</f>
        <v>0</v>
      </c>
      <c r="AT94" s="197">
        <f>EU28_TRA_StockTot!AT94-UK_TRA_StockTot!AT94</f>
        <v>0</v>
      </c>
      <c r="AU94" s="197">
        <f>EU28_TRA_StockTot!AU94-UK_TRA_StockTot!AU94</f>
        <v>0</v>
      </c>
      <c r="AV94" s="197">
        <f>EU28_TRA_StockTot!AV94-UK_TRA_StockTot!AV94</f>
        <v>0</v>
      </c>
      <c r="AW94" s="197">
        <f>EU28_TRA_StockTot!AW94-UK_TRA_StockTot!AW94</f>
        <v>0</v>
      </c>
      <c r="AX94" s="197">
        <f>EU28_TRA_StockTot!AX94-UK_TRA_StockTot!AX94</f>
        <v>0</v>
      </c>
      <c r="AY94" s="197">
        <f>EU28_TRA_StockTot!AY94-UK_TRA_StockTot!AY94</f>
        <v>0</v>
      </c>
      <c r="AZ94" s="197">
        <f>EU28_TRA_StockTot!AZ94-UK_TRA_StockTot!AZ94</f>
        <v>0</v>
      </c>
    </row>
    <row r="95" spans="1:52">
      <c r="A95" s="112" t="s">
        <v>202</v>
      </c>
      <c r="B95" s="96">
        <f>EU28_TRA_StockTot!B95-UK_TRA_StockTot!B95</f>
        <v>0</v>
      </c>
      <c r="C95" s="197">
        <f>EU28_TRA_StockTot!C95-UK_TRA_StockTot!C95</f>
        <v>0</v>
      </c>
      <c r="D95" s="197">
        <f>EU28_TRA_StockTot!D95-UK_TRA_StockTot!D95</f>
        <v>0</v>
      </c>
      <c r="E95" s="197">
        <f>EU28_TRA_StockTot!E95-UK_TRA_StockTot!E95</f>
        <v>0</v>
      </c>
      <c r="F95" s="197">
        <f>EU28_TRA_StockTot!F95-UK_TRA_StockTot!F95</f>
        <v>0</v>
      </c>
      <c r="G95" s="197">
        <f>EU28_TRA_StockTot!G95-UK_TRA_StockTot!G95</f>
        <v>0</v>
      </c>
      <c r="H95" s="197">
        <f>EU28_TRA_StockTot!H95-UK_TRA_StockTot!H95</f>
        <v>0</v>
      </c>
      <c r="I95" s="197">
        <f>EU28_TRA_StockTot!I95-UK_TRA_StockTot!I95</f>
        <v>0</v>
      </c>
      <c r="J95" s="197">
        <f>EU28_TRA_StockTot!J95-UK_TRA_StockTot!J95</f>
        <v>0</v>
      </c>
      <c r="K95" s="197">
        <f>EU28_TRA_StockTot!K95-UK_TRA_StockTot!K95</f>
        <v>0</v>
      </c>
      <c r="L95" s="197">
        <f>EU28_TRA_StockTot!L95-UK_TRA_StockTot!L95</f>
        <v>0</v>
      </c>
      <c r="M95" s="197">
        <f>EU28_TRA_StockTot!M95-UK_TRA_StockTot!M95</f>
        <v>0</v>
      </c>
      <c r="N95" s="197">
        <f>EU28_TRA_StockTot!N95-UK_TRA_StockTot!N95</f>
        <v>0</v>
      </c>
      <c r="O95" s="197">
        <f>EU28_TRA_StockTot!O95-UK_TRA_StockTot!O95</f>
        <v>0</v>
      </c>
      <c r="P95" s="197">
        <f>EU28_TRA_StockTot!P95-UK_TRA_StockTot!P95</f>
        <v>0</v>
      </c>
      <c r="Q95" s="197">
        <f>EU28_TRA_StockTot!Q95-UK_TRA_StockTot!Q95</f>
        <v>0</v>
      </c>
      <c r="R95" s="197">
        <f>EU28_TRA_StockTot!R95-UK_TRA_StockTot!R95</f>
        <v>211</v>
      </c>
      <c r="S95" s="197">
        <f>EU28_TRA_StockTot!S95-UK_TRA_StockTot!S95</f>
        <v>494</v>
      </c>
      <c r="T95" s="197">
        <f>EU28_TRA_StockTot!T95-UK_TRA_StockTot!T95</f>
        <v>802</v>
      </c>
      <c r="U95" s="197">
        <f>EU28_TRA_StockTot!U95-UK_TRA_StockTot!U95</f>
        <v>1138</v>
      </c>
      <c r="V95" s="197">
        <f>EU28_TRA_StockTot!V95-UK_TRA_StockTot!V95</f>
        <v>1491</v>
      </c>
      <c r="W95" s="197">
        <f>EU28_TRA_StockTot!W95-UK_TRA_StockTot!W95</f>
        <v>1862</v>
      </c>
      <c r="X95" s="197">
        <f>EU28_TRA_StockTot!X95-UK_TRA_StockTot!X95</f>
        <v>2240</v>
      </c>
      <c r="Y95" s="197">
        <f>EU28_TRA_StockTot!Y95-UK_TRA_StockTot!Y95</f>
        <v>2633</v>
      </c>
      <c r="Z95" s="197">
        <f>EU28_TRA_StockTot!Z95-UK_TRA_StockTot!Z95</f>
        <v>3031</v>
      </c>
      <c r="AA95" s="197">
        <f>EU28_TRA_StockTot!AA95-UK_TRA_StockTot!AA95</f>
        <v>3417</v>
      </c>
      <c r="AB95" s="197">
        <f>EU28_TRA_StockTot!AB95-UK_TRA_StockTot!AB95</f>
        <v>3784</v>
      </c>
      <c r="AC95" s="197">
        <f>EU28_TRA_StockTot!AC95-UK_TRA_StockTot!AC95</f>
        <v>4137</v>
      </c>
      <c r="AD95" s="197">
        <f>EU28_TRA_StockTot!AD95-UK_TRA_StockTot!AD95</f>
        <v>4476</v>
      </c>
      <c r="AE95" s="197">
        <f>EU28_TRA_StockTot!AE95-UK_TRA_StockTot!AE95</f>
        <v>4800</v>
      </c>
      <c r="AF95" s="197">
        <f>EU28_TRA_StockTot!AF95-UK_TRA_StockTot!AF95</f>
        <v>5120</v>
      </c>
      <c r="AG95" s="197">
        <f>EU28_TRA_StockTot!AG95-UK_TRA_StockTot!AG95</f>
        <v>5426</v>
      </c>
      <c r="AH95" s="197">
        <f>EU28_TRA_StockTot!AH95-UK_TRA_StockTot!AH95</f>
        <v>5722</v>
      </c>
      <c r="AI95" s="197">
        <f>EU28_TRA_StockTot!AI95-UK_TRA_StockTot!AI95</f>
        <v>6007</v>
      </c>
      <c r="AJ95" s="197">
        <f>EU28_TRA_StockTot!AJ95-UK_TRA_StockTot!AJ95</f>
        <v>6286</v>
      </c>
      <c r="AK95" s="197">
        <f>EU28_TRA_StockTot!AK95-UK_TRA_StockTot!AK95</f>
        <v>6529</v>
      </c>
      <c r="AL95" s="197">
        <f>EU28_TRA_StockTot!AL95-UK_TRA_StockTot!AL95</f>
        <v>6765</v>
      </c>
      <c r="AM95" s="197">
        <f>EU28_TRA_StockTot!AM95-UK_TRA_StockTot!AM95</f>
        <v>6996</v>
      </c>
      <c r="AN95" s="197">
        <f>EU28_TRA_StockTot!AN95-UK_TRA_StockTot!AN95</f>
        <v>7215</v>
      </c>
      <c r="AO95" s="197">
        <f>EU28_TRA_StockTot!AO95-UK_TRA_StockTot!AO95</f>
        <v>7426</v>
      </c>
      <c r="AP95" s="197">
        <f>EU28_TRA_StockTot!AP95-UK_TRA_StockTot!AP95</f>
        <v>7634</v>
      </c>
      <c r="AQ95" s="197">
        <f>EU28_TRA_StockTot!AQ95-UK_TRA_StockTot!AQ95</f>
        <v>7833</v>
      </c>
      <c r="AR95" s="197">
        <f>EU28_TRA_StockTot!AR95-UK_TRA_StockTot!AR95</f>
        <v>8026</v>
      </c>
      <c r="AS95" s="197">
        <f>EU28_TRA_StockTot!AS95-UK_TRA_StockTot!AS95</f>
        <v>8217</v>
      </c>
      <c r="AT95" s="197">
        <f>EU28_TRA_StockTot!AT95-UK_TRA_StockTot!AT95</f>
        <v>8387</v>
      </c>
      <c r="AU95" s="197">
        <f>EU28_TRA_StockTot!AU95-UK_TRA_StockTot!AU95</f>
        <v>8566</v>
      </c>
      <c r="AV95" s="197">
        <f>EU28_TRA_StockTot!AV95-UK_TRA_StockTot!AV95</f>
        <v>8728</v>
      </c>
      <c r="AW95" s="197">
        <f>EU28_TRA_StockTot!AW95-UK_TRA_StockTot!AW95</f>
        <v>8903</v>
      </c>
      <c r="AX95" s="197">
        <f>EU28_TRA_StockTot!AX95-UK_TRA_StockTot!AX95</f>
        <v>9042</v>
      </c>
      <c r="AY95" s="197">
        <f>EU28_TRA_StockTot!AY95-UK_TRA_StockTot!AY95</f>
        <v>9197</v>
      </c>
      <c r="AZ95" s="197">
        <f>EU28_TRA_StockTot!AZ95-UK_TRA_StockTot!AZ95</f>
        <v>9348</v>
      </c>
    </row>
    <row r="96" spans="1:52">
      <c r="A96" s="112" t="s">
        <v>213</v>
      </c>
      <c r="B96" s="96">
        <f>EU28_TRA_StockTot!B96-UK_TRA_StockTot!B96</f>
        <v>0</v>
      </c>
      <c r="C96" s="197">
        <f>EU28_TRA_StockTot!C96-UK_TRA_StockTot!C96</f>
        <v>0</v>
      </c>
      <c r="D96" s="197">
        <f>EU28_TRA_StockTot!D96-UK_TRA_StockTot!D96</f>
        <v>0</v>
      </c>
      <c r="E96" s="197">
        <f>EU28_TRA_StockTot!E96-UK_TRA_StockTot!E96</f>
        <v>0</v>
      </c>
      <c r="F96" s="197">
        <f>EU28_TRA_StockTot!F96-UK_TRA_StockTot!F96</f>
        <v>0</v>
      </c>
      <c r="G96" s="197">
        <f>EU28_TRA_StockTot!G96-UK_TRA_StockTot!G96</f>
        <v>0</v>
      </c>
      <c r="H96" s="197">
        <f>EU28_TRA_StockTot!H96-UK_TRA_StockTot!H96</f>
        <v>0</v>
      </c>
      <c r="I96" s="197">
        <f>EU28_TRA_StockTot!I96-UK_TRA_StockTot!I96</f>
        <v>0</v>
      </c>
      <c r="J96" s="197">
        <f>EU28_TRA_StockTot!J96-UK_TRA_StockTot!J96</f>
        <v>0</v>
      </c>
      <c r="K96" s="197">
        <f>EU28_TRA_StockTot!K96-UK_TRA_StockTot!K96</f>
        <v>0</v>
      </c>
      <c r="L96" s="197">
        <f>EU28_TRA_StockTot!L96-UK_TRA_StockTot!L96</f>
        <v>0</v>
      </c>
      <c r="M96" s="197">
        <f>EU28_TRA_StockTot!M96-UK_TRA_StockTot!M96</f>
        <v>0</v>
      </c>
      <c r="N96" s="197">
        <f>EU28_TRA_StockTot!N96-UK_TRA_StockTot!N96</f>
        <v>0</v>
      </c>
      <c r="O96" s="197">
        <f>EU28_TRA_StockTot!O96-UK_TRA_StockTot!O96</f>
        <v>0</v>
      </c>
      <c r="P96" s="197">
        <f>EU28_TRA_StockTot!P96-UK_TRA_StockTot!P96</f>
        <v>0</v>
      </c>
      <c r="Q96" s="197">
        <f>EU28_TRA_StockTot!Q96-UK_TRA_StockTot!Q96</f>
        <v>0</v>
      </c>
      <c r="R96" s="197">
        <f>EU28_TRA_StockTot!R96-UK_TRA_StockTot!R96</f>
        <v>0</v>
      </c>
      <c r="S96" s="197">
        <f>EU28_TRA_StockTot!S96-UK_TRA_StockTot!S96</f>
        <v>0</v>
      </c>
      <c r="T96" s="197">
        <f>EU28_TRA_StockTot!T96-UK_TRA_StockTot!T96</f>
        <v>0</v>
      </c>
      <c r="U96" s="197">
        <f>EU28_TRA_StockTot!U96-UK_TRA_StockTot!U96</f>
        <v>0</v>
      </c>
      <c r="V96" s="197">
        <f>EU28_TRA_StockTot!V96-UK_TRA_StockTot!V96</f>
        <v>0</v>
      </c>
      <c r="W96" s="197">
        <f>EU28_TRA_StockTot!W96-UK_TRA_StockTot!W96</f>
        <v>0</v>
      </c>
      <c r="X96" s="197">
        <f>EU28_TRA_StockTot!X96-UK_TRA_StockTot!X96</f>
        <v>0</v>
      </c>
      <c r="Y96" s="197">
        <f>EU28_TRA_StockTot!Y96-UK_TRA_StockTot!Y96</f>
        <v>0</v>
      </c>
      <c r="Z96" s="197">
        <f>EU28_TRA_StockTot!Z96-UK_TRA_StockTot!Z96</f>
        <v>0</v>
      </c>
      <c r="AA96" s="197">
        <f>EU28_TRA_StockTot!AA96-UK_TRA_StockTot!AA96</f>
        <v>0</v>
      </c>
      <c r="AB96" s="197">
        <f>EU28_TRA_StockTot!AB96-UK_TRA_StockTot!AB96</f>
        <v>0</v>
      </c>
      <c r="AC96" s="197">
        <f>EU28_TRA_StockTot!AC96-UK_TRA_StockTot!AC96</f>
        <v>0</v>
      </c>
      <c r="AD96" s="197">
        <f>EU28_TRA_StockTot!AD96-UK_TRA_StockTot!AD96</f>
        <v>0</v>
      </c>
      <c r="AE96" s="197">
        <f>EU28_TRA_StockTot!AE96-UK_TRA_StockTot!AE96</f>
        <v>0</v>
      </c>
      <c r="AF96" s="197">
        <f>EU28_TRA_StockTot!AF96-UK_TRA_StockTot!AF96</f>
        <v>0</v>
      </c>
      <c r="AG96" s="197">
        <f>EU28_TRA_StockTot!AG96-UK_TRA_StockTot!AG96</f>
        <v>0</v>
      </c>
      <c r="AH96" s="197">
        <f>EU28_TRA_StockTot!AH96-UK_TRA_StockTot!AH96</f>
        <v>0</v>
      </c>
      <c r="AI96" s="197">
        <f>EU28_TRA_StockTot!AI96-UK_TRA_StockTot!AI96</f>
        <v>0</v>
      </c>
      <c r="AJ96" s="197">
        <f>EU28_TRA_StockTot!AJ96-UK_TRA_StockTot!AJ96</f>
        <v>0</v>
      </c>
      <c r="AK96" s="197">
        <f>EU28_TRA_StockTot!AK96-UK_TRA_StockTot!AK96</f>
        <v>0</v>
      </c>
      <c r="AL96" s="197">
        <f>EU28_TRA_StockTot!AL96-UK_TRA_StockTot!AL96</f>
        <v>0</v>
      </c>
      <c r="AM96" s="197">
        <f>EU28_TRA_StockTot!AM96-UK_TRA_StockTot!AM96</f>
        <v>0</v>
      </c>
      <c r="AN96" s="197">
        <f>EU28_TRA_StockTot!AN96-UK_TRA_StockTot!AN96</f>
        <v>0</v>
      </c>
      <c r="AO96" s="197">
        <f>EU28_TRA_StockTot!AO96-UK_TRA_StockTot!AO96</f>
        <v>0</v>
      </c>
      <c r="AP96" s="197">
        <f>EU28_TRA_StockTot!AP96-UK_TRA_StockTot!AP96</f>
        <v>0</v>
      </c>
      <c r="AQ96" s="197">
        <f>EU28_TRA_StockTot!AQ96-UK_TRA_StockTot!AQ96</f>
        <v>0</v>
      </c>
      <c r="AR96" s="197">
        <f>EU28_TRA_StockTot!AR96-UK_TRA_StockTot!AR96</f>
        <v>0</v>
      </c>
      <c r="AS96" s="197">
        <f>EU28_TRA_StockTot!AS96-UK_TRA_StockTot!AS96</f>
        <v>0</v>
      </c>
      <c r="AT96" s="197">
        <f>EU28_TRA_StockTot!AT96-UK_TRA_StockTot!AT96</f>
        <v>0</v>
      </c>
      <c r="AU96" s="197">
        <f>EU28_TRA_StockTot!AU96-UK_TRA_StockTot!AU96</f>
        <v>0</v>
      </c>
      <c r="AV96" s="197">
        <f>EU28_TRA_StockTot!AV96-UK_TRA_StockTot!AV96</f>
        <v>0</v>
      </c>
      <c r="AW96" s="197">
        <f>EU28_TRA_StockTot!AW96-UK_TRA_StockTot!AW96</f>
        <v>0</v>
      </c>
      <c r="AX96" s="197">
        <f>EU28_TRA_StockTot!AX96-UK_TRA_StockTot!AX96</f>
        <v>0</v>
      </c>
      <c r="AY96" s="197">
        <f>EU28_TRA_StockTot!AY96-UK_TRA_StockTot!AY96</f>
        <v>0</v>
      </c>
      <c r="AZ96" s="197">
        <f>EU28_TRA_StockTot!AZ96-UK_TRA_StockTot!AZ96</f>
        <v>0</v>
      </c>
    </row>
    <row r="97" spans="1:52">
      <c r="A97" s="112" t="s">
        <v>203</v>
      </c>
      <c r="B97" s="96">
        <f>EU28_TRA_StockTot!B97-UK_TRA_StockTot!B97</f>
        <v>0</v>
      </c>
      <c r="C97" s="197">
        <f>EU28_TRA_StockTot!C97-UK_TRA_StockTot!C97</f>
        <v>0</v>
      </c>
      <c r="D97" s="197">
        <f>EU28_TRA_StockTot!D97-UK_TRA_StockTot!D97</f>
        <v>0</v>
      </c>
      <c r="E97" s="197">
        <f>EU28_TRA_StockTot!E97-UK_TRA_StockTot!E97</f>
        <v>0</v>
      </c>
      <c r="F97" s="197">
        <f>EU28_TRA_StockTot!F97-UK_TRA_StockTot!F97</f>
        <v>0</v>
      </c>
      <c r="G97" s="197">
        <f>EU28_TRA_StockTot!G97-UK_TRA_StockTot!G97</f>
        <v>0</v>
      </c>
      <c r="H97" s="197">
        <f>EU28_TRA_StockTot!H97-UK_TRA_StockTot!H97</f>
        <v>0</v>
      </c>
      <c r="I97" s="197">
        <f>EU28_TRA_StockTot!I97-UK_TRA_StockTot!I97</f>
        <v>0</v>
      </c>
      <c r="J97" s="197">
        <f>EU28_TRA_StockTot!J97-UK_TRA_StockTot!J97</f>
        <v>0</v>
      </c>
      <c r="K97" s="197">
        <f>EU28_TRA_StockTot!K97-UK_TRA_StockTot!K97</f>
        <v>0</v>
      </c>
      <c r="L97" s="197">
        <f>EU28_TRA_StockTot!L97-UK_TRA_StockTot!L97</f>
        <v>0</v>
      </c>
      <c r="M97" s="197">
        <f>EU28_TRA_StockTot!M97-UK_TRA_StockTot!M97</f>
        <v>0</v>
      </c>
      <c r="N97" s="197">
        <f>EU28_TRA_StockTot!N97-UK_TRA_StockTot!N97</f>
        <v>0</v>
      </c>
      <c r="O97" s="197">
        <f>EU28_TRA_StockTot!O97-UK_TRA_StockTot!O97</f>
        <v>0</v>
      </c>
      <c r="P97" s="197">
        <f>EU28_TRA_StockTot!P97-UK_TRA_StockTot!P97</f>
        <v>0</v>
      </c>
      <c r="Q97" s="197">
        <f>EU28_TRA_StockTot!Q97-UK_TRA_StockTot!Q97</f>
        <v>0</v>
      </c>
      <c r="R97" s="197">
        <f>EU28_TRA_StockTot!R97-UK_TRA_StockTot!R97</f>
        <v>86</v>
      </c>
      <c r="S97" s="197">
        <f>EU28_TRA_StockTot!S97-UK_TRA_StockTot!S97</f>
        <v>195</v>
      </c>
      <c r="T97" s="197">
        <f>EU28_TRA_StockTot!T97-UK_TRA_StockTot!T97</f>
        <v>313</v>
      </c>
      <c r="U97" s="197">
        <f>EU28_TRA_StockTot!U97-UK_TRA_StockTot!U97</f>
        <v>441</v>
      </c>
      <c r="V97" s="197">
        <f>EU28_TRA_StockTot!V97-UK_TRA_StockTot!V97</f>
        <v>578</v>
      </c>
      <c r="W97" s="197">
        <f>EU28_TRA_StockTot!W97-UK_TRA_StockTot!W97</f>
        <v>723</v>
      </c>
      <c r="X97" s="197">
        <f>EU28_TRA_StockTot!X97-UK_TRA_StockTot!X97</f>
        <v>873</v>
      </c>
      <c r="Y97" s="197">
        <f>EU28_TRA_StockTot!Y97-UK_TRA_StockTot!Y97</f>
        <v>1031</v>
      </c>
      <c r="Z97" s="197">
        <f>EU28_TRA_StockTot!Z97-UK_TRA_StockTot!Z97</f>
        <v>1191</v>
      </c>
      <c r="AA97" s="197">
        <f>EU28_TRA_StockTot!AA97-UK_TRA_StockTot!AA97</f>
        <v>1351</v>
      </c>
      <c r="AB97" s="197">
        <f>EU28_TRA_StockTot!AB97-UK_TRA_StockTot!AB97</f>
        <v>1508</v>
      </c>
      <c r="AC97" s="197">
        <f>EU28_TRA_StockTot!AC97-UK_TRA_StockTot!AC97</f>
        <v>1662</v>
      </c>
      <c r="AD97" s="197">
        <f>EU28_TRA_StockTot!AD97-UK_TRA_StockTot!AD97</f>
        <v>1795</v>
      </c>
      <c r="AE97" s="197">
        <f>EU28_TRA_StockTot!AE97-UK_TRA_StockTot!AE97</f>
        <v>1930</v>
      </c>
      <c r="AF97" s="197">
        <f>EU28_TRA_StockTot!AF97-UK_TRA_StockTot!AF97</f>
        <v>2056</v>
      </c>
      <c r="AG97" s="197">
        <f>EU28_TRA_StockTot!AG97-UK_TRA_StockTot!AG97</f>
        <v>2171</v>
      </c>
      <c r="AH97" s="197">
        <f>EU28_TRA_StockTot!AH97-UK_TRA_StockTot!AH97</f>
        <v>2296</v>
      </c>
      <c r="AI97" s="197">
        <f>EU28_TRA_StockTot!AI97-UK_TRA_StockTot!AI97</f>
        <v>2413</v>
      </c>
      <c r="AJ97" s="197">
        <f>EU28_TRA_StockTot!AJ97-UK_TRA_StockTot!AJ97</f>
        <v>2520</v>
      </c>
      <c r="AK97" s="197">
        <f>EU28_TRA_StockTot!AK97-UK_TRA_StockTot!AK97</f>
        <v>2599</v>
      </c>
      <c r="AL97" s="197">
        <f>EU28_TRA_StockTot!AL97-UK_TRA_StockTot!AL97</f>
        <v>2681</v>
      </c>
      <c r="AM97" s="197">
        <f>EU28_TRA_StockTot!AM97-UK_TRA_StockTot!AM97</f>
        <v>2752</v>
      </c>
      <c r="AN97" s="197">
        <f>EU28_TRA_StockTot!AN97-UK_TRA_StockTot!AN97</f>
        <v>2817</v>
      </c>
      <c r="AO97" s="197">
        <f>EU28_TRA_StockTot!AO97-UK_TRA_StockTot!AO97</f>
        <v>2887</v>
      </c>
      <c r="AP97" s="197">
        <f>EU28_TRA_StockTot!AP97-UK_TRA_StockTot!AP97</f>
        <v>2956</v>
      </c>
      <c r="AQ97" s="197">
        <f>EU28_TRA_StockTot!AQ97-UK_TRA_StockTot!AQ97</f>
        <v>3018</v>
      </c>
      <c r="AR97" s="197">
        <f>EU28_TRA_StockTot!AR97-UK_TRA_StockTot!AR97</f>
        <v>3089</v>
      </c>
      <c r="AS97" s="197">
        <f>EU28_TRA_StockTot!AS97-UK_TRA_StockTot!AS97</f>
        <v>3157</v>
      </c>
      <c r="AT97" s="197">
        <f>EU28_TRA_StockTot!AT97-UK_TRA_StockTot!AT97</f>
        <v>3213</v>
      </c>
      <c r="AU97" s="197">
        <f>EU28_TRA_StockTot!AU97-UK_TRA_StockTot!AU97</f>
        <v>3280</v>
      </c>
      <c r="AV97" s="197">
        <f>EU28_TRA_StockTot!AV97-UK_TRA_StockTot!AV97</f>
        <v>3344</v>
      </c>
      <c r="AW97" s="197">
        <f>EU28_TRA_StockTot!AW97-UK_TRA_StockTot!AW97</f>
        <v>3409</v>
      </c>
      <c r="AX97" s="197">
        <f>EU28_TRA_StockTot!AX97-UK_TRA_StockTot!AX97</f>
        <v>3446</v>
      </c>
      <c r="AY97" s="197">
        <f>EU28_TRA_StockTot!AY97-UK_TRA_StockTot!AY97</f>
        <v>3500</v>
      </c>
      <c r="AZ97" s="197">
        <f>EU28_TRA_StockTot!AZ97-UK_TRA_StockTot!AZ97</f>
        <v>3554</v>
      </c>
    </row>
    <row r="98" spans="1:52">
      <c r="A98" s="112" t="s">
        <v>204</v>
      </c>
      <c r="B98" s="96">
        <f>EU28_TRA_StockTot!B98-UK_TRA_StockTot!B98</f>
        <v>0</v>
      </c>
      <c r="C98" s="197">
        <f>EU28_TRA_StockTot!C98-UK_TRA_StockTot!C98</f>
        <v>0</v>
      </c>
      <c r="D98" s="197">
        <f>EU28_TRA_StockTot!D98-UK_TRA_StockTot!D98</f>
        <v>0</v>
      </c>
      <c r="E98" s="197">
        <f>EU28_TRA_StockTot!E98-UK_TRA_StockTot!E98</f>
        <v>0</v>
      </c>
      <c r="F98" s="197">
        <f>EU28_TRA_StockTot!F98-UK_TRA_StockTot!F98</f>
        <v>0</v>
      </c>
      <c r="G98" s="197">
        <f>EU28_TRA_StockTot!G98-UK_TRA_StockTot!G98</f>
        <v>0</v>
      </c>
      <c r="H98" s="197">
        <f>EU28_TRA_StockTot!H98-UK_TRA_StockTot!H98</f>
        <v>0</v>
      </c>
      <c r="I98" s="197">
        <f>EU28_TRA_StockTot!I98-UK_TRA_StockTot!I98</f>
        <v>0</v>
      </c>
      <c r="J98" s="197">
        <f>EU28_TRA_StockTot!J98-UK_TRA_StockTot!J98</f>
        <v>0</v>
      </c>
      <c r="K98" s="197">
        <f>EU28_TRA_StockTot!K98-UK_TRA_StockTot!K98</f>
        <v>0</v>
      </c>
      <c r="L98" s="197">
        <f>EU28_TRA_StockTot!L98-UK_TRA_StockTot!L98</f>
        <v>0</v>
      </c>
      <c r="M98" s="197">
        <f>EU28_TRA_StockTot!M98-UK_TRA_StockTot!M98</f>
        <v>0</v>
      </c>
      <c r="N98" s="197">
        <f>EU28_TRA_StockTot!N98-UK_TRA_StockTot!N98</f>
        <v>0</v>
      </c>
      <c r="O98" s="197">
        <f>EU28_TRA_StockTot!O98-UK_TRA_StockTot!O98</f>
        <v>0</v>
      </c>
      <c r="P98" s="197">
        <f>EU28_TRA_StockTot!P98-UK_TRA_StockTot!P98</f>
        <v>0</v>
      </c>
      <c r="Q98" s="197">
        <f>EU28_TRA_StockTot!Q98-UK_TRA_StockTot!Q98</f>
        <v>0</v>
      </c>
      <c r="R98" s="197">
        <f>EU28_TRA_StockTot!R98-UK_TRA_StockTot!R98</f>
        <v>0</v>
      </c>
      <c r="S98" s="197">
        <f>EU28_TRA_StockTot!S98-UK_TRA_StockTot!S98</f>
        <v>0</v>
      </c>
      <c r="T98" s="197">
        <f>EU28_TRA_StockTot!T98-UK_TRA_StockTot!T98</f>
        <v>0</v>
      </c>
      <c r="U98" s="197">
        <f>EU28_TRA_StockTot!U98-UK_TRA_StockTot!U98</f>
        <v>0</v>
      </c>
      <c r="V98" s="197">
        <f>EU28_TRA_StockTot!V98-UK_TRA_StockTot!V98</f>
        <v>0</v>
      </c>
      <c r="W98" s="197">
        <f>EU28_TRA_StockTot!W98-UK_TRA_StockTot!W98</f>
        <v>0</v>
      </c>
      <c r="X98" s="197">
        <f>EU28_TRA_StockTot!X98-UK_TRA_StockTot!X98</f>
        <v>0</v>
      </c>
      <c r="Y98" s="197">
        <f>EU28_TRA_StockTot!Y98-UK_TRA_StockTot!Y98</f>
        <v>0</v>
      </c>
      <c r="Z98" s="197">
        <f>EU28_TRA_StockTot!Z98-UK_TRA_StockTot!Z98</f>
        <v>0</v>
      </c>
      <c r="AA98" s="197">
        <f>EU28_TRA_StockTot!AA98-UK_TRA_StockTot!AA98</f>
        <v>0</v>
      </c>
      <c r="AB98" s="197">
        <f>EU28_TRA_StockTot!AB98-UK_TRA_StockTot!AB98</f>
        <v>0</v>
      </c>
      <c r="AC98" s="197">
        <f>EU28_TRA_StockTot!AC98-UK_TRA_StockTot!AC98</f>
        <v>0</v>
      </c>
      <c r="AD98" s="197">
        <f>EU28_TRA_StockTot!AD98-UK_TRA_StockTot!AD98</f>
        <v>0</v>
      </c>
      <c r="AE98" s="197">
        <f>EU28_TRA_StockTot!AE98-UK_TRA_StockTot!AE98</f>
        <v>0</v>
      </c>
      <c r="AF98" s="197">
        <f>EU28_TRA_StockTot!AF98-UK_TRA_StockTot!AF98</f>
        <v>0</v>
      </c>
      <c r="AG98" s="197">
        <f>EU28_TRA_StockTot!AG98-UK_TRA_StockTot!AG98</f>
        <v>0</v>
      </c>
      <c r="AH98" s="197">
        <f>EU28_TRA_StockTot!AH98-UK_TRA_StockTot!AH98</f>
        <v>0</v>
      </c>
      <c r="AI98" s="197">
        <f>EU28_TRA_StockTot!AI98-UK_TRA_StockTot!AI98</f>
        <v>0</v>
      </c>
      <c r="AJ98" s="197">
        <f>EU28_TRA_StockTot!AJ98-UK_TRA_StockTot!AJ98</f>
        <v>0</v>
      </c>
      <c r="AK98" s="197">
        <f>EU28_TRA_StockTot!AK98-UK_TRA_StockTot!AK98</f>
        <v>0</v>
      </c>
      <c r="AL98" s="197">
        <f>EU28_TRA_StockTot!AL98-UK_TRA_StockTot!AL98</f>
        <v>0</v>
      </c>
      <c r="AM98" s="197">
        <f>EU28_TRA_StockTot!AM98-UK_TRA_StockTot!AM98</f>
        <v>0</v>
      </c>
      <c r="AN98" s="197">
        <f>EU28_TRA_StockTot!AN98-UK_TRA_StockTot!AN98</f>
        <v>0</v>
      </c>
      <c r="AO98" s="197">
        <f>EU28_TRA_StockTot!AO98-UK_TRA_StockTot!AO98</f>
        <v>0</v>
      </c>
      <c r="AP98" s="197">
        <f>EU28_TRA_StockTot!AP98-UK_TRA_StockTot!AP98</f>
        <v>0</v>
      </c>
      <c r="AQ98" s="197">
        <f>EU28_TRA_StockTot!AQ98-UK_TRA_StockTot!AQ98</f>
        <v>0</v>
      </c>
      <c r="AR98" s="197">
        <f>EU28_TRA_StockTot!AR98-UK_TRA_StockTot!AR98</f>
        <v>0</v>
      </c>
      <c r="AS98" s="197">
        <f>EU28_TRA_StockTot!AS98-UK_TRA_StockTot!AS98</f>
        <v>0</v>
      </c>
      <c r="AT98" s="197">
        <f>EU28_TRA_StockTot!AT98-UK_TRA_StockTot!AT98</f>
        <v>0</v>
      </c>
      <c r="AU98" s="197">
        <f>EU28_TRA_StockTot!AU98-UK_TRA_StockTot!AU98</f>
        <v>0</v>
      </c>
      <c r="AV98" s="197">
        <f>EU28_TRA_StockTot!AV98-UK_TRA_StockTot!AV98</f>
        <v>0</v>
      </c>
      <c r="AW98" s="197">
        <f>EU28_TRA_StockTot!AW98-UK_TRA_StockTot!AW98</f>
        <v>0</v>
      </c>
      <c r="AX98" s="197">
        <f>EU28_TRA_StockTot!AX98-UK_TRA_StockTot!AX98</f>
        <v>0</v>
      </c>
      <c r="AY98" s="197">
        <f>EU28_TRA_StockTot!AY98-UK_TRA_StockTot!AY98</f>
        <v>0</v>
      </c>
      <c r="AZ98" s="197">
        <f>EU28_TRA_StockTot!AZ98-UK_TRA_StockTot!AZ98</f>
        <v>0</v>
      </c>
    </row>
    <row r="99" spans="1:52">
      <c r="A99" s="112" t="s">
        <v>218</v>
      </c>
      <c r="B99" s="96">
        <f>EU28_TRA_StockTot!B99-UK_TRA_StockTot!B99</f>
        <v>0</v>
      </c>
      <c r="C99" s="197">
        <f>EU28_TRA_StockTot!C99-UK_TRA_StockTot!C99</f>
        <v>0</v>
      </c>
      <c r="D99" s="197">
        <f>EU28_TRA_StockTot!D99-UK_TRA_StockTot!D99</f>
        <v>0</v>
      </c>
      <c r="E99" s="197">
        <f>EU28_TRA_StockTot!E99-UK_TRA_StockTot!E99</f>
        <v>0</v>
      </c>
      <c r="F99" s="197">
        <f>EU28_TRA_StockTot!F99-UK_TRA_StockTot!F99</f>
        <v>0</v>
      </c>
      <c r="G99" s="197">
        <f>EU28_TRA_StockTot!G99-UK_TRA_StockTot!G99</f>
        <v>0</v>
      </c>
      <c r="H99" s="197">
        <f>EU28_TRA_StockTot!H99-UK_TRA_StockTot!H99</f>
        <v>0</v>
      </c>
      <c r="I99" s="197">
        <f>EU28_TRA_StockTot!I99-UK_TRA_StockTot!I99</f>
        <v>0</v>
      </c>
      <c r="J99" s="197">
        <f>EU28_TRA_StockTot!J99-UK_TRA_StockTot!J99</f>
        <v>0</v>
      </c>
      <c r="K99" s="197">
        <f>EU28_TRA_StockTot!K99-UK_TRA_StockTot!K99</f>
        <v>0</v>
      </c>
      <c r="L99" s="197">
        <f>EU28_TRA_StockTot!L99-UK_TRA_StockTot!L99</f>
        <v>0</v>
      </c>
      <c r="M99" s="197">
        <f>EU28_TRA_StockTot!M99-UK_TRA_StockTot!M99</f>
        <v>0</v>
      </c>
      <c r="N99" s="197">
        <f>EU28_TRA_StockTot!N99-UK_TRA_StockTot!N99</f>
        <v>0</v>
      </c>
      <c r="O99" s="197">
        <f>EU28_TRA_StockTot!O99-UK_TRA_StockTot!O99</f>
        <v>0</v>
      </c>
      <c r="P99" s="197">
        <f>EU28_TRA_StockTot!P99-UK_TRA_StockTot!P99</f>
        <v>0</v>
      </c>
      <c r="Q99" s="197">
        <f>EU28_TRA_StockTot!Q99-UK_TRA_StockTot!Q99</f>
        <v>0</v>
      </c>
      <c r="R99" s="197">
        <f>EU28_TRA_StockTot!R99-UK_TRA_StockTot!R99</f>
        <v>0</v>
      </c>
      <c r="S99" s="197">
        <f>EU28_TRA_StockTot!S99-UK_TRA_StockTot!S99</f>
        <v>0</v>
      </c>
      <c r="T99" s="197">
        <f>EU28_TRA_StockTot!T99-UK_TRA_StockTot!T99</f>
        <v>0</v>
      </c>
      <c r="U99" s="197">
        <f>EU28_TRA_StockTot!U99-UK_TRA_StockTot!U99</f>
        <v>0</v>
      </c>
      <c r="V99" s="197">
        <f>EU28_TRA_StockTot!V99-UK_TRA_StockTot!V99</f>
        <v>0</v>
      </c>
      <c r="W99" s="197">
        <f>EU28_TRA_StockTot!W99-UK_TRA_StockTot!W99</f>
        <v>0</v>
      </c>
      <c r="X99" s="197">
        <f>EU28_TRA_StockTot!X99-UK_TRA_StockTot!X99</f>
        <v>0</v>
      </c>
      <c r="Y99" s="197">
        <f>EU28_TRA_StockTot!Y99-UK_TRA_StockTot!Y99</f>
        <v>0</v>
      </c>
      <c r="Z99" s="197">
        <f>EU28_TRA_StockTot!Z99-UK_TRA_StockTot!Z99</f>
        <v>0</v>
      </c>
      <c r="AA99" s="197">
        <f>EU28_TRA_StockTot!AA99-UK_TRA_StockTot!AA99</f>
        <v>0</v>
      </c>
      <c r="AB99" s="197">
        <f>EU28_TRA_StockTot!AB99-UK_TRA_StockTot!AB99</f>
        <v>0</v>
      </c>
      <c r="AC99" s="197">
        <f>EU28_TRA_StockTot!AC99-UK_TRA_StockTot!AC99</f>
        <v>0</v>
      </c>
      <c r="AD99" s="197">
        <f>EU28_TRA_StockTot!AD99-UK_TRA_StockTot!AD99</f>
        <v>0</v>
      </c>
      <c r="AE99" s="197">
        <f>EU28_TRA_StockTot!AE99-UK_TRA_StockTot!AE99</f>
        <v>0</v>
      </c>
      <c r="AF99" s="197">
        <f>EU28_TRA_StockTot!AF99-UK_TRA_StockTot!AF99</f>
        <v>0</v>
      </c>
      <c r="AG99" s="197">
        <f>EU28_TRA_StockTot!AG99-UK_TRA_StockTot!AG99</f>
        <v>0</v>
      </c>
      <c r="AH99" s="197">
        <f>EU28_TRA_StockTot!AH99-UK_TRA_StockTot!AH99</f>
        <v>0</v>
      </c>
      <c r="AI99" s="197">
        <f>EU28_TRA_StockTot!AI99-UK_TRA_StockTot!AI99</f>
        <v>0</v>
      </c>
      <c r="AJ99" s="197">
        <f>EU28_TRA_StockTot!AJ99-UK_TRA_StockTot!AJ99</f>
        <v>0</v>
      </c>
      <c r="AK99" s="197">
        <f>EU28_TRA_StockTot!AK99-UK_TRA_StockTot!AK99</f>
        <v>0</v>
      </c>
      <c r="AL99" s="197">
        <f>EU28_TRA_StockTot!AL99-UK_TRA_StockTot!AL99</f>
        <v>0</v>
      </c>
      <c r="AM99" s="197">
        <f>EU28_TRA_StockTot!AM99-UK_TRA_StockTot!AM99</f>
        <v>0</v>
      </c>
      <c r="AN99" s="197">
        <f>EU28_TRA_StockTot!AN99-UK_TRA_StockTot!AN99</f>
        <v>0</v>
      </c>
      <c r="AO99" s="197">
        <f>EU28_TRA_StockTot!AO99-UK_TRA_StockTot!AO99</f>
        <v>0</v>
      </c>
      <c r="AP99" s="197">
        <f>EU28_TRA_StockTot!AP99-UK_TRA_StockTot!AP99</f>
        <v>0</v>
      </c>
      <c r="AQ99" s="197">
        <f>EU28_TRA_StockTot!AQ99-UK_TRA_StockTot!AQ99</f>
        <v>0</v>
      </c>
      <c r="AR99" s="197">
        <f>EU28_TRA_StockTot!AR99-UK_TRA_StockTot!AR99</f>
        <v>0</v>
      </c>
      <c r="AS99" s="197">
        <f>EU28_TRA_StockTot!AS99-UK_TRA_StockTot!AS99</f>
        <v>0</v>
      </c>
      <c r="AT99" s="197">
        <f>EU28_TRA_StockTot!AT99-UK_TRA_StockTot!AT99</f>
        <v>0</v>
      </c>
      <c r="AU99" s="197">
        <f>EU28_TRA_StockTot!AU99-UK_TRA_StockTot!AU99</f>
        <v>0</v>
      </c>
      <c r="AV99" s="197">
        <f>EU28_TRA_StockTot!AV99-UK_TRA_StockTot!AV99</f>
        <v>0</v>
      </c>
      <c r="AW99" s="197">
        <f>EU28_TRA_StockTot!AW99-UK_TRA_StockTot!AW99</f>
        <v>0</v>
      </c>
      <c r="AX99" s="197">
        <f>EU28_TRA_StockTot!AX99-UK_TRA_StockTot!AX99</f>
        <v>0</v>
      </c>
      <c r="AY99" s="197">
        <f>EU28_TRA_StockTot!AY99-UK_TRA_StockTot!AY99</f>
        <v>0</v>
      </c>
      <c r="AZ99" s="197">
        <f>EU28_TRA_StockTot!AZ99-UK_TRA_StockTot!AZ99</f>
        <v>0</v>
      </c>
    </row>
    <row r="100" spans="1:52">
      <c r="A100" s="110" t="s">
        <v>206</v>
      </c>
      <c r="B100" s="111">
        <f>EU28_TRA_StockTot!B100-UK_TRA_StockTot!B100</f>
        <v>1654</v>
      </c>
      <c r="C100" s="210">
        <f>EU28_TRA_StockTot!C100-UK_TRA_StockTot!C100</f>
        <v>1714</v>
      </c>
      <c r="D100" s="210">
        <f>EU28_TRA_StockTot!D100-UK_TRA_StockTot!D100</f>
        <v>1745</v>
      </c>
      <c r="E100" s="210">
        <f>EU28_TRA_StockTot!E100-UK_TRA_StockTot!E100</f>
        <v>1687</v>
      </c>
      <c r="F100" s="210">
        <f>EU28_TRA_StockTot!F100-UK_TRA_StockTot!F100</f>
        <v>1690</v>
      </c>
      <c r="G100" s="210">
        <f>EU28_TRA_StockTot!G100-UK_TRA_StockTot!G100</f>
        <v>2083</v>
      </c>
      <c r="H100" s="210">
        <f>EU28_TRA_StockTot!H100-UK_TRA_StockTot!H100</f>
        <v>2083</v>
      </c>
      <c r="I100" s="210">
        <f>EU28_TRA_StockTot!I100-UK_TRA_StockTot!I100</f>
        <v>2070</v>
      </c>
      <c r="J100" s="210">
        <f>EU28_TRA_StockTot!J100-UK_TRA_StockTot!J100</f>
        <v>2083</v>
      </c>
      <c r="K100" s="210">
        <f>EU28_TRA_StockTot!K100-UK_TRA_StockTot!K100</f>
        <v>2135</v>
      </c>
      <c r="L100" s="210">
        <f>EU28_TRA_StockTot!L100-UK_TRA_StockTot!L100</f>
        <v>2472</v>
      </c>
      <c r="M100" s="210">
        <f>EU28_TRA_StockTot!M100-UK_TRA_StockTot!M100</f>
        <v>2575</v>
      </c>
      <c r="N100" s="210">
        <f>EU28_TRA_StockTot!N100-UK_TRA_StockTot!N100</f>
        <v>2556</v>
      </c>
      <c r="O100" s="210">
        <f>EU28_TRA_StockTot!O100-UK_TRA_StockTot!O100</f>
        <v>3705</v>
      </c>
      <c r="P100" s="210">
        <f>EU28_TRA_StockTot!P100-UK_TRA_StockTot!P100</f>
        <v>3652</v>
      </c>
      <c r="Q100" s="210">
        <f>EU28_TRA_StockTot!Q100-UK_TRA_StockTot!Q100</f>
        <v>3924</v>
      </c>
      <c r="R100" s="210">
        <f>EU28_TRA_StockTot!R100-UK_TRA_StockTot!R100</f>
        <v>4485</v>
      </c>
      <c r="S100" s="210">
        <f>EU28_TRA_StockTot!S100-UK_TRA_StockTot!S100</f>
        <v>5388</v>
      </c>
      <c r="T100" s="210">
        <f>EU28_TRA_StockTot!T100-UK_TRA_StockTot!T100</f>
        <v>6519</v>
      </c>
      <c r="U100" s="210">
        <f>EU28_TRA_StockTot!U100-UK_TRA_StockTot!U100</f>
        <v>7869</v>
      </c>
      <c r="V100" s="210">
        <f>EU28_TRA_StockTot!V100-UK_TRA_StockTot!V100</f>
        <v>9396</v>
      </c>
      <c r="W100" s="210">
        <f>EU28_TRA_StockTot!W100-UK_TRA_StockTot!W100</f>
        <v>11411</v>
      </c>
      <c r="X100" s="210">
        <f>EU28_TRA_StockTot!X100-UK_TRA_StockTot!X100</f>
        <v>13936</v>
      </c>
      <c r="Y100" s="210">
        <f>EU28_TRA_StockTot!Y100-UK_TRA_StockTot!Y100</f>
        <v>16999</v>
      </c>
      <c r="Z100" s="210">
        <f>EU28_TRA_StockTot!Z100-UK_TRA_StockTot!Z100</f>
        <v>20603</v>
      </c>
      <c r="AA100" s="210">
        <f>EU28_TRA_StockTot!AA100-UK_TRA_StockTot!AA100</f>
        <v>24733</v>
      </c>
      <c r="AB100" s="210">
        <f>EU28_TRA_StockTot!AB100-UK_TRA_StockTot!AB100</f>
        <v>29345</v>
      </c>
      <c r="AC100" s="210">
        <f>EU28_TRA_StockTot!AC100-UK_TRA_StockTot!AC100</f>
        <v>34468</v>
      </c>
      <c r="AD100" s="210">
        <f>EU28_TRA_StockTot!AD100-UK_TRA_StockTot!AD100</f>
        <v>40142</v>
      </c>
      <c r="AE100" s="210">
        <f>EU28_TRA_StockTot!AE100-UK_TRA_StockTot!AE100</f>
        <v>46401</v>
      </c>
      <c r="AF100" s="210">
        <f>EU28_TRA_StockTot!AF100-UK_TRA_StockTot!AF100</f>
        <v>53212</v>
      </c>
      <c r="AG100" s="210">
        <f>EU28_TRA_StockTot!AG100-UK_TRA_StockTot!AG100</f>
        <v>60546</v>
      </c>
      <c r="AH100" s="210">
        <f>EU28_TRA_StockTot!AH100-UK_TRA_StockTot!AH100</f>
        <v>68349</v>
      </c>
      <c r="AI100" s="210">
        <f>EU28_TRA_StockTot!AI100-UK_TRA_StockTot!AI100</f>
        <v>76509</v>
      </c>
      <c r="AJ100" s="210">
        <f>EU28_TRA_StockTot!AJ100-UK_TRA_StockTot!AJ100</f>
        <v>85033</v>
      </c>
      <c r="AK100" s="210">
        <f>EU28_TRA_StockTot!AK100-UK_TRA_StockTot!AK100</f>
        <v>93687</v>
      </c>
      <c r="AL100" s="210">
        <f>EU28_TRA_StockTot!AL100-UK_TRA_StockTot!AL100</f>
        <v>102414</v>
      </c>
      <c r="AM100" s="210">
        <f>EU28_TRA_StockTot!AM100-UK_TRA_StockTot!AM100</f>
        <v>111322</v>
      </c>
      <c r="AN100" s="210">
        <f>EU28_TRA_StockTot!AN100-UK_TRA_StockTot!AN100</f>
        <v>120295</v>
      </c>
      <c r="AO100" s="210">
        <f>EU28_TRA_StockTot!AO100-UK_TRA_StockTot!AO100</f>
        <v>129433</v>
      </c>
      <c r="AP100" s="210">
        <f>EU28_TRA_StockTot!AP100-UK_TRA_StockTot!AP100</f>
        <v>138843</v>
      </c>
      <c r="AQ100" s="210">
        <f>EU28_TRA_StockTot!AQ100-UK_TRA_StockTot!AQ100</f>
        <v>148558</v>
      </c>
      <c r="AR100" s="210">
        <f>EU28_TRA_StockTot!AR100-UK_TRA_StockTot!AR100</f>
        <v>158552</v>
      </c>
      <c r="AS100" s="210">
        <f>EU28_TRA_StockTot!AS100-UK_TRA_StockTot!AS100</f>
        <v>168838</v>
      </c>
      <c r="AT100" s="210">
        <f>EU28_TRA_StockTot!AT100-UK_TRA_StockTot!AT100</f>
        <v>179322</v>
      </c>
      <c r="AU100" s="210">
        <f>EU28_TRA_StockTot!AU100-UK_TRA_StockTot!AU100</f>
        <v>190127</v>
      </c>
      <c r="AV100" s="210">
        <f>EU28_TRA_StockTot!AV100-UK_TRA_StockTot!AV100</f>
        <v>201106</v>
      </c>
      <c r="AW100" s="210">
        <f>EU28_TRA_StockTot!AW100-UK_TRA_StockTot!AW100</f>
        <v>212410</v>
      </c>
      <c r="AX100" s="210">
        <f>EU28_TRA_StockTot!AX100-UK_TRA_StockTot!AX100</f>
        <v>223775</v>
      </c>
      <c r="AY100" s="210">
        <f>EU28_TRA_StockTot!AY100-UK_TRA_StockTot!AY100</f>
        <v>235387</v>
      </c>
      <c r="AZ100" s="210">
        <f>EU28_TRA_StockTot!AZ100-UK_TRA_StockTot!AZ100</f>
        <v>247030</v>
      </c>
    </row>
    <row r="101" spans="1:52">
      <c r="A101" s="112" t="s">
        <v>207</v>
      </c>
      <c r="B101" s="96">
        <f>EU28_TRA_StockTot!B101-UK_TRA_StockTot!B101</f>
        <v>1654</v>
      </c>
      <c r="C101" s="197">
        <f>EU28_TRA_StockTot!C101-UK_TRA_StockTot!C101</f>
        <v>1714</v>
      </c>
      <c r="D101" s="197">
        <f>EU28_TRA_StockTot!D101-UK_TRA_StockTot!D101</f>
        <v>1745</v>
      </c>
      <c r="E101" s="197">
        <f>EU28_TRA_StockTot!E101-UK_TRA_StockTot!E101</f>
        <v>1687</v>
      </c>
      <c r="F101" s="197">
        <f>EU28_TRA_StockTot!F101-UK_TRA_StockTot!F101</f>
        <v>1690</v>
      </c>
      <c r="G101" s="197">
        <f>EU28_TRA_StockTot!G101-UK_TRA_StockTot!G101</f>
        <v>2083</v>
      </c>
      <c r="H101" s="197">
        <f>EU28_TRA_StockTot!H101-UK_TRA_StockTot!H101</f>
        <v>2083</v>
      </c>
      <c r="I101" s="197">
        <f>EU28_TRA_StockTot!I101-UK_TRA_StockTot!I101</f>
        <v>2070</v>
      </c>
      <c r="J101" s="197">
        <f>EU28_TRA_StockTot!J101-UK_TRA_StockTot!J101</f>
        <v>2083</v>
      </c>
      <c r="K101" s="197">
        <f>EU28_TRA_StockTot!K101-UK_TRA_StockTot!K101</f>
        <v>2135</v>
      </c>
      <c r="L101" s="197">
        <f>EU28_TRA_StockTot!L101-UK_TRA_StockTot!L101</f>
        <v>2472</v>
      </c>
      <c r="M101" s="197">
        <f>EU28_TRA_StockTot!M101-UK_TRA_StockTot!M101</f>
        <v>2575</v>
      </c>
      <c r="N101" s="197">
        <f>EU28_TRA_StockTot!N101-UK_TRA_StockTot!N101</f>
        <v>2556</v>
      </c>
      <c r="O101" s="197">
        <f>EU28_TRA_StockTot!O101-UK_TRA_StockTot!O101</f>
        <v>3705</v>
      </c>
      <c r="P101" s="197">
        <f>EU28_TRA_StockTot!P101-UK_TRA_StockTot!P101</f>
        <v>3652</v>
      </c>
      <c r="Q101" s="197">
        <f>EU28_TRA_StockTot!Q101-UK_TRA_StockTot!Q101</f>
        <v>3924</v>
      </c>
      <c r="R101" s="197">
        <f>EU28_TRA_StockTot!R101-UK_TRA_StockTot!R101</f>
        <v>4485</v>
      </c>
      <c r="S101" s="197">
        <f>EU28_TRA_StockTot!S101-UK_TRA_StockTot!S101</f>
        <v>5388</v>
      </c>
      <c r="T101" s="197">
        <f>EU28_TRA_StockTot!T101-UK_TRA_StockTot!T101</f>
        <v>6519</v>
      </c>
      <c r="U101" s="197">
        <f>EU28_TRA_StockTot!U101-UK_TRA_StockTot!U101</f>
        <v>7869</v>
      </c>
      <c r="V101" s="197">
        <f>EU28_TRA_StockTot!V101-UK_TRA_StockTot!V101</f>
        <v>9396</v>
      </c>
      <c r="W101" s="197">
        <f>EU28_TRA_StockTot!W101-UK_TRA_StockTot!W101</f>
        <v>11411</v>
      </c>
      <c r="X101" s="197">
        <f>EU28_TRA_StockTot!X101-UK_TRA_StockTot!X101</f>
        <v>13936</v>
      </c>
      <c r="Y101" s="197">
        <f>EU28_TRA_StockTot!Y101-UK_TRA_StockTot!Y101</f>
        <v>16998</v>
      </c>
      <c r="Z101" s="197">
        <f>EU28_TRA_StockTot!Z101-UK_TRA_StockTot!Z101</f>
        <v>20597</v>
      </c>
      <c r="AA101" s="197">
        <f>EU28_TRA_StockTot!AA101-UK_TRA_StockTot!AA101</f>
        <v>24719</v>
      </c>
      <c r="AB101" s="197">
        <f>EU28_TRA_StockTot!AB101-UK_TRA_StockTot!AB101</f>
        <v>29317</v>
      </c>
      <c r="AC101" s="197">
        <f>EU28_TRA_StockTot!AC101-UK_TRA_StockTot!AC101</f>
        <v>34416</v>
      </c>
      <c r="AD101" s="197">
        <f>EU28_TRA_StockTot!AD101-UK_TRA_StockTot!AD101</f>
        <v>40050</v>
      </c>
      <c r="AE101" s="197">
        <f>EU28_TRA_StockTot!AE101-UK_TRA_StockTot!AE101</f>
        <v>46253</v>
      </c>
      <c r="AF101" s="197">
        <f>EU28_TRA_StockTot!AF101-UK_TRA_StockTot!AF101</f>
        <v>52982</v>
      </c>
      <c r="AG101" s="197">
        <f>EU28_TRA_StockTot!AG101-UK_TRA_StockTot!AG101</f>
        <v>60200</v>
      </c>
      <c r="AH101" s="197">
        <f>EU28_TRA_StockTot!AH101-UK_TRA_StockTot!AH101</f>
        <v>67844</v>
      </c>
      <c r="AI101" s="197">
        <f>EU28_TRA_StockTot!AI101-UK_TRA_StockTot!AI101</f>
        <v>75787</v>
      </c>
      <c r="AJ101" s="197">
        <f>EU28_TRA_StockTot!AJ101-UK_TRA_StockTot!AJ101</f>
        <v>84021</v>
      </c>
      <c r="AK101" s="197">
        <f>EU28_TRA_StockTot!AK101-UK_TRA_StockTot!AK101</f>
        <v>92297</v>
      </c>
      <c r="AL101" s="197">
        <f>EU28_TRA_StockTot!AL101-UK_TRA_StockTot!AL101</f>
        <v>100547</v>
      </c>
      <c r="AM101" s="197">
        <f>EU28_TRA_StockTot!AM101-UK_TRA_StockTot!AM101</f>
        <v>108841</v>
      </c>
      <c r="AN101" s="197">
        <f>EU28_TRA_StockTot!AN101-UK_TRA_StockTot!AN101</f>
        <v>117042</v>
      </c>
      <c r="AO101" s="197">
        <f>EU28_TRA_StockTot!AO101-UK_TRA_StockTot!AO101</f>
        <v>125212</v>
      </c>
      <c r="AP101" s="197">
        <f>EU28_TRA_StockTot!AP101-UK_TRA_StockTot!AP101</f>
        <v>133452</v>
      </c>
      <c r="AQ101" s="197">
        <f>EU28_TRA_StockTot!AQ101-UK_TRA_StockTot!AQ101</f>
        <v>141740</v>
      </c>
      <c r="AR101" s="197">
        <f>EU28_TRA_StockTot!AR101-UK_TRA_StockTot!AR101</f>
        <v>149999</v>
      </c>
      <c r="AS101" s="197">
        <f>EU28_TRA_StockTot!AS101-UK_TRA_StockTot!AS101</f>
        <v>158176</v>
      </c>
      <c r="AT101" s="197">
        <f>EU28_TRA_StockTot!AT101-UK_TRA_StockTot!AT101</f>
        <v>166188</v>
      </c>
      <c r="AU101" s="197">
        <f>EU28_TRA_StockTot!AU101-UK_TRA_StockTot!AU101</f>
        <v>174050</v>
      </c>
      <c r="AV101" s="197">
        <f>EU28_TRA_StockTot!AV101-UK_TRA_StockTot!AV101</f>
        <v>181649</v>
      </c>
      <c r="AW101" s="197">
        <f>EU28_TRA_StockTot!AW101-UK_TRA_StockTot!AW101</f>
        <v>189031</v>
      </c>
      <c r="AX101" s="197">
        <f>EU28_TRA_StockTot!AX101-UK_TRA_StockTot!AX101</f>
        <v>195982</v>
      </c>
      <c r="AY101" s="197">
        <f>EU28_TRA_StockTot!AY101-UK_TRA_StockTot!AY101</f>
        <v>202582</v>
      </c>
      <c r="AZ101" s="197">
        <f>EU28_TRA_StockTot!AZ101-UK_TRA_StockTot!AZ101</f>
        <v>208681</v>
      </c>
    </row>
    <row r="102" spans="1:52">
      <c r="A102" s="112" t="s">
        <v>208</v>
      </c>
      <c r="B102" s="96">
        <f>EU28_TRA_StockTot!B102-UK_TRA_StockTot!B102</f>
        <v>0</v>
      </c>
      <c r="C102" s="197">
        <f>EU28_TRA_StockTot!C102-UK_TRA_StockTot!C102</f>
        <v>0</v>
      </c>
      <c r="D102" s="197">
        <f>EU28_TRA_StockTot!D102-UK_TRA_StockTot!D102</f>
        <v>0</v>
      </c>
      <c r="E102" s="197">
        <f>EU28_TRA_StockTot!E102-UK_TRA_StockTot!E102</f>
        <v>0</v>
      </c>
      <c r="F102" s="197">
        <f>EU28_TRA_StockTot!F102-UK_TRA_StockTot!F102</f>
        <v>0</v>
      </c>
      <c r="G102" s="197">
        <f>EU28_TRA_StockTot!G102-UK_TRA_StockTot!G102</f>
        <v>0</v>
      </c>
      <c r="H102" s="197">
        <f>EU28_TRA_StockTot!H102-UK_TRA_StockTot!H102</f>
        <v>0</v>
      </c>
      <c r="I102" s="197">
        <f>EU28_TRA_StockTot!I102-UK_TRA_StockTot!I102</f>
        <v>0</v>
      </c>
      <c r="J102" s="197">
        <f>EU28_TRA_StockTot!J102-UK_TRA_StockTot!J102</f>
        <v>0</v>
      </c>
      <c r="K102" s="197">
        <f>EU28_TRA_StockTot!K102-UK_TRA_StockTot!K102</f>
        <v>0</v>
      </c>
      <c r="L102" s="197">
        <f>EU28_TRA_StockTot!L102-UK_TRA_StockTot!L102</f>
        <v>0</v>
      </c>
      <c r="M102" s="197">
        <f>EU28_TRA_StockTot!M102-UK_TRA_StockTot!M102</f>
        <v>0</v>
      </c>
      <c r="N102" s="197">
        <f>EU28_TRA_StockTot!N102-UK_TRA_StockTot!N102</f>
        <v>0</v>
      </c>
      <c r="O102" s="197">
        <f>EU28_TRA_StockTot!O102-UK_TRA_StockTot!O102</f>
        <v>0</v>
      </c>
      <c r="P102" s="197">
        <f>EU28_TRA_StockTot!P102-UK_TRA_StockTot!P102</f>
        <v>0</v>
      </c>
      <c r="Q102" s="197">
        <f>EU28_TRA_StockTot!Q102-UK_TRA_StockTot!Q102</f>
        <v>0</v>
      </c>
      <c r="R102" s="197">
        <f>EU28_TRA_StockTot!R102-UK_TRA_StockTot!R102</f>
        <v>0</v>
      </c>
      <c r="S102" s="197">
        <f>EU28_TRA_StockTot!S102-UK_TRA_StockTot!S102</f>
        <v>0</v>
      </c>
      <c r="T102" s="197">
        <f>EU28_TRA_StockTot!T102-UK_TRA_StockTot!T102</f>
        <v>0</v>
      </c>
      <c r="U102" s="197">
        <f>EU28_TRA_StockTot!U102-UK_TRA_StockTot!U102</f>
        <v>0</v>
      </c>
      <c r="V102" s="197">
        <f>EU28_TRA_StockTot!V102-UK_TRA_StockTot!V102</f>
        <v>0</v>
      </c>
      <c r="W102" s="197">
        <f>EU28_TRA_StockTot!W102-UK_TRA_StockTot!W102</f>
        <v>0</v>
      </c>
      <c r="X102" s="197">
        <f>EU28_TRA_StockTot!X102-UK_TRA_StockTot!X102</f>
        <v>0</v>
      </c>
      <c r="Y102" s="197">
        <f>EU28_TRA_StockTot!Y102-UK_TRA_StockTot!Y102</f>
        <v>0</v>
      </c>
      <c r="Z102" s="197">
        <f>EU28_TRA_StockTot!Z102-UK_TRA_StockTot!Z102</f>
        <v>1</v>
      </c>
      <c r="AA102" s="197">
        <f>EU28_TRA_StockTot!AA102-UK_TRA_StockTot!AA102</f>
        <v>4</v>
      </c>
      <c r="AB102" s="197">
        <f>EU28_TRA_StockTot!AB102-UK_TRA_StockTot!AB102</f>
        <v>8</v>
      </c>
      <c r="AC102" s="197">
        <f>EU28_TRA_StockTot!AC102-UK_TRA_StockTot!AC102</f>
        <v>14</v>
      </c>
      <c r="AD102" s="197">
        <f>EU28_TRA_StockTot!AD102-UK_TRA_StockTot!AD102</f>
        <v>24</v>
      </c>
      <c r="AE102" s="197">
        <f>EU28_TRA_StockTot!AE102-UK_TRA_StockTot!AE102</f>
        <v>40</v>
      </c>
      <c r="AF102" s="197">
        <f>EU28_TRA_StockTot!AF102-UK_TRA_StockTot!AF102</f>
        <v>64</v>
      </c>
      <c r="AG102" s="197">
        <f>EU28_TRA_StockTot!AG102-UK_TRA_StockTot!AG102</f>
        <v>97</v>
      </c>
      <c r="AH102" s="197">
        <f>EU28_TRA_StockTot!AH102-UK_TRA_StockTot!AH102</f>
        <v>140</v>
      </c>
      <c r="AI102" s="197">
        <f>EU28_TRA_StockTot!AI102-UK_TRA_StockTot!AI102</f>
        <v>196</v>
      </c>
      <c r="AJ102" s="197">
        <f>EU28_TRA_StockTot!AJ102-UK_TRA_StockTot!AJ102</f>
        <v>269</v>
      </c>
      <c r="AK102" s="197">
        <f>EU28_TRA_StockTot!AK102-UK_TRA_StockTot!AK102</f>
        <v>366</v>
      </c>
      <c r="AL102" s="197">
        <f>EU28_TRA_StockTot!AL102-UK_TRA_StockTot!AL102</f>
        <v>488</v>
      </c>
      <c r="AM102" s="197">
        <f>EU28_TRA_StockTot!AM102-UK_TRA_StockTot!AM102</f>
        <v>643</v>
      </c>
      <c r="AN102" s="197">
        <f>EU28_TRA_StockTot!AN102-UK_TRA_StockTot!AN102</f>
        <v>823</v>
      </c>
      <c r="AO102" s="197">
        <f>EU28_TRA_StockTot!AO102-UK_TRA_StockTot!AO102</f>
        <v>1032</v>
      </c>
      <c r="AP102" s="197">
        <f>EU28_TRA_StockTot!AP102-UK_TRA_StockTot!AP102</f>
        <v>1285</v>
      </c>
      <c r="AQ102" s="197">
        <f>EU28_TRA_StockTot!AQ102-UK_TRA_StockTot!AQ102</f>
        <v>1588</v>
      </c>
      <c r="AR102" s="197">
        <f>EU28_TRA_StockTot!AR102-UK_TRA_StockTot!AR102</f>
        <v>1953</v>
      </c>
      <c r="AS102" s="197">
        <f>EU28_TRA_StockTot!AS102-UK_TRA_StockTot!AS102</f>
        <v>2377</v>
      </c>
      <c r="AT102" s="197">
        <f>EU28_TRA_StockTot!AT102-UK_TRA_StockTot!AT102</f>
        <v>2838</v>
      </c>
      <c r="AU102" s="197">
        <f>EU28_TRA_StockTot!AU102-UK_TRA_StockTot!AU102</f>
        <v>3364</v>
      </c>
      <c r="AV102" s="197">
        <f>EU28_TRA_StockTot!AV102-UK_TRA_StockTot!AV102</f>
        <v>3954</v>
      </c>
      <c r="AW102" s="197">
        <f>EU28_TRA_StockTot!AW102-UK_TRA_StockTot!AW102</f>
        <v>4634</v>
      </c>
      <c r="AX102" s="197">
        <f>EU28_TRA_StockTot!AX102-UK_TRA_StockTot!AX102</f>
        <v>5377</v>
      </c>
      <c r="AY102" s="197">
        <f>EU28_TRA_StockTot!AY102-UK_TRA_StockTot!AY102</f>
        <v>6229</v>
      </c>
      <c r="AZ102" s="197">
        <f>EU28_TRA_StockTot!AZ102-UK_TRA_StockTot!AZ102</f>
        <v>7151</v>
      </c>
    </row>
    <row r="103" spans="1:52">
      <c r="A103" s="112" t="s">
        <v>209</v>
      </c>
      <c r="B103" s="96">
        <f>EU28_TRA_StockTot!B103-UK_TRA_StockTot!B103</f>
        <v>0</v>
      </c>
      <c r="C103" s="197">
        <f>EU28_TRA_StockTot!C103-UK_TRA_StockTot!C103</f>
        <v>0</v>
      </c>
      <c r="D103" s="197">
        <f>EU28_TRA_StockTot!D103-UK_TRA_StockTot!D103</f>
        <v>0</v>
      </c>
      <c r="E103" s="197">
        <f>EU28_TRA_StockTot!E103-UK_TRA_StockTot!E103</f>
        <v>0</v>
      </c>
      <c r="F103" s="197">
        <f>EU28_TRA_StockTot!F103-UK_TRA_StockTot!F103</f>
        <v>0</v>
      </c>
      <c r="G103" s="197">
        <f>EU28_TRA_StockTot!G103-UK_TRA_StockTot!G103</f>
        <v>0</v>
      </c>
      <c r="H103" s="197">
        <f>EU28_TRA_StockTot!H103-UK_TRA_StockTot!H103</f>
        <v>0</v>
      </c>
      <c r="I103" s="197">
        <f>EU28_TRA_StockTot!I103-UK_TRA_StockTot!I103</f>
        <v>0</v>
      </c>
      <c r="J103" s="197">
        <f>EU28_TRA_StockTot!J103-UK_TRA_StockTot!J103</f>
        <v>0</v>
      </c>
      <c r="K103" s="197">
        <f>EU28_TRA_StockTot!K103-UK_TRA_StockTot!K103</f>
        <v>0</v>
      </c>
      <c r="L103" s="197">
        <f>EU28_TRA_StockTot!L103-UK_TRA_StockTot!L103</f>
        <v>0</v>
      </c>
      <c r="M103" s="197">
        <f>EU28_TRA_StockTot!M103-UK_TRA_StockTot!M103</f>
        <v>0</v>
      </c>
      <c r="N103" s="197">
        <f>EU28_TRA_StockTot!N103-UK_TRA_StockTot!N103</f>
        <v>0</v>
      </c>
      <c r="O103" s="197">
        <f>EU28_TRA_StockTot!O103-UK_TRA_StockTot!O103</f>
        <v>0</v>
      </c>
      <c r="P103" s="197">
        <f>EU28_TRA_StockTot!P103-UK_TRA_StockTot!P103</f>
        <v>0</v>
      </c>
      <c r="Q103" s="197">
        <f>EU28_TRA_StockTot!Q103-UK_TRA_StockTot!Q103</f>
        <v>0</v>
      </c>
      <c r="R103" s="197">
        <f>EU28_TRA_StockTot!R103-UK_TRA_StockTot!R103</f>
        <v>0</v>
      </c>
      <c r="S103" s="197">
        <f>EU28_TRA_StockTot!S103-UK_TRA_StockTot!S103</f>
        <v>0</v>
      </c>
      <c r="T103" s="197">
        <f>EU28_TRA_StockTot!T103-UK_TRA_StockTot!T103</f>
        <v>0</v>
      </c>
      <c r="U103" s="197">
        <f>EU28_TRA_StockTot!U103-UK_TRA_StockTot!U103</f>
        <v>0</v>
      </c>
      <c r="V103" s="197">
        <f>EU28_TRA_StockTot!V103-UK_TRA_StockTot!V103</f>
        <v>0</v>
      </c>
      <c r="W103" s="197">
        <f>EU28_TRA_StockTot!W103-UK_TRA_StockTot!W103</f>
        <v>0</v>
      </c>
      <c r="X103" s="197">
        <f>EU28_TRA_StockTot!X103-UK_TRA_StockTot!X103</f>
        <v>0</v>
      </c>
      <c r="Y103" s="197">
        <f>EU28_TRA_StockTot!Y103-UK_TRA_StockTot!Y103</f>
        <v>1</v>
      </c>
      <c r="Z103" s="197">
        <f>EU28_TRA_StockTot!Z103-UK_TRA_StockTot!Z103</f>
        <v>5</v>
      </c>
      <c r="AA103" s="197">
        <f>EU28_TRA_StockTot!AA103-UK_TRA_StockTot!AA103</f>
        <v>10</v>
      </c>
      <c r="AB103" s="197">
        <f>EU28_TRA_StockTot!AB103-UK_TRA_StockTot!AB103</f>
        <v>20</v>
      </c>
      <c r="AC103" s="197">
        <f>EU28_TRA_StockTot!AC103-UK_TRA_StockTot!AC103</f>
        <v>38</v>
      </c>
      <c r="AD103" s="197">
        <f>EU28_TRA_StockTot!AD103-UK_TRA_StockTot!AD103</f>
        <v>68</v>
      </c>
      <c r="AE103" s="197">
        <f>EU28_TRA_StockTot!AE103-UK_TRA_StockTot!AE103</f>
        <v>108</v>
      </c>
      <c r="AF103" s="197">
        <f>EU28_TRA_StockTot!AF103-UK_TRA_StockTot!AF103</f>
        <v>166</v>
      </c>
      <c r="AG103" s="197">
        <f>EU28_TRA_StockTot!AG103-UK_TRA_StockTot!AG103</f>
        <v>249</v>
      </c>
      <c r="AH103" s="197">
        <f>EU28_TRA_StockTot!AH103-UK_TRA_StockTot!AH103</f>
        <v>365</v>
      </c>
      <c r="AI103" s="197">
        <f>EU28_TRA_StockTot!AI103-UK_TRA_StockTot!AI103</f>
        <v>526</v>
      </c>
      <c r="AJ103" s="197">
        <f>EU28_TRA_StockTot!AJ103-UK_TRA_StockTot!AJ103</f>
        <v>743</v>
      </c>
      <c r="AK103" s="197">
        <f>EU28_TRA_StockTot!AK103-UK_TRA_StockTot!AK103</f>
        <v>1024</v>
      </c>
      <c r="AL103" s="197">
        <f>EU28_TRA_StockTot!AL103-UK_TRA_StockTot!AL103</f>
        <v>1379</v>
      </c>
      <c r="AM103" s="197">
        <f>EU28_TRA_StockTot!AM103-UK_TRA_StockTot!AM103</f>
        <v>1838</v>
      </c>
      <c r="AN103" s="197">
        <f>EU28_TRA_StockTot!AN103-UK_TRA_StockTot!AN103</f>
        <v>2430</v>
      </c>
      <c r="AO103" s="197">
        <f>EU28_TRA_StockTot!AO103-UK_TRA_StockTot!AO103</f>
        <v>3189</v>
      </c>
      <c r="AP103" s="197">
        <f>EU28_TRA_StockTot!AP103-UK_TRA_StockTot!AP103</f>
        <v>4106</v>
      </c>
      <c r="AQ103" s="197">
        <f>EU28_TRA_StockTot!AQ103-UK_TRA_StockTot!AQ103</f>
        <v>5230</v>
      </c>
      <c r="AR103" s="197">
        <f>EU28_TRA_StockTot!AR103-UK_TRA_StockTot!AR103</f>
        <v>6600</v>
      </c>
      <c r="AS103" s="197">
        <f>EU28_TRA_StockTot!AS103-UK_TRA_StockTot!AS103</f>
        <v>8285</v>
      </c>
      <c r="AT103" s="197">
        <f>EU28_TRA_StockTot!AT103-UK_TRA_StockTot!AT103</f>
        <v>10296</v>
      </c>
      <c r="AU103" s="197">
        <f>EU28_TRA_StockTot!AU103-UK_TRA_StockTot!AU103</f>
        <v>12713</v>
      </c>
      <c r="AV103" s="197">
        <f>EU28_TRA_StockTot!AV103-UK_TRA_StockTot!AV103</f>
        <v>15503</v>
      </c>
      <c r="AW103" s="197">
        <f>EU28_TRA_StockTot!AW103-UK_TRA_StockTot!AW103</f>
        <v>18745</v>
      </c>
      <c r="AX103" s="197">
        <f>EU28_TRA_StockTot!AX103-UK_TRA_StockTot!AX103</f>
        <v>22416</v>
      </c>
      <c r="AY103" s="197">
        <f>EU28_TRA_StockTot!AY103-UK_TRA_StockTot!AY103</f>
        <v>26576</v>
      </c>
      <c r="AZ103" s="197">
        <f>EU28_TRA_StockTot!AZ103-UK_TRA_StockTot!AZ103</f>
        <v>31198</v>
      </c>
    </row>
    <row r="104" spans="1:52">
      <c r="A104" s="112" t="s">
        <v>216</v>
      </c>
      <c r="B104" s="96">
        <f>EU28_TRA_StockTot!B104-UK_TRA_StockTot!B104</f>
        <v>0</v>
      </c>
      <c r="C104" s="197">
        <f>EU28_TRA_StockTot!C104-UK_TRA_StockTot!C104</f>
        <v>0</v>
      </c>
      <c r="D104" s="197">
        <f>EU28_TRA_StockTot!D104-UK_TRA_StockTot!D104</f>
        <v>0</v>
      </c>
      <c r="E104" s="197">
        <f>EU28_TRA_StockTot!E104-UK_TRA_StockTot!E104</f>
        <v>0</v>
      </c>
      <c r="F104" s="197">
        <f>EU28_TRA_StockTot!F104-UK_TRA_StockTot!F104</f>
        <v>0</v>
      </c>
      <c r="G104" s="197">
        <f>EU28_TRA_StockTot!G104-UK_TRA_StockTot!G104</f>
        <v>0</v>
      </c>
      <c r="H104" s="197">
        <f>EU28_TRA_StockTot!H104-UK_TRA_StockTot!H104</f>
        <v>0</v>
      </c>
      <c r="I104" s="197">
        <f>EU28_TRA_StockTot!I104-UK_TRA_StockTot!I104</f>
        <v>0</v>
      </c>
      <c r="J104" s="197">
        <f>EU28_TRA_StockTot!J104-UK_TRA_StockTot!J104</f>
        <v>0</v>
      </c>
      <c r="K104" s="197">
        <f>EU28_TRA_StockTot!K104-UK_TRA_StockTot!K104</f>
        <v>0</v>
      </c>
      <c r="L104" s="197">
        <f>EU28_TRA_StockTot!L104-UK_TRA_StockTot!L104</f>
        <v>0</v>
      </c>
      <c r="M104" s="197">
        <f>EU28_TRA_StockTot!M104-UK_TRA_StockTot!M104</f>
        <v>0</v>
      </c>
      <c r="N104" s="197">
        <f>EU28_TRA_StockTot!N104-UK_TRA_StockTot!N104</f>
        <v>0</v>
      </c>
      <c r="O104" s="197">
        <f>EU28_TRA_StockTot!O104-UK_TRA_StockTot!O104</f>
        <v>0</v>
      </c>
      <c r="P104" s="197">
        <f>EU28_TRA_StockTot!P104-UK_TRA_StockTot!P104</f>
        <v>0</v>
      </c>
      <c r="Q104" s="197">
        <f>EU28_TRA_StockTot!Q104-UK_TRA_StockTot!Q104</f>
        <v>0</v>
      </c>
      <c r="R104" s="197">
        <f>EU28_TRA_StockTot!R104-UK_TRA_StockTot!R104</f>
        <v>0</v>
      </c>
      <c r="S104" s="197">
        <f>EU28_TRA_StockTot!S104-UK_TRA_StockTot!S104</f>
        <v>0</v>
      </c>
      <c r="T104" s="197">
        <f>EU28_TRA_StockTot!T104-UK_TRA_StockTot!T104</f>
        <v>0</v>
      </c>
      <c r="U104" s="197">
        <f>EU28_TRA_StockTot!U104-UK_TRA_StockTot!U104</f>
        <v>0</v>
      </c>
      <c r="V104" s="197">
        <f>EU28_TRA_StockTot!V104-UK_TRA_StockTot!V104</f>
        <v>0</v>
      </c>
      <c r="W104" s="197">
        <f>EU28_TRA_StockTot!W104-UK_TRA_StockTot!W104</f>
        <v>0</v>
      </c>
      <c r="X104" s="197">
        <f>EU28_TRA_StockTot!X104-UK_TRA_StockTot!X104</f>
        <v>0</v>
      </c>
      <c r="Y104" s="197">
        <f>EU28_TRA_StockTot!Y104-UK_TRA_StockTot!Y104</f>
        <v>0</v>
      </c>
      <c r="Z104" s="197">
        <f>EU28_TRA_StockTot!Z104-UK_TRA_StockTot!Z104</f>
        <v>0</v>
      </c>
      <c r="AA104" s="197">
        <f>EU28_TRA_StockTot!AA104-UK_TRA_StockTot!AA104</f>
        <v>0</v>
      </c>
      <c r="AB104" s="197">
        <f>EU28_TRA_StockTot!AB104-UK_TRA_StockTot!AB104</f>
        <v>0</v>
      </c>
      <c r="AC104" s="197">
        <f>EU28_TRA_StockTot!AC104-UK_TRA_StockTot!AC104</f>
        <v>0</v>
      </c>
      <c r="AD104" s="197">
        <f>EU28_TRA_StockTot!AD104-UK_TRA_StockTot!AD104</f>
        <v>0</v>
      </c>
      <c r="AE104" s="197">
        <f>EU28_TRA_StockTot!AE104-UK_TRA_StockTot!AE104</f>
        <v>0</v>
      </c>
      <c r="AF104" s="197">
        <f>EU28_TRA_StockTot!AF104-UK_TRA_StockTot!AF104</f>
        <v>0</v>
      </c>
      <c r="AG104" s="197">
        <f>EU28_TRA_StockTot!AG104-UK_TRA_StockTot!AG104</f>
        <v>0</v>
      </c>
      <c r="AH104" s="197">
        <f>EU28_TRA_StockTot!AH104-UK_TRA_StockTot!AH104</f>
        <v>0</v>
      </c>
      <c r="AI104" s="197">
        <f>EU28_TRA_StockTot!AI104-UK_TRA_StockTot!AI104</f>
        <v>0</v>
      </c>
      <c r="AJ104" s="197">
        <f>EU28_TRA_StockTot!AJ104-UK_TRA_StockTot!AJ104</f>
        <v>0</v>
      </c>
      <c r="AK104" s="197">
        <f>EU28_TRA_StockTot!AK104-UK_TRA_StockTot!AK104</f>
        <v>0</v>
      </c>
      <c r="AL104" s="197">
        <f>EU28_TRA_StockTot!AL104-UK_TRA_StockTot!AL104</f>
        <v>0</v>
      </c>
      <c r="AM104" s="197">
        <f>EU28_TRA_StockTot!AM104-UK_TRA_StockTot!AM104</f>
        <v>0</v>
      </c>
      <c r="AN104" s="197">
        <f>EU28_TRA_StockTot!AN104-UK_TRA_StockTot!AN104</f>
        <v>0</v>
      </c>
      <c r="AO104" s="197">
        <f>EU28_TRA_StockTot!AO104-UK_TRA_StockTot!AO104</f>
        <v>0</v>
      </c>
      <c r="AP104" s="197">
        <f>EU28_TRA_StockTot!AP104-UK_TRA_StockTot!AP104</f>
        <v>0</v>
      </c>
      <c r="AQ104" s="197">
        <f>EU28_TRA_StockTot!AQ104-UK_TRA_StockTot!AQ104</f>
        <v>0</v>
      </c>
      <c r="AR104" s="197">
        <f>EU28_TRA_StockTot!AR104-UK_TRA_StockTot!AR104</f>
        <v>0</v>
      </c>
      <c r="AS104" s="197">
        <f>EU28_TRA_StockTot!AS104-UK_TRA_StockTot!AS104</f>
        <v>0</v>
      </c>
      <c r="AT104" s="197">
        <f>EU28_TRA_StockTot!AT104-UK_TRA_StockTot!AT104</f>
        <v>0</v>
      </c>
      <c r="AU104" s="197">
        <f>EU28_TRA_StockTot!AU104-UK_TRA_StockTot!AU104</f>
        <v>0</v>
      </c>
      <c r="AV104" s="197">
        <f>EU28_TRA_StockTot!AV104-UK_TRA_StockTot!AV104</f>
        <v>0</v>
      </c>
      <c r="AW104" s="197">
        <f>EU28_TRA_StockTot!AW104-UK_TRA_StockTot!AW104</f>
        <v>0</v>
      </c>
      <c r="AX104" s="197">
        <f>EU28_TRA_StockTot!AX104-UK_TRA_StockTot!AX104</f>
        <v>0</v>
      </c>
      <c r="AY104" s="197">
        <f>EU28_TRA_StockTot!AY104-UK_TRA_StockTot!AY104</f>
        <v>0</v>
      </c>
      <c r="AZ104" s="197">
        <f>EU28_TRA_StockTot!AZ104-UK_TRA_StockTot!AZ104</f>
        <v>0</v>
      </c>
    </row>
    <row r="105" spans="1:52">
      <c r="A105" s="110" t="s">
        <v>210</v>
      </c>
      <c r="B105" s="111">
        <f>EU28_TRA_StockTot!B105-UK_TRA_StockTot!B105</f>
        <v>0</v>
      </c>
      <c r="C105" s="210">
        <f>EU28_TRA_StockTot!C105-UK_TRA_StockTot!C105</f>
        <v>0</v>
      </c>
      <c r="D105" s="210">
        <f>EU28_TRA_StockTot!D105-UK_TRA_StockTot!D105</f>
        <v>0</v>
      </c>
      <c r="E105" s="210">
        <f>EU28_TRA_StockTot!E105-UK_TRA_StockTot!E105</f>
        <v>0</v>
      </c>
      <c r="F105" s="210">
        <f>EU28_TRA_StockTot!F105-UK_TRA_StockTot!F105</f>
        <v>0</v>
      </c>
      <c r="G105" s="210">
        <f>EU28_TRA_StockTot!G105-UK_TRA_StockTot!G105</f>
        <v>0</v>
      </c>
      <c r="H105" s="210">
        <f>EU28_TRA_StockTot!H105-UK_TRA_StockTot!H105</f>
        <v>0</v>
      </c>
      <c r="I105" s="210">
        <f>EU28_TRA_StockTot!I105-UK_TRA_StockTot!I105</f>
        <v>0</v>
      </c>
      <c r="J105" s="210">
        <f>EU28_TRA_StockTot!J105-UK_TRA_StockTot!J105</f>
        <v>0</v>
      </c>
      <c r="K105" s="210">
        <f>EU28_TRA_StockTot!K105-UK_TRA_StockTot!K105</f>
        <v>0</v>
      </c>
      <c r="L105" s="210">
        <f>EU28_TRA_StockTot!L105-UK_TRA_StockTot!L105</f>
        <v>0</v>
      </c>
      <c r="M105" s="210">
        <f>EU28_TRA_StockTot!M105-UK_TRA_StockTot!M105</f>
        <v>0</v>
      </c>
      <c r="N105" s="210">
        <f>EU28_TRA_StockTot!N105-UK_TRA_StockTot!N105</f>
        <v>0</v>
      </c>
      <c r="O105" s="210">
        <f>EU28_TRA_StockTot!O105-UK_TRA_StockTot!O105</f>
        <v>0</v>
      </c>
      <c r="P105" s="210">
        <f>EU28_TRA_StockTot!P105-UK_TRA_StockTot!P105</f>
        <v>0</v>
      </c>
      <c r="Q105" s="210">
        <f>EU28_TRA_StockTot!Q105-UK_TRA_StockTot!Q105</f>
        <v>0</v>
      </c>
      <c r="R105" s="210">
        <f>EU28_TRA_StockTot!R105-UK_TRA_StockTot!R105</f>
        <v>1</v>
      </c>
      <c r="S105" s="210">
        <f>EU28_TRA_StockTot!S105-UK_TRA_StockTot!S105</f>
        <v>4</v>
      </c>
      <c r="T105" s="210">
        <f>EU28_TRA_StockTot!T105-UK_TRA_StockTot!T105</f>
        <v>7</v>
      </c>
      <c r="U105" s="210">
        <f>EU28_TRA_StockTot!U105-UK_TRA_StockTot!U105</f>
        <v>10</v>
      </c>
      <c r="V105" s="210">
        <f>EU28_TRA_StockTot!V105-UK_TRA_StockTot!V105</f>
        <v>14</v>
      </c>
      <c r="W105" s="210">
        <f>EU28_TRA_StockTot!W105-UK_TRA_StockTot!W105</f>
        <v>14</v>
      </c>
      <c r="X105" s="210">
        <f>EU28_TRA_StockTot!X105-UK_TRA_StockTot!X105</f>
        <v>14</v>
      </c>
      <c r="Y105" s="210">
        <f>EU28_TRA_StockTot!Y105-UK_TRA_StockTot!Y105</f>
        <v>14</v>
      </c>
      <c r="Z105" s="210">
        <f>EU28_TRA_StockTot!Z105-UK_TRA_StockTot!Z105</f>
        <v>14</v>
      </c>
      <c r="AA105" s="210">
        <f>EU28_TRA_StockTot!AA105-UK_TRA_StockTot!AA105</f>
        <v>14</v>
      </c>
      <c r="AB105" s="210">
        <f>EU28_TRA_StockTot!AB105-UK_TRA_StockTot!AB105</f>
        <v>14</v>
      </c>
      <c r="AC105" s="210">
        <f>EU28_TRA_StockTot!AC105-UK_TRA_StockTot!AC105</f>
        <v>14</v>
      </c>
      <c r="AD105" s="210">
        <f>EU28_TRA_StockTot!AD105-UK_TRA_StockTot!AD105</f>
        <v>14</v>
      </c>
      <c r="AE105" s="210">
        <f>EU28_TRA_StockTot!AE105-UK_TRA_StockTot!AE105</f>
        <v>14</v>
      </c>
      <c r="AF105" s="210">
        <f>EU28_TRA_StockTot!AF105-UK_TRA_StockTot!AF105</f>
        <v>97</v>
      </c>
      <c r="AG105" s="210">
        <f>EU28_TRA_StockTot!AG105-UK_TRA_StockTot!AG105</f>
        <v>405</v>
      </c>
      <c r="AH105" s="210">
        <f>EU28_TRA_StockTot!AH105-UK_TRA_StockTot!AH105</f>
        <v>988</v>
      </c>
      <c r="AI105" s="210">
        <f>EU28_TRA_StockTot!AI105-UK_TRA_StockTot!AI105</f>
        <v>1889</v>
      </c>
      <c r="AJ105" s="210">
        <f>EU28_TRA_StockTot!AJ105-UK_TRA_StockTot!AJ105</f>
        <v>3142</v>
      </c>
      <c r="AK105" s="210">
        <f>EU28_TRA_StockTot!AK105-UK_TRA_StockTot!AK105</f>
        <v>4750</v>
      </c>
      <c r="AL105" s="210">
        <f>EU28_TRA_StockTot!AL105-UK_TRA_StockTot!AL105</f>
        <v>6719</v>
      </c>
      <c r="AM105" s="210">
        <f>EU28_TRA_StockTot!AM105-UK_TRA_StockTot!AM105</f>
        <v>9048</v>
      </c>
      <c r="AN105" s="210">
        <f>EU28_TRA_StockTot!AN105-UK_TRA_StockTot!AN105</f>
        <v>11708</v>
      </c>
      <c r="AO105" s="210">
        <f>EU28_TRA_StockTot!AO105-UK_TRA_StockTot!AO105</f>
        <v>14691</v>
      </c>
      <c r="AP105" s="210">
        <f>EU28_TRA_StockTot!AP105-UK_TRA_StockTot!AP105</f>
        <v>17984</v>
      </c>
      <c r="AQ105" s="210">
        <f>EU28_TRA_StockTot!AQ105-UK_TRA_StockTot!AQ105</f>
        <v>21595</v>
      </c>
      <c r="AR105" s="210">
        <f>EU28_TRA_StockTot!AR105-UK_TRA_StockTot!AR105</f>
        <v>25456</v>
      </c>
      <c r="AS105" s="210">
        <f>EU28_TRA_StockTot!AS105-UK_TRA_StockTot!AS105</f>
        <v>29572</v>
      </c>
      <c r="AT105" s="210">
        <f>EU28_TRA_StockTot!AT105-UK_TRA_StockTot!AT105</f>
        <v>33874</v>
      </c>
      <c r="AU105" s="210">
        <f>EU28_TRA_StockTot!AU105-UK_TRA_StockTot!AU105</f>
        <v>38315</v>
      </c>
      <c r="AV105" s="210">
        <f>EU28_TRA_StockTot!AV105-UK_TRA_StockTot!AV105</f>
        <v>42863</v>
      </c>
      <c r="AW105" s="210">
        <f>EU28_TRA_StockTot!AW105-UK_TRA_StockTot!AW105</f>
        <v>47546</v>
      </c>
      <c r="AX105" s="210">
        <f>EU28_TRA_StockTot!AX105-UK_TRA_StockTot!AX105</f>
        <v>52225</v>
      </c>
      <c r="AY105" s="210">
        <f>EU28_TRA_StockTot!AY105-UK_TRA_StockTot!AY105</f>
        <v>56975</v>
      </c>
      <c r="AZ105" s="210">
        <f>EU28_TRA_StockTot!AZ105-UK_TRA_StockTot!AZ105</f>
        <v>61651</v>
      </c>
    </row>
    <row r="106" spans="1:52">
      <c r="A106" s="112" t="s">
        <v>211</v>
      </c>
      <c r="B106" s="96">
        <f>EU28_TRA_StockTot!B106-UK_TRA_StockTot!B106</f>
        <v>0</v>
      </c>
      <c r="C106" s="197">
        <f>EU28_TRA_StockTot!C106-UK_TRA_StockTot!C106</f>
        <v>0</v>
      </c>
      <c r="D106" s="197">
        <f>EU28_TRA_StockTot!D106-UK_TRA_StockTot!D106</f>
        <v>0</v>
      </c>
      <c r="E106" s="197">
        <f>EU28_TRA_StockTot!E106-UK_TRA_StockTot!E106</f>
        <v>0</v>
      </c>
      <c r="F106" s="197">
        <f>EU28_TRA_StockTot!F106-UK_TRA_StockTot!F106</f>
        <v>0</v>
      </c>
      <c r="G106" s="197">
        <f>EU28_TRA_StockTot!G106-UK_TRA_StockTot!G106</f>
        <v>0</v>
      </c>
      <c r="H106" s="197">
        <f>EU28_TRA_StockTot!H106-UK_TRA_StockTot!H106</f>
        <v>0</v>
      </c>
      <c r="I106" s="197">
        <f>EU28_TRA_StockTot!I106-UK_TRA_StockTot!I106</f>
        <v>0</v>
      </c>
      <c r="J106" s="197">
        <f>EU28_TRA_StockTot!J106-UK_TRA_StockTot!J106</f>
        <v>0</v>
      </c>
      <c r="K106" s="197">
        <f>EU28_TRA_StockTot!K106-UK_TRA_StockTot!K106</f>
        <v>0</v>
      </c>
      <c r="L106" s="197">
        <f>EU28_TRA_StockTot!L106-UK_TRA_StockTot!L106</f>
        <v>0</v>
      </c>
      <c r="M106" s="197">
        <f>EU28_TRA_StockTot!M106-UK_TRA_StockTot!M106</f>
        <v>0</v>
      </c>
      <c r="N106" s="197">
        <f>EU28_TRA_StockTot!N106-UK_TRA_StockTot!N106</f>
        <v>0</v>
      </c>
      <c r="O106" s="197">
        <f>EU28_TRA_StockTot!O106-UK_TRA_StockTot!O106</f>
        <v>0</v>
      </c>
      <c r="P106" s="197">
        <f>EU28_TRA_StockTot!P106-UK_TRA_StockTot!P106</f>
        <v>0</v>
      </c>
      <c r="Q106" s="197">
        <f>EU28_TRA_StockTot!Q106-UK_TRA_StockTot!Q106</f>
        <v>0</v>
      </c>
      <c r="R106" s="197">
        <f>EU28_TRA_StockTot!R106-UK_TRA_StockTot!R106</f>
        <v>0</v>
      </c>
      <c r="S106" s="197">
        <f>EU28_TRA_StockTot!S106-UK_TRA_StockTot!S106</f>
        <v>0</v>
      </c>
      <c r="T106" s="197">
        <f>EU28_TRA_StockTot!T106-UK_TRA_StockTot!T106</f>
        <v>0</v>
      </c>
      <c r="U106" s="197">
        <f>EU28_TRA_StockTot!U106-UK_TRA_StockTot!U106</f>
        <v>0</v>
      </c>
      <c r="V106" s="197">
        <f>EU28_TRA_StockTot!V106-UK_TRA_StockTot!V106</f>
        <v>0</v>
      </c>
      <c r="W106" s="197">
        <f>EU28_TRA_StockTot!W106-UK_TRA_StockTot!W106</f>
        <v>0</v>
      </c>
      <c r="X106" s="197">
        <f>EU28_TRA_StockTot!X106-UK_TRA_StockTot!X106</f>
        <v>0</v>
      </c>
      <c r="Y106" s="197">
        <f>EU28_TRA_StockTot!Y106-UK_TRA_StockTot!Y106</f>
        <v>0</v>
      </c>
      <c r="Z106" s="197">
        <f>EU28_TRA_StockTot!Z106-UK_TRA_StockTot!Z106</f>
        <v>0</v>
      </c>
      <c r="AA106" s="197">
        <f>EU28_TRA_StockTot!AA106-UK_TRA_StockTot!AA106</f>
        <v>0</v>
      </c>
      <c r="AB106" s="197">
        <f>EU28_TRA_StockTot!AB106-UK_TRA_StockTot!AB106</f>
        <v>0</v>
      </c>
      <c r="AC106" s="197">
        <f>EU28_TRA_StockTot!AC106-UK_TRA_StockTot!AC106</f>
        <v>0</v>
      </c>
      <c r="AD106" s="197">
        <f>EU28_TRA_StockTot!AD106-UK_TRA_StockTot!AD106</f>
        <v>0</v>
      </c>
      <c r="AE106" s="197">
        <f>EU28_TRA_StockTot!AE106-UK_TRA_StockTot!AE106</f>
        <v>0</v>
      </c>
      <c r="AF106" s="197">
        <f>EU28_TRA_StockTot!AF106-UK_TRA_StockTot!AF106</f>
        <v>46</v>
      </c>
      <c r="AG106" s="197">
        <f>EU28_TRA_StockTot!AG106-UK_TRA_StockTot!AG106</f>
        <v>230</v>
      </c>
      <c r="AH106" s="197">
        <f>EU28_TRA_StockTot!AH106-UK_TRA_StockTot!AH106</f>
        <v>605</v>
      </c>
      <c r="AI106" s="197">
        <f>EU28_TRA_StockTot!AI106-UK_TRA_StockTot!AI106</f>
        <v>1211</v>
      </c>
      <c r="AJ106" s="197">
        <f>EU28_TRA_StockTot!AJ106-UK_TRA_StockTot!AJ106</f>
        <v>2092</v>
      </c>
      <c r="AK106" s="197">
        <f>EU28_TRA_StockTot!AK106-UK_TRA_StockTot!AK106</f>
        <v>3271</v>
      </c>
      <c r="AL106" s="197">
        <f>EU28_TRA_StockTot!AL106-UK_TRA_StockTot!AL106</f>
        <v>4762</v>
      </c>
      <c r="AM106" s="197">
        <f>EU28_TRA_StockTot!AM106-UK_TRA_StockTot!AM106</f>
        <v>6577</v>
      </c>
      <c r="AN106" s="197">
        <f>EU28_TRA_StockTot!AN106-UK_TRA_StockTot!AN106</f>
        <v>8720</v>
      </c>
      <c r="AO106" s="197">
        <f>EU28_TRA_StockTot!AO106-UK_TRA_StockTot!AO106</f>
        <v>11206</v>
      </c>
      <c r="AP106" s="197">
        <f>EU28_TRA_StockTot!AP106-UK_TRA_StockTot!AP106</f>
        <v>14026</v>
      </c>
      <c r="AQ106" s="197">
        <f>EU28_TRA_StockTot!AQ106-UK_TRA_StockTot!AQ106</f>
        <v>17190</v>
      </c>
      <c r="AR106" s="197">
        <f>EU28_TRA_StockTot!AR106-UK_TRA_StockTot!AR106</f>
        <v>20633</v>
      </c>
      <c r="AS106" s="197">
        <f>EU28_TRA_StockTot!AS106-UK_TRA_StockTot!AS106</f>
        <v>24376</v>
      </c>
      <c r="AT106" s="197">
        <f>EU28_TRA_StockTot!AT106-UK_TRA_StockTot!AT106</f>
        <v>28358</v>
      </c>
      <c r="AU106" s="197">
        <f>EU28_TRA_StockTot!AU106-UK_TRA_StockTot!AU106</f>
        <v>32544</v>
      </c>
      <c r="AV106" s="197">
        <f>EU28_TRA_StockTot!AV106-UK_TRA_StockTot!AV106</f>
        <v>36889</v>
      </c>
      <c r="AW106" s="197">
        <f>EU28_TRA_StockTot!AW106-UK_TRA_StockTot!AW106</f>
        <v>41407</v>
      </c>
      <c r="AX106" s="197">
        <f>EU28_TRA_StockTot!AX106-UK_TRA_StockTot!AX106</f>
        <v>45985</v>
      </c>
      <c r="AY106" s="197">
        <f>EU28_TRA_StockTot!AY106-UK_TRA_StockTot!AY106</f>
        <v>50651</v>
      </c>
      <c r="AZ106" s="197">
        <f>EU28_TRA_StockTot!AZ106-UK_TRA_StockTot!AZ106</f>
        <v>55266</v>
      </c>
    </row>
    <row r="107" spans="1:52">
      <c r="A107" s="112" t="s">
        <v>219</v>
      </c>
      <c r="B107" s="96">
        <f>EU28_TRA_StockTot!B107-UK_TRA_StockTot!B107</f>
        <v>0</v>
      </c>
      <c r="C107" s="197">
        <f>EU28_TRA_StockTot!C107-UK_TRA_StockTot!C107</f>
        <v>0</v>
      </c>
      <c r="D107" s="197">
        <f>EU28_TRA_StockTot!D107-UK_TRA_StockTot!D107</f>
        <v>0</v>
      </c>
      <c r="E107" s="197">
        <f>EU28_TRA_StockTot!E107-UK_TRA_StockTot!E107</f>
        <v>0</v>
      </c>
      <c r="F107" s="197">
        <f>EU28_TRA_StockTot!F107-UK_TRA_StockTot!F107</f>
        <v>0</v>
      </c>
      <c r="G107" s="197">
        <f>EU28_TRA_StockTot!G107-UK_TRA_StockTot!G107</f>
        <v>0</v>
      </c>
      <c r="H107" s="197">
        <f>EU28_TRA_StockTot!H107-UK_TRA_StockTot!H107</f>
        <v>0</v>
      </c>
      <c r="I107" s="197">
        <f>EU28_TRA_StockTot!I107-UK_TRA_StockTot!I107</f>
        <v>0</v>
      </c>
      <c r="J107" s="197">
        <f>EU28_TRA_StockTot!J107-UK_TRA_StockTot!J107</f>
        <v>0</v>
      </c>
      <c r="K107" s="197">
        <f>EU28_TRA_StockTot!K107-UK_TRA_StockTot!K107</f>
        <v>0</v>
      </c>
      <c r="L107" s="197">
        <f>EU28_TRA_StockTot!L107-UK_TRA_StockTot!L107</f>
        <v>0</v>
      </c>
      <c r="M107" s="197">
        <f>EU28_TRA_StockTot!M107-UK_TRA_StockTot!M107</f>
        <v>0</v>
      </c>
      <c r="N107" s="197">
        <f>EU28_TRA_StockTot!N107-UK_TRA_StockTot!N107</f>
        <v>0</v>
      </c>
      <c r="O107" s="197">
        <f>EU28_TRA_StockTot!O107-UK_TRA_StockTot!O107</f>
        <v>0</v>
      </c>
      <c r="P107" s="197">
        <f>EU28_TRA_StockTot!P107-UK_TRA_StockTot!P107</f>
        <v>0</v>
      </c>
      <c r="Q107" s="197">
        <f>EU28_TRA_StockTot!Q107-UK_TRA_StockTot!Q107</f>
        <v>0</v>
      </c>
      <c r="R107" s="197">
        <f>EU28_TRA_StockTot!R107-UK_TRA_StockTot!R107</f>
        <v>1</v>
      </c>
      <c r="S107" s="197">
        <f>EU28_TRA_StockTot!S107-UK_TRA_StockTot!S107</f>
        <v>4</v>
      </c>
      <c r="T107" s="197">
        <f>EU28_TRA_StockTot!T107-UK_TRA_StockTot!T107</f>
        <v>7</v>
      </c>
      <c r="U107" s="197">
        <f>EU28_TRA_StockTot!U107-UK_TRA_StockTot!U107</f>
        <v>10</v>
      </c>
      <c r="V107" s="197">
        <f>EU28_TRA_StockTot!V107-UK_TRA_StockTot!V107</f>
        <v>14</v>
      </c>
      <c r="W107" s="197">
        <f>EU28_TRA_StockTot!W107-UK_TRA_StockTot!W107</f>
        <v>14</v>
      </c>
      <c r="X107" s="197">
        <f>EU28_TRA_StockTot!X107-UK_TRA_StockTot!X107</f>
        <v>14</v>
      </c>
      <c r="Y107" s="197">
        <f>EU28_TRA_StockTot!Y107-UK_TRA_StockTot!Y107</f>
        <v>14</v>
      </c>
      <c r="Z107" s="197">
        <f>EU28_TRA_StockTot!Z107-UK_TRA_StockTot!Z107</f>
        <v>14</v>
      </c>
      <c r="AA107" s="197">
        <f>EU28_TRA_StockTot!AA107-UK_TRA_StockTot!AA107</f>
        <v>14</v>
      </c>
      <c r="AB107" s="197">
        <f>EU28_TRA_StockTot!AB107-UK_TRA_StockTot!AB107</f>
        <v>14</v>
      </c>
      <c r="AC107" s="197">
        <f>EU28_TRA_StockTot!AC107-UK_TRA_StockTot!AC107</f>
        <v>14</v>
      </c>
      <c r="AD107" s="197">
        <f>EU28_TRA_StockTot!AD107-UK_TRA_StockTot!AD107</f>
        <v>14</v>
      </c>
      <c r="AE107" s="197">
        <f>EU28_TRA_StockTot!AE107-UK_TRA_StockTot!AE107</f>
        <v>14</v>
      </c>
      <c r="AF107" s="197">
        <f>EU28_TRA_StockTot!AF107-UK_TRA_StockTot!AF107</f>
        <v>51</v>
      </c>
      <c r="AG107" s="197">
        <f>EU28_TRA_StockTot!AG107-UK_TRA_StockTot!AG107</f>
        <v>175</v>
      </c>
      <c r="AH107" s="197">
        <f>EU28_TRA_StockTot!AH107-UK_TRA_StockTot!AH107</f>
        <v>383</v>
      </c>
      <c r="AI107" s="197">
        <f>EU28_TRA_StockTot!AI107-UK_TRA_StockTot!AI107</f>
        <v>678</v>
      </c>
      <c r="AJ107" s="197">
        <f>EU28_TRA_StockTot!AJ107-UK_TRA_StockTot!AJ107</f>
        <v>1050</v>
      </c>
      <c r="AK107" s="197">
        <f>EU28_TRA_StockTot!AK107-UK_TRA_StockTot!AK107</f>
        <v>1479</v>
      </c>
      <c r="AL107" s="197">
        <f>EU28_TRA_StockTot!AL107-UK_TRA_StockTot!AL107</f>
        <v>1957</v>
      </c>
      <c r="AM107" s="197">
        <f>EU28_TRA_StockTot!AM107-UK_TRA_StockTot!AM107</f>
        <v>2471</v>
      </c>
      <c r="AN107" s="197">
        <f>EU28_TRA_StockTot!AN107-UK_TRA_StockTot!AN107</f>
        <v>2988</v>
      </c>
      <c r="AO107" s="197">
        <f>EU28_TRA_StockTot!AO107-UK_TRA_StockTot!AO107</f>
        <v>3485</v>
      </c>
      <c r="AP107" s="197">
        <f>EU28_TRA_StockTot!AP107-UK_TRA_StockTot!AP107</f>
        <v>3958</v>
      </c>
      <c r="AQ107" s="197">
        <f>EU28_TRA_StockTot!AQ107-UK_TRA_StockTot!AQ107</f>
        <v>4405</v>
      </c>
      <c r="AR107" s="197">
        <f>EU28_TRA_StockTot!AR107-UK_TRA_StockTot!AR107</f>
        <v>4823</v>
      </c>
      <c r="AS107" s="197">
        <f>EU28_TRA_StockTot!AS107-UK_TRA_StockTot!AS107</f>
        <v>5196</v>
      </c>
      <c r="AT107" s="197">
        <f>EU28_TRA_StockTot!AT107-UK_TRA_StockTot!AT107</f>
        <v>5516</v>
      </c>
      <c r="AU107" s="197">
        <f>EU28_TRA_StockTot!AU107-UK_TRA_StockTot!AU107</f>
        <v>5771</v>
      </c>
      <c r="AV107" s="197">
        <f>EU28_TRA_StockTot!AV107-UK_TRA_StockTot!AV107</f>
        <v>5974</v>
      </c>
      <c r="AW107" s="197">
        <f>EU28_TRA_StockTot!AW107-UK_TRA_StockTot!AW107</f>
        <v>6139</v>
      </c>
      <c r="AX107" s="197">
        <f>EU28_TRA_StockTot!AX107-UK_TRA_StockTot!AX107</f>
        <v>6240</v>
      </c>
      <c r="AY107" s="197">
        <f>EU28_TRA_StockTot!AY107-UK_TRA_StockTot!AY107</f>
        <v>6324</v>
      </c>
      <c r="AZ107" s="197">
        <f>EU28_TRA_StockTot!AZ107-UK_TRA_StockTot!AZ107</f>
        <v>6385</v>
      </c>
    </row>
    <row r="108" spans="1:52">
      <c r="A108" s="106" t="s">
        <v>23</v>
      </c>
      <c r="B108" s="107">
        <f>EU28_TRA_StockTot!B108-UK_TRA_StockTot!B108</f>
        <v>25274534.389752317</v>
      </c>
      <c r="C108" s="217">
        <f>EU28_TRA_StockTot!C108-UK_TRA_StockTot!C108</f>
        <v>26030240.863783188</v>
      </c>
      <c r="D108" s="217">
        <f>EU28_TRA_StockTot!D108-UK_TRA_StockTot!D108</f>
        <v>26426631.551427078</v>
      </c>
      <c r="E108" s="217">
        <f>EU28_TRA_StockTot!E108-UK_TRA_StockTot!E108</f>
        <v>26870944.033751436</v>
      </c>
      <c r="F108" s="217">
        <f>EU28_TRA_StockTot!F108-UK_TRA_StockTot!F108</f>
        <v>27393407.957032524</v>
      </c>
      <c r="G108" s="217">
        <f>EU28_TRA_StockTot!G108-UK_TRA_StockTot!G108</f>
        <v>27961296.113492746</v>
      </c>
      <c r="H108" s="217">
        <f>EU28_TRA_StockTot!H108-UK_TRA_StockTot!H108</f>
        <v>28635186.691397209</v>
      </c>
      <c r="I108" s="217">
        <f>EU28_TRA_StockTot!I108-UK_TRA_StockTot!I108</f>
        <v>29774975.010407694</v>
      </c>
      <c r="J108" s="217">
        <f>EU28_TRA_StockTot!J108-UK_TRA_StockTot!J108</f>
        <v>30072933.043666944</v>
      </c>
      <c r="K108" s="217">
        <f>EU28_TRA_StockTot!K108-UK_TRA_StockTot!K108</f>
        <v>29708106.653319869</v>
      </c>
      <c r="L108" s="217">
        <f>EU28_TRA_StockTot!L108-UK_TRA_StockTot!L108</f>
        <v>29823806.676881269</v>
      </c>
      <c r="M108" s="217">
        <f>EU28_TRA_StockTot!M108-UK_TRA_StockTot!M108</f>
        <v>29927505.825421043</v>
      </c>
      <c r="N108" s="217">
        <f>EU28_TRA_StockTot!N108-UK_TRA_StockTot!N108</f>
        <v>29565737.608593009</v>
      </c>
      <c r="O108" s="217">
        <f>EU28_TRA_StockTot!O108-UK_TRA_StockTot!O108</f>
        <v>29657194.03927885</v>
      </c>
      <c r="P108" s="217">
        <f>EU28_TRA_StockTot!P108-UK_TRA_StockTot!P108</f>
        <v>30123129.813577201</v>
      </c>
      <c r="Q108" s="217">
        <f>EU28_TRA_StockTot!Q108-UK_TRA_StockTot!Q108</f>
        <v>30827987.431880474</v>
      </c>
      <c r="R108" s="217">
        <f>EU28_TRA_StockTot!R108-UK_TRA_StockTot!R108</f>
        <v>31503457</v>
      </c>
      <c r="S108" s="217">
        <f>EU28_TRA_StockTot!S108-UK_TRA_StockTot!S108</f>
        <v>32405096</v>
      </c>
      <c r="T108" s="217">
        <f>EU28_TRA_StockTot!T108-UK_TRA_StockTot!T108</f>
        <v>33222415</v>
      </c>
      <c r="U108" s="217">
        <f>EU28_TRA_StockTot!U108-UK_TRA_StockTot!U108</f>
        <v>33915487</v>
      </c>
      <c r="V108" s="217">
        <f>EU28_TRA_StockTot!V108-UK_TRA_StockTot!V108</f>
        <v>34540008</v>
      </c>
      <c r="W108" s="217">
        <f>EU28_TRA_StockTot!W108-UK_TRA_StockTot!W108</f>
        <v>35105480</v>
      </c>
      <c r="X108" s="217">
        <f>EU28_TRA_StockTot!X108-UK_TRA_StockTot!X108</f>
        <v>35570640</v>
      </c>
      <c r="Y108" s="217">
        <f>EU28_TRA_StockTot!Y108-UK_TRA_StockTot!Y108</f>
        <v>35981251</v>
      </c>
      <c r="Z108" s="217">
        <f>EU28_TRA_StockTot!Z108-UK_TRA_StockTot!Z108</f>
        <v>36341721</v>
      </c>
      <c r="AA108" s="217">
        <f>EU28_TRA_StockTot!AA108-UK_TRA_StockTot!AA108</f>
        <v>36674748</v>
      </c>
      <c r="AB108" s="217">
        <f>EU28_TRA_StockTot!AB108-UK_TRA_StockTot!AB108</f>
        <v>36961085</v>
      </c>
      <c r="AC108" s="217">
        <f>EU28_TRA_StockTot!AC108-UK_TRA_StockTot!AC108</f>
        <v>37210678</v>
      </c>
      <c r="AD108" s="217">
        <f>EU28_TRA_StockTot!AD108-UK_TRA_StockTot!AD108</f>
        <v>37442215</v>
      </c>
      <c r="AE108" s="217">
        <f>EU28_TRA_StockTot!AE108-UK_TRA_StockTot!AE108</f>
        <v>37671384</v>
      </c>
      <c r="AF108" s="217">
        <f>EU28_TRA_StockTot!AF108-UK_TRA_StockTot!AF108</f>
        <v>37921704</v>
      </c>
      <c r="AG108" s="217">
        <f>EU28_TRA_StockTot!AG108-UK_TRA_StockTot!AG108</f>
        <v>38178418</v>
      </c>
      <c r="AH108" s="217">
        <f>EU28_TRA_StockTot!AH108-UK_TRA_StockTot!AH108</f>
        <v>38429020</v>
      </c>
      <c r="AI108" s="217">
        <f>EU28_TRA_StockTot!AI108-UK_TRA_StockTot!AI108</f>
        <v>38641654</v>
      </c>
      <c r="AJ108" s="217">
        <f>EU28_TRA_StockTot!AJ108-UK_TRA_StockTot!AJ108</f>
        <v>38860686</v>
      </c>
      <c r="AK108" s="217">
        <f>EU28_TRA_StockTot!AK108-UK_TRA_StockTot!AK108</f>
        <v>39090742</v>
      </c>
      <c r="AL108" s="217">
        <f>EU28_TRA_StockTot!AL108-UK_TRA_StockTot!AL108</f>
        <v>39334886</v>
      </c>
      <c r="AM108" s="217">
        <f>EU28_TRA_StockTot!AM108-UK_TRA_StockTot!AM108</f>
        <v>39589201</v>
      </c>
      <c r="AN108" s="217">
        <f>EU28_TRA_StockTot!AN108-UK_TRA_StockTot!AN108</f>
        <v>39854847</v>
      </c>
      <c r="AO108" s="217">
        <f>EU28_TRA_StockTot!AO108-UK_TRA_StockTot!AO108</f>
        <v>40134905</v>
      </c>
      <c r="AP108" s="217">
        <f>EU28_TRA_StockTot!AP108-UK_TRA_StockTot!AP108</f>
        <v>40427003</v>
      </c>
      <c r="AQ108" s="217">
        <f>EU28_TRA_StockTot!AQ108-UK_TRA_StockTot!AQ108</f>
        <v>40739196</v>
      </c>
      <c r="AR108" s="217">
        <f>EU28_TRA_StockTot!AR108-UK_TRA_StockTot!AR108</f>
        <v>41072768</v>
      </c>
      <c r="AS108" s="217">
        <f>EU28_TRA_StockTot!AS108-UK_TRA_StockTot!AS108</f>
        <v>41421310</v>
      </c>
      <c r="AT108" s="217">
        <f>EU28_TRA_StockTot!AT108-UK_TRA_StockTot!AT108</f>
        <v>41788183</v>
      </c>
      <c r="AU108" s="217">
        <f>EU28_TRA_StockTot!AU108-UK_TRA_StockTot!AU108</f>
        <v>42167923</v>
      </c>
      <c r="AV108" s="217">
        <f>EU28_TRA_StockTot!AV108-UK_TRA_StockTot!AV108</f>
        <v>42557835</v>
      </c>
      <c r="AW108" s="217">
        <f>EU28_TRA_StockTot!AW108-UK_TRA_StockTot!AW108</f>
        <v>42956891</v>
      </c>
      <c r="AX108" s="217">
        <f>EU28_TRA_StockTot!AX108-UK_TRA_StockTot!AX108</f>
        <v>43373632</v>
      </c>
      <c r="AY108" s="217">
        <f>EU28_TRA_StockTot!AY108-UK_TRA_StockTot!AY108</f>
        <v>43804572</v>
      </c>
      <c r="AZ108" s="217">
        <f>EU28_TRA_StockTot!AZ108-UK_TRA_StockTot!AZ108</f>
        <v>44271526</v>
      </c>
    </row>
    <row r="109" spans="1:52">
      <c r="A109" s="108" t="s">
        <v>197</v>
      </c>
      <c r="B109" s="109">
        <f>EU28_TRA_StockTot!B109-UK_TRA_StockTot!B109</f>
        <v>20523335</v>
      </c>
      <c r="C109" s="214">
        <f>EU28_TRA_StockTot!C109-UK_TRA_StockTot!C109</f>
        <v>21185424</v>
      </c>
      <c r="D109" s="214">
        <f>EU28_TRA_StockTot!D109-UK_TRA_StockTot!D109</f>
        <v>21486349</v>
      </c>
      <c r="E109" s="214">
        <f>EU28_TRA_StockTot!E109-UK_TRA_StockTot!E109</f>
        <v>21892019</v>
      </c>
      <c r="F109" s="214">
        <f>EU28_TRA_StockTot!F109-UK_TRA_StockTot!F109</f>
        <v>22376440</v>
      </c>
      <c r="G109" s="214">
        <f>EU28_TRA_StockTot!G109-UK_TRA_StockTot!G109</f>
        <v>22894781</v>
      </c>
      <c r="H109" s="214">
        <f>EU28_TRA_StockTot!H109-UK_TRA_StockTot!H109</f>
        <v>23442623</v>
      </c>
      <c r="I109" s="214">
        <f>EU28_TRA_StockTot!I109-UK_TRA_StockTot!I109</f>
        <v>24569683</v>
      </c>
      <c r="J109" s="214">
        <f>EU28_TRA_StockTot!J109-UK_TRA_StockTot!J109</f>
        <v>24776897</v>
      </c>
      <c r="K109" s="214">
        <f>EU28_TRA_StockTot!K109-UK_TRA_StockTot!K109</f>
        <v>24462739</v>
      </c>
      <c r="L109" s="214">
        <f>EU28_TRA_StockTot!L109-UK_TRA_StockTot!L109</f>
        <v>24602368</v>
      </c>
      <c r="M109" s="214">
        <f>EU28_TRA_StockTot!M109-UK_TRA_StockTot!M109</f>
        <v>24676970</v>
      </c>
      <c r="N109" s="214">
        <f>EU28_TRA_StockTot!N109-UK_TRA_StockTot!N109</f>
        <v>24388408</v>
      </c>
      <c r="O109" s="214">
        <f>EU28_TRA_StockTot!O109-UK_TRA_StockTot!O109</f>
        <v>24477029</v>
      </c>
      <c r="P109" s="214">
        <f>EU28_TRA_StockTot!P109-UK_TRA_StockTot!P109</f>
        <v>24882630</v>
      </c>
      <c r="Q109" s="214">
        <f>EU28_TRA_StockTot!Q109-UK_TRA_StockTot!Q109</f>
        <v>25543895</v>
      </c>
      <c r="R109" s="214">
        <f>EU28_TRA_StockTot!R109-UK_TRA_StockTot!R109</f>
        <v>26017798</v>
      </c>
      <c r="S109" s="214">
        <f>EU28_TRA_StockTot!S109-UK_TRA_StockTot!S109</f>
        <v>26693992</v>
      </c>
      <c r="T109" s="214">
        <f>EU28_TRA_StockTot!T109-UK_TRA_StockTot!T109</f>
        <v>27337116</v>
      </c>
      <c r="U109" s="214">
        <f>EU28_TRA_StockTot!U109-UK_TRA_StockTot!U109</f>
        <v>27899617</v>
      </c>
      <c r="V109" s="214">
        <f>EU28_TRA_StockTot!V109-UK_TRA_StockTot!V109</f>
        <v>28415424</v>
      </c>
      <c r="W109" s="214">
        <f>EU28_TRA_StockTot!W109-UK_TRA_StockTot!W109</f>
        <v>28893851</v>
      </c>
      <c r="X109" s="214">
        <f>EU28_TRA_StockTot!X109-UK_TRA_StockTot!X109</f>
        <v>29292613</v>
      </c>
      <c r="Y109" s="214">
        <f>EU28_TRA_StockTot!Y109-UK_TRA_StockTot!Y109</f>
        <v>29636552</v>
      </c>
      <c r="Z109" s="214">
        <f>EU28_TRA_StockTot!Z109-UK_TRA_StockTot!Z109</f>
        <v>29935466</v>
      </c>
      <c r="AA109" s="214">
        <f>EU28_TRA_StockTot!AA109-UK_TRA_StockTot!AA109</f>
        <v>30207945</v>
      </c>
      <c r="AB109" s="214">
        <f>EU28_TRA_StockTot!AB109-UK_TRA_StockTot!AB109</f>
        <v>30434911</v>
      </c>
      <c r="AC109" s="214">
        <f>EU28_TRA_StockTot!AC109-UK_TRA_StockTot!AC109</f>
        <v>30630525</v>
      </c>
      <c r="AD109" s="214">
        <f>EU28_TRA_StockTot!AD109-UK_TRA_StockTot!AD109</f>
        <v>30812766</v>
      </c>
      <c r="AE109" s="214">
        <f>EU28_TRA_StockTot!AE109-UK_TRA_StockTot!AE109</f>
        <v>30996322</v>
      </c>
      <c r="AF109" s="214">
        <f>EU28_TRA_StockTot!AF109-UK_TRA_StockTot!AF109</f>
        <v>31203236</v>
      </c>
      <c r="AG109" s="214">
        <f>EU28_TRA_StockTot!AG109-UK_TRA_StockTot!AG109</f>
        <v>31418046</v>
      </c>
      <c r="AH109" s="214">
        <f>EU28_TRA_StockTot!AH109-UK_TRA_StockTot!AH109</f>
        <v>31626792</v>
      </c>
      <c r="AI109" s="214">
        <f>EU28_TRA_StockTot!AI109-UK_TRA_StockTot!AI109</f>
        <v>31802694</v>
      </c>
      <c r="AJ109" s="214">
        <f>EU28_TRA_StockTot!AJ109-UK_TRA_StockTot!AJ109</f>
        <v>31983659</v>
      </c>
      <c r="AK109" s="214">
        <f>EU28_TRA_StockTot!AK109-UK_TRA_StockTot!AK109</f>
        <v>32174363</v>
      </c>
      <c r="AL109" s="214">
        <f>EU28_TRA_StockTot!AL109-UK_TRA_StockTot!AL109</f>
        <v>32377912</v>
      </c>
      <c r="AM109" s="214">
        <f>EU28_TRA_StockTot!AM109-UK_TRA_StockTot!AM109</f>
        <v>32591103</v>
      </c>
      <c r="AN109" s="214">
        <f>EU28_TRA_StockTot!AN109-UK_TRA_StockTot!AN109</f>
        <v>32814930</v>
      </c>
      <c r="AO109" s="214">
        <f>EU28_TRA_StockTot!AO109-UK_TRA_StockTot!AO109</f>
        <v>33052487</v>
      </c>
      <c r="AP109" s="214">
        <f>EU28_TRA_StockTot!AP109-UK_TRA_StockTot!AP109</f>
        <v>33304111</v>
      </c>
      <c r="AQ109" s="214">
        <f>EU28_TRA_StockTot!AQ109-UK_TRA_StockTot!AQ109</f>
        <v>33573865</v>
      </c>
      <c r="AR109" s="214">
        <f>EU28_TRA_StockTot!AR109-UK_TRA_StockTot!AR109</f>
        <v>33863166</v>
      </c>
      <c r="AS109" s="214">
        <f>EU28_TRA_StockTot!AS109-UK_TRA_StockTot!AS109</f>
        <v>34163715</v>
      </c>
      <c r="AT109" s="214">
        <f>EU28_TRA_StockTot!AT109-UK_TRA_StockTot!AT109</f>
        <v>34480173</v>
      </c>
      <c r="AU109" s="214">
        <f>EU28_TRA_StockTot!AU109-UK_TRA_StockTot!AU109</f>
        <v>34808400</v>
      </c>
      <c r="AV109" s="214">
        <f>EU28_TRA_StockTot!AV109-UK_TRA_StockTot!AV109</f>
        <v>35147734</v>
      </c>
      <c r="AW109" s="214">
        <f>EU28_TRA_StockTot!AW109-UK_TRA_StockTot!AW109</f>
        <v>35494960</v>
      </c>
      <c r="AX109" s="214">
        <f>EU28_TRA_StockTot!AX109-UK_TRA_StockTot!AX109</f>
        <v>35858778</v>
      </c>
      <c r="AY109" s="214">
        <f>EU28_TRA_StockTot!AY109-UK_TRA_StockTot!AY109</f>
        <v>36235289</v>
      </c>
      <c r="AZ109" s="214">
        <f>EU28_TRA_StockTot!AZ109-UK_TRA_StockTot!AZ109</f>
        <v>36646086</v>
      </c>
    </row>
    <row r="110" spans="1:52">
      <c r="A110" s="110" t="s">
        <v>201</v>
      </c>
      <c r="B110" s="111">
        <f>EU28_TRA_StockTot!B110-UK_TRA_StockTot!B110</f>
        <v>20518139</v>
      </c>
      <c r="C110" s="210">
        <f>EU28_TRA_StockTot!C110-UK_TRA_StockTot!C110</f>
        <v>21179520</v>
      </c>
      <c r="D110" s="210">
        <f>EU28_TRA_StockTot!D110-UK_TRA_StockTot!D110</f>
        <v>21480174</v>
      </c>
      <c r="E110" s="210">
        <f>EU28_TRA_StockTot!E110-UK_TRA_StockTot!E110</f>
        <v>21885722</v>
      </c>
      <c r="F110" s="210">
        <f>EU28_TRA_StockTot!F110-UK_TRA_StockTot!F110</f>
        <v>22369957</v>
      </c>
      <c r="G110" s="210">
        <f>EU28_TRA_StockTot!G110-UK_TRA_StockTot!G110</f>
        <v>22888431</v>
      </c>
      <c r="H110" s="210">
        <f>EU28_TRA_StockTot!H110-UK_TRA_StockTot!H110</f>
        <v>23436158</v>
      </c>
      <c r="I110" s="210">
        <f>EU28_TRA_StockTot!I110-UK_TRA_StockTot!I110</f>
        <v>24563035</v>
      </c>
      <c r="J110" s="210">
        <f>EU28_TRA_StockTot!J110-UK_TRA_StockTot!J110</f>
        <v>24770735</v>
      </c>
      <c r="K110" s="210">
        <f>EU28_TRA_StockTot!K110-UK_TRA_StockTot!K110</f>
        <v>24456189</v>
      </c>
      <c r="L110" s="210">
        <f>EU28_TRA_StockTot!L110-UK_TRA_StockTot!L110</f>
        <v>24596019</v>
      </c>
      <c r="M110" s="210">
        <f>EU28_TRA_StockTot!M110-UK_TRA_StockTot!M110</f>
        <v>24669757</v>
      </c>
      <c r="N110" s="210">
        <f>EU28_TRA_StockTot!N110-UK_TRA_StockTot!N110</f>
        <v>24374871</v>
      </c>
      <c r="O110" s="210">
        <f>EU28_TRA_StockTot!O110-UK_TRA_StockTot!O110</f>
        <v>24456817</v>
      </c>
      <c r="P110" s="210">
        <f>EU28_TRA_StockTot!P110-UK_TRA_StockTot!P110</f>
        <v>24855904</v>
      </c>
      <c r="Q110" s="210">
        <f>EU28_TRA_StockTot!Q110-UK_TRA_StockTot!Q110</f>
        <v>25509551</v>
      </c>
      <c r="R110" s="210">
        <f>EU28_TRA_StockTot!R110-UK_TRA_StockTot!R110</f>
        <v>25967300</v>
      </c>
      <c r="S110" s="210">
        <f>EU28_TRA_StockTot!S110-UK_TRA_StockTot!S110</f>
        <v>26620060</v>
      </c>
      <c r="T110" s="210">
        <f>EU28_TRA_StockTot!T110-UK_TRA_StockTot!T110</f>
        <v>27233572</v>
      </c>
      <c r="U110" s="210">
        <f>EU28_TRA_StockTot!U110-UK_TRA_StockTot!U110</f>
        <v>27761399</v>
      </c>
      <c r="V110" s="210">
        <f>EU28_TRA_StockTot!V110-UK_TRA_StockTot!V110</f>
        <v>28087534</v>
      </c>
      <c r="W110" s="210">
        <f>EU28_TRA_StockTot!W110-UK_TRA_StockTot!W110</f>
        <v>28376600</v>
      </c>
      <c r="X110" s="210">
        <f>EU28_TRA_StockTot!X110-UK_TRA_StockTot!X110</f>
        <v>28600096</v>
      </c>
      <c r="Y110" s="210">
        <f>EU28_TRA_StockTot!Y110-UK_TRA_StockTot!Y110</f>
        <v>28783182</v>
      </c>
      <c r="Z110" s="210">
        <f>EU28_TRA_StockTot!Z110-UK_TRA_StockTot!Z110</f>
        <v>28907699</v>
      </c>
      <c r="AA110" s="210">
        <f>EU28_TRA_StockTot!AA110-UK_TRA_StockTot!AA110</f>
        <v>28966931</v>
      </c>
      <c r="AB110" s="210">
        <f>EU28_TRA_StockTot!AB110-UK_TRA_StockTot!AB110</f>
        <v>28944394</v>
      </c>
      <c r="AC110" s="210">
        <f>EU28_TRA_StockTot!AC110-UK_TRA_StockTot!AC110</f>
        <v>28856731</v>
      </c>
      <c r="AD110" s="210">
        <f>EU28_TRA_StockTot!AD110-UK_TRA_StockTot!AD110</f>
        <v>28720074</v>
      </c>
      <c r="AE110" s="210">
        <f>EU28_TRA_StockTot!AE110-UK_TRA_StockTot!AE110</f>
        <v>28547214</v>
      </c>
      <c r="AF110" s="210">
        <f>EU28_TRA_StockTot!AF110-UK_TRA_StockTot!AF110</f>
        <v>28352276</v>
      </c>
      <c r="AG110" s="210">
        <f>EU28_TRA_StockTot!AG110-UK_TRA_StockTot!AG110</f>
        <v>28116959</v>
      </c>
      <c r="AH110" s="210">
        <f>EU28_TRA_StockTot!AH110-UK_TRA_StockTot!AH110</f>
        <v>27821966</v>
      </c>
      <c r="AI110" s="210">
        <f>EU28_TRA_StockTot!AI110-UK_TRA_StockTot!AI110</f>
        <v>27450732</v>
      </c>
      <c r="AJ110" s="210">
        <f>EU28_TRA_StockTot!AJ110-UK_TRA_StockTot!AJ110</f>
        <v>27033415</v>
      </c>
      <c r="AK110" s="210">
        <f>EU28_TRA_StockTot!AK110-UK_TRA_StockTot!AK110</f>
        <v>26579719</v>
      </c>
      <c r="AL110" s="210">
        <f>EU28_TRA_StockTot!AL110-UK_TRA_StockTot!AL110</f>
        <v>26095636</v>
      </c>
      <c r="AM110" s="210">
        <f>EU28_TRA_StockTot!AM110-UK_TRA_StockTot!AM110</f>
        <v>25590013</v>
      </c>
      <c r="AN110" s="210">
        <f>EU28_TRA_StockTot!AN110-UK_TRA_StockTot!AN110</f>
        <v>25072590</v>
      </c>
      <c r="AO110" s="210">
        <f>EU28_TRA_StockTot!AO110-UK_TRA_StockTot!AO110</f>
        <v>24560633</v>
      </c>
      <c r="AP110" s="210">
        <f>EU28_TRA_StockTot!AP110-UK_TRA_StockTot!AP110</f>
        <v>24065108</v>
      </c>
      <c r="AQ110" s="210">
        <f>EU28_TRA_StockTot!AQ110-UK_TRA_StockTot!AQ110</f>
        <v>23602008</v>
      </c>
      <c r="AR110" s="210">
        <f>EU28_TRA_StockTot!AR110-UK_TRA_StockTot!AR110</f>
        <v>23177661</v>
      </c>
      <c r="AS110" s="210">
        <f>EU28_TRA_StockTot!AS110-UK_TRA_StockTot!AS110</f>
        <v>22796890</v>
      </c>
      <c r="AT110" s="210">
        <f>EU28_TRA_StockTot!AT110-UK_TRA_StockTot!AT110</f>
        <v>22460904</v>
      </c>
      <c r="AU110" s="210">
        <f>EU28_TRA_StockTot!AU110-UK_TRA_StockTot!AU110</f>
        <v>22171514</v>
      </c>
      <c r="AV110" s="210">
        <f>EU28_TRA_StockTot!AV110-UK_TRA_StockTot!AV110</f>
        <v>21923985</v>
      </c>
      <c r="AW110" s="210">
        <f>EU28_TRA_StockTot!AW110-UK_TRA_StockTot!AW110</f>
        <v>21717239</v>
      </c>
      <c r="AX110" s="210">
        <f>EU28_TRA_StockTot!AX110-UK_TRA_StockTot!AX110</f>
        <v>21550893</v>
      </c>
      <c r="AY110" s="210">
        <f>EU28_TRA_StockTot!AY110-UK_TRA_StockTot!AY110</f>
        <v>21419396</v>
      </c>
      <c r="AZ110" s="210">
        <f>EU28_TRA_StockTot!AZ110-UK_TRA_StockTot!AZ110</f>
        <v>21327649</v>
      </c>
    </row>
    <row r="111" spans="1:52">
      <c r="A111" s="112" t="s">
        <v>212</v>
      </c>
      <c r="B111" s="96">
        <f>EU28_TRA_StockTot!B111-UK_TRA_StockTot!B111</f>
        <v>148389</v>
      </c>
      <c r="C111" s="197">
        <f>EU28_TRA_StockTot!C111-UK_TRA_StockTot!C111</f>
        <v>162035</v>
      </c>
      <c r="D111" s="197">
        <f>EU28_TRA_StockTot!D111-UK_TRA_StockTot!D111</f>
        <v>189082</v>
      </c>
      <c r="E111" s="197">
        <f>EU28_TRA_StockTot!E111-UK_TRA_StockTot!E111</f>
        <v>203139</v>
      </c>
      <c r="F111" s="197">
        <f>EU28_TRA_StockTot!F111-UK_TRA_StockTot!F111</f>
        <v>207554</v>
      </c>
      <c r="G111" s="197">
        <f>EU28_TRA_StockTot!G111-UK_TRA_StockTot!G111</f>
        <v>216995</v>
      </c>
      <c r="H111" s="197">
        <f>EU28_TRA_StockTot!H111-UK_TRA_StockTot!H111</f>
        <v>239582</v>
      </c>
      <c r="I111" s="197">
        <f>EU28_TRA_StockTot!I111-UK_TRA_StockTot!I111</f>
        <v>243338</v>
      </c>
      <c r="J111" s="197">
        <f>EU28_TRA_StockTot!J111-UK_TRA_StockTot!J111</f>
        <v>253672</v>
      </c>
      <c r="K111" s="197">
        <f>EU28_TRA_StockTot!K111-UK_TRA_StockTot!K111</f>
        <v>261866</v>
      </c>
      <c r="L111" s="197">
        <f>EU28_TRA_StockTot!L111-UK_TRA_StockTot!L111</f>
        <v>270256</v>
      </c>
      <c r="M111" s="197">
        <f>EU28_TRA_StockTot!M111-UK_TRA_StockTot!M111</f>
        <v>279007</v>
      </c>
      <c r="N111" s="197">
        <f>EU28_TRA_StockTot!N111-UK_TRA_StockTot!N111</f>
        <v>275661</v>
      </c>
      <c r="O111" s="197">
        <f>EU28_TRA_StockTot!O111-UK_TRA_StockTot!O111</f>
        <v>266207</v>
      </c>
      <c r="P111" s="197">
        <f>EU28_TRA_StockTot!P111-UK_TRA_StockTot!P111</f>
        <v>281607</v>
      </c>
      <c r="Q111" s="197">
        <f>EU28_TRA_StockTot!Q111-UK_TRA_StockTot!Q111</f>
        <v>282591</v>
      </c>
      <c r="R111" s="197">
        <f>EU28_TRA_StockTot!R111-UK_TRA_StockTot!R111</f>
        <v>272300</v>
      </c>
      <c r="S111" s="197">
        <f>EU28_TRA_StockTot!S111-UK_TRA_StockTot!S111</f>
        <v>268967</v>
      </c>
      <c r="T111" s="197">
        <f>EU28_TRA_StockTot!T111-UK_TRA_StockTot!T111</f>
        <v>260473</v>
      </c>
      <c r="U111" s="197">
        <f>EU28_TRA_StockTot!U111-UK_TRA_StockTot!U111</f>
        <v>260631</v>
      </c>
      <c r="V111" s="197">
        <f>EU28_TRA_StockTot!V111-UK_TRA_StockTot!V111</f>
        <v>259846</v>
      </c>
      <c r="W111" s="197">
        <f>EU28_TRA_StockTot!W111-UK_TRA_StockTot!W111</f>
        <v>264310</v>
      </c>
      <c r="X111" s="197">
        <f>EU28_TRA_StockTot!X111-UK_TRA_StockTot!X111</f>
        <v>271379</v>
      </c>
      <c r="Y111" s="197">
        <f>EU28_TRA_StockTot!Y111-UK_TRA_StockTot!Y111</f>
        <v>280492</v>
      </c>
      <c r="Z111" s="197">
        <f>EU28_TRA_StockTot!Z111-UK_TRA_StockTot!Z111</f>
        <v>289987</v>
      </c>
      <c r="AA111" s="197">
        <f>EU28_TRA_StockTot!AA111-UK_TRA_StockTot!AA111</f>
        <v>298273</v>
      </c>
      <c r="AB111" s="197">
        <f>EU28_TRA_StockTot!AB111-UK_TRA_StockTot!AB111</f>
        <v>304802</v>
      </c>
      <c r="AC111" s="197">
        <f>EU28_TRA_StockTot!AC111-UK_TRA_StockTot!AC111</f>
        <v>309411</v>
      </c>
      <c r="AD111" s="197">
        <f>EU28_TRA_StockTot!AD111-UK_TRA_StockTot!AD111</f>
        <v>312318</v>
      </c>
      <c r="AE111" s="197">
        <f>EU28_TRA_StockTot!AE111-UK_TRA_StockTot!AE111</f>
        <v>313708</v>
      </c>
      <c r="AF111" s="197">
        <f>EU28_TRA_StockTot!AF111-UK_TRA_StockTot!AF111</f>
        <v>314005</v>
      </c>
      <c r="AG111" s="197">
        <f>EU28_TRA_StockTot!AG111-UK_TRA_StockTot!AG111</f>
        <v>313210</v>
      </c>
      <c r="AH111" s="197">
        <f>EU28_TRA_StockTot!AH111-UK_TRA_StockTot!AH111</f>
        <v>311488</v>
      </c>
      <c r="AI111" s="197">
        <f>EU28_TRA_StockTot!AI111-UK_TRA_StockTot!AI111</f>
        <v>308840</v>
      </c>
      <c r="AJ111" s="197">
        <f>EU28_TRA_StockTot!AJ111-UK_TRA_StockTot!AJ111</f>
        <v>305483</v>
      </c>
      <c r="AK111" s="197">
        <f>EU28_TRA_StockTot!AK111-UK_TRA_StockTot!AK111</f>
        <v>301393</v>
      </c>
      <c r="AL111" s="197">
        <f>EU28_TRA_StockTot!AL111-UK_TRA_StockTot!AL111</f>
        <v>296717</v>
      </c>
      <c r="AM111" s="197">
        <f>EU28_TRA_StockTot!AM111-UK_TRA_StockTot!AM111</f>
        <v>291455</v>
      </c>
      <c r="AN111" s="197">
        <f>EU28_TRA_StockTot!AN111-UK_TRA_StockTot!AN111</f>
        <v>285931</v>
      </c>
      <c r="AO111" s="197">
        <f>EU28_TRA_StockTot!AO111-UK_TRA_StockTot!AO111</f>
        <v>280268</v>
      </c>
      <c r="AP111" s="197">
        <f>EU28_TRA_StockTot!AP111-UK_TRA_StockTot!AP111</f>
        <v>274711</v>
      </c>
      <c r="AQ111" s="197">
        <f>EU28_TRA_StockTot!AQ111-UK_TRA_StockTot!AQ111</f>
        <v>269341</v>
      </c>
      <c r="AR111" s="197">
        <f>EU28_TRA_StockTot!AR111-UK_TRA_StockTot!AR111</f>
        <v>264344</v>
      </c>
      <c r="AS111" s="197">
        <f>EU28_TRA_StockTot!AS111-UK_TRA_StockTot!AS111</f>
        <v>259642</v>
      </c>
      <c r="AT111" s="197">
        <f>EU28_TRA_StockTot!AT111-UK_TRA_StockTot!AT111</f>
        <v>255413</v>
      </c>
      <c r="AU111" s="197">
        <f>EU28_TRA_StockTot!AU111-UK_TRA_StockTot!AU111</f>
        <v>251583</v>
      </c>
      <c r="AV111" s="197">
        <f>EU28_TRA_StockTot!AV111-UK_TRA_StockTot!AV111</f>
        <v>248188</v>
      </c>
      <c r="AW111" s="197">
        <f>EU28_TRA_StockTot!AW111-UK_TRA_StockTot!AW111</f>
        <v>245087</v>
      </c>
      <c r="AX111" s="197">
        <f>EU28_TRA_StockTot!AX111-UK_TRA_StockTot!AX111</f>
        <v>242493</v>
      </c>
      <c r="AY111" s="197">
        <f>EU28_TRA_StockTot!AY111-UK_TRA_StockTot!AY111</f>
        <v>240112</v>
      </c>
      <c r="AZ111" s="197">
        <f>EU28_TRA_StockTot!AZ111-UK_TRA_StockTot!AZ111</f>
        <v>238056</v>
      </c>
    </row>
    <row r="112" spans="1:52">
      <c r="A112" s="112" t="s">
        <v>202</v>
      </c>
      <c r="B112" s="96">
        <f>EU28_TRA_StockTot!B112-UK_TRA_StockTot!B112</f>
        <v>3972874</v>
      </c>
      <c r="C112" s="197">
        <f>EU28_TRA_StockTot!C112-UK_TRA_StockTot!C112</f>
        <v>3845688</v>
      </c>
      <c r="D112" s="197">
        <f>EU28_TRA_StockTot!D112-UK_TRA_StockTot!D112</f>
        <v>3592759</v>
      </c>
      <c r="E112" s="197">
        <f>EU28_TRA_StockTot!E112-UK_TRA_StockTot!E112</f>
        <v>3415104</v>
      </c>
      <c r="F112" s="197">
        <f>EU28_TRA_StockTot!F112-UK_TRA_StockTot!F112</f>
        <v>3189887</v>
      </c>
      <c r="G112" s="197">
        <f>EU28_TRA_StockTot!G112-UK_TRA_StockTot!G112</f>
        <v>3023695</v>
      </c>
      <c r="H112" s="197">
        <f>EU28_TRA_StockTot!H112-UK_TRA_StockTot!H112</f>
        <v>2896849</v>
      </c>
      <c r="I112" s="197">
        <f>EU28_TRA_StockTot!I112-UK_TRA_StockTot!I112</f>
        <v>2789958</v>
      </c>
      <c r="J112" s="197">
        <f>EU28_TRA_StockTot!J112-UK_TRA_StockTot!J112</f>
        <v>2737253</v>
      </c>
      <c r="K112" s="197">
        <f>EU28_TRA_StockTot!K112-UK_TRA_StockTot!K112</f>
        <v>2588299</v>
      </c>
      <c r="L112" s="197">
        <f>EU28_TRA_StockTot!L112-UK_TRA_StockTot!L112</f>
        <v>2490898</v>
      </c>
      <c r="M112" s="197">
        <f>EU28_TRA_StockTot!M112-UK_TRA_StockTot!M112</f>
        <v>2360867</v>
      </c>
      <c r="N112" s="197">
        <f>EU28_TRA_StockTot!N112-UK_TRA_StockTot!N112</f>
        <v>2238704</v>
      </c>
      <c r="O112" s="197">
        <f>EU28_TRA_StockTot!O112-UK_TRA_StockTot!O112</f>
        <v>2160706</v>
      </c>
      <c r="P112" s="197">
        <f>EU28_TRA_StockTot!P112-UK_TRA_StockTot!P112</f>
        <v>2054095</v>
      </c>
      <c r="Q112" s="197">
        <f>EU28_TRA_StockTot!Q112-UK_TRA_StockTot!Q112</f>
        <v>2037468</v>
      </c>
      <c r="R112" s="197">
        <f>EU28_TRA_StockTot!R112-UK_TRA_StockTot!R112</f>
        <v>2043467</v>
      </c>
      <c r="S112" s="197">
        <f>EU28_TRA_StockTot!S112-UK_TRA_StockTot!S112</f>
        <v>2075603</v>
      </c>
      <c r="T112" s="197">
        <f>EU28_TRA_StockTot!T112-UK_TRA_StockTot!T112</f>
        <v>2101205</v>
      </c>
      <c r="U112" s="197">
        <f>EU28_TRA_StockTot!U112-UK_TRA_StockTot!U112</f>
        <v>2132551</v>
      </c>
      <c r="V112" s="197">
        <f>EU28_TRA_StockTot!V112-UK_TRA_StockTot!V112</f>
        <v>2181047</v>
      </c>
      <c r="W112" s="197">
        <f>EU28_TRA_StockTot!W112-UK_TRA_StockTot!W112</f>
        <v>2226870</v>
      </c>
      <c r="X112" s="197">
        <f>EU28_TRA_StockTot!X112-UK_TRA_StockTot!X112</f>
        <v>2265101</v>
      </c>
      <c r="Y112" s="197">
        <f>EU28_TRA_StockTot!Y112-UK_TRA_StockTot!Y112</f>
        <v>2299245</v>
      </c>
      <c r="Z112" s="197">
        <f>EU28_TRA_StockTot!Z112-UK_TRA_StockTot!Z112</f>
        <v>2328620</v>
      </c>
      <c r="AA112" s="197">
        <f>EU28_TRA_StockTot!AA112-UK_TRA_StockTot!AA112</f>
        <v>2355294</v>
      </c>
      <c r="AB112" s="197">
        <f>EU28_TRA_StockTot!AB112-UK_TRA_StockTot!AB112</f>
        <v>2376193</v>
      </c>
      <c r="AC112" s="197">
        <f>EU28_TRA_StockTot!AC112-UK_TRA_StockTot!AC112</f>
        <v>2391534</v>
      </c>
      <c r="AD112" s="197">
        <f>EU28_TRA_StockTot!AD112-UK_TRA_StockTot!AD112</f>
        <v>2399955</v>
      </c>
      <c r="AE112" s="197">
        <f>EU28_TRA_StockTot!AE112-UK_TRA_StockTot!AE112</f>
        <v>2401271</v>
      </c>
      <c r="AF112" s="197">
        <f>EU28_TRA_StockTot!AF112-UK_TRA_StockTot!AF112</f>
        <v>2395182</v>
      </c>
      <c r="AG112" s="197">
        <f>EU28_TRA_StockTot!AG112-UK_TRA_StockTot!AG112</f>
        <v>2381119</v>
      </c>
      <c r="AH112" s="197">
        <f>EU28_TRA_StockTot!AH112-UK_TRA_StockTot!AH112</f>
        <v>2358793</v>
      </c>
      <c r="AI112" s="197">
        <f>EU28_TRA_StockTot!AI112-UK_TRA_StockTot!AI112</f>
        <v>2330184</v>
      </c>
      <c r="AJ112" s="197">
        <f>EU28_TRA_StockTot!AJ112-UK_TRA_StockTot!AJ112</f>
        <v>2297021</v>
      </c>
      <c r="AK112" s="197">
        <f>EU28_TRA_StockTot!AK112-UK_TRA_StockTot!AK112</f>
        <v>2260647</v>
      </c>
      <c r="AL112" s="197">
        <f>EU28_TRA_StockTot!AL112-UK_TRA_StockTot!AL112</f>
        <v>2221813</v>
      </c>
      <c r="AM112" s="197">
        <f>EU28_TRA_StockTot!AM112-UK_TRA_StockTot!AM112</f>
        <v>2181507</v>
      </c>
      <c r="AN112" s="197">
        <f>EU28_TRA_StockTot!AN112-UK_TRA_StockTot!AN112</f>
        <v>2140218</v>
      </c>
      <c r="AO112" s="197">
        <f>EU28_TRA_StockTot!AO112-UK_TRA_StockTot!AO112</f>
        <v>2099282</v>
      </c>
      <c r="AP112" s="197">
        <f>EU28_TRA_StockTot!AP112-UK_TRA_StockTot!AP112</f>
        <v>2059507</v>
      </c>
      <c r="AQ112" s="197">
        <f>EU28_TRA_StockTot!AQ112-UK_TRA_StockTot!AQ112</f>
        <v>2021754</v>
      </c>
      <c r="AR112" s="197">
        <f>EU28_TRA_StockTot!AR112-UK_TRA_StockTot!AR112</f>
        <v>1987008</v>
      </c>
      <c r="AS112" s="197">
        <f>EU28_TRA_StockTot!AS112-UK_TRA_StockTot!AS112</f>
        <v>1955285</v>
      </c>
      <c r="AT112" s="197">
        <f>EU28_TRA_StockTot!AT112-UK_TRA_StockTot!AT112</f>
        <v>1926875</v>
      </c>
      <c r="AU112" s="197">
        <f>EU28_TRA_StockTot!AU112-UK_TRA_StockTot!AU112</f>
        <v>1901774</v>
      </c>
      <c r="AV112" s="197">
        <f>EU28_TRA_StockTot!AV112-UK_TRA_StockTot!AV112</f>
        <v>1879969</v>
      </c>
      <c r="AW112" s="197">
        <f>EU28_TRA_StockTot!AW112-UK_TRA_StockTot!AW112</f>
        <v>1861172</v>
      </c>
      <c r="AX112" s="197">
        <f>EU28_TRA_StockTot!AX112-UK_TRA_StockTot!AX112</f>
        <v>1845608</v>
      </c>
      <c r="AY112" s="197">
        <f>EU28_TRA_StockTot!AY112-UK_TRA_StockTot!AY112</f>
        <v>1832173</v>
      </c>
      <c r="AZ112" s="197">
        <f>EU28_TRA_StockTot!AZ112-UK_TRA_StockTot!AZ112</f>
        <v>1821412</v>
      </c>
    </row>
    <row r="113" spans="1:52">
      <c r="A113" s="112" t="s">
        <v>213</v>
      </c>
      <c r="B113" s="96">
        <f>EU28_TRA_StockTot!B113-UK_TRA_StockTot!B113</f>
        <v>7509</v>
      </c>
      <c r="C113" s="197">
        <f>EU28_TRA_StockTot!C113-UK_TRA_StockTot!C113</f>
        <v>8885</v>
      </c>
      <c r="D113" s="197">
        <f>EU28_TRA_StockTot!D113-UK_TRA_StockTot!D113</f>
        <v>10724</v>
      </c>
      <c r="E113" s="197">
        <f>EU28_TRA_StockTot!E113-UK_TRA_StockTot!E113</f>
        <v>12990</v>
      </c>
      <c r="F113" s="197">
        <f>EU28_TRA_StockTot!F113-UK_TRA_StockTot!F113</f>
        <v>14937</v>
      </c>
      <c r="G113" s="197">
        <f>EU28_TRA_StockTot!G113-UK_TRA_StockTot!G113</f>
        <v>17506</v>
      </c>
      <c r="H113" s="197">
        <f>EU28_TRA_StockTot!H113-UK_TRA_StockTot!H113</f>
        <v>30914</v>
      </c>
      <c r="I113" s="197">
        <f>EU28_TRA_StockTot!I113-UK_TRA_StockTot!I113</f>
        <v>35571</v>
      </c>
      <c r="J113" s="197">
        <f>EU28_TRA_StockTot!J113-UK_TRA_StockTot!J113</f>
        <v>48075</v>
      </c>
      <c r="K113" s="197">
        <f>EU28_TRA_StockTot!K113-UK_TRA_StockTot!K113</f>
        <v>66498</v>
      </c>
      <c r="L113" s="197">
        <f>EU28_TRA_StockTot!L113-UK_TRA_StockTot!L113</f>
        <v>89137</v>
      </c>
      <c r="M113" s="197">
        <f>EU28_TRA_StockTot!M113-UK_TRA_StockTot!M113</f>
        <v>96274</v>
      </c>
      <c r="N113" s="197">
        <f>EU28_TRA_StockTot!N113-UK_TRA_StockTot!N113</f>
        <v>99591</v>
      </c>
      <c r="O113" s="197">
        <f>EU28_TRA_StockTot!O113-UK_TRA_StockTot!O113</f>
        <v>107225</v>
      </c>
      <c r="P113" s="197">
        <f>EU28_TRA_StockTot!P113-UK_TRA_StockTot!P113</f>
        <v>116812</v>
      </c>
      <c r="Q113" s="197">
        <f>EU28_TRA_StockTot!Q113-UK_TRA_StockTot!Q113</f>
        <v>128891</v>
      </c>
      <c r="R113" s="197">
        <f>EU28_TRA_StockTot!R113-UK_TRA_StockTot!R113</f>
        <v>134062</v>
      </c>
      <c r="S113" s="197">
        <f>EU28_TRA_StockTot!S113-UK_TRA_StockTot!S113</f>
        <v>141253</v>
      </c>
      <c r="T113" s="197">
        <f>EU28_TRA_StockTot!T113-UK_TRA_StockTot!T113</f>
        <v>149271</v>
      </c>
      <c r="U113" s="197">
        <f>EU28_TRA_StockTot!U113-UK_TRA_StockTot!U113</f>
        <v>157517</v>
      </c>
      <c r="V113" s="197">
        <f>EU28_TRA_StockTot!V113-UK_TRA_StockTot!V113</f>
        <v>163870</v>
      </c>
      <c r="W113" s="197">
        <f>EU28_TRA_StockTot!W113-UK_TRA_StockTot!W113</f>
        <v>171473</v>
      </c>
      <c r="X113" s="197">
        <f>EU28_TRA_StockTot!X113-UK_TRA_StockTot!X113</f>
        <v>179800</v>
      </c>
      <c r="Y113" s="197">
        <f>EU28_TRA_StockTot!Y113-UK_TRA_StockTot!Y113</f>
        <v>190022</v>
      </c>
      <c r="Z113" s="197">
        <f>EU28_TRA_StockTot!Z113-UK_TRA_StockTot!Z113</f>
        <v>201478</v>
      </c>
      <c r="AA113" s="197">
        <f>EU28_TRA_StockTot!AA113-UK_TRA_StockTot!AA113</f>
        <v>213535</v>
      </c>
      <c r="AB113" s="197">
        <f>EU28_TRA_StockTot!AB113-UK_TRA_StockTot!AB113</f>
        <v>226150</v>
      </c>
      <c r="AC113" s="197">
        <f>EU28_TRA_StockTot!AC113-UK_TRA_StockTot!AC113</f>
        <v>239168</v>
      </c>
      <c r="AD113" s="197">
        <f>EU28_TRA_StockTot!AD113-UK_TRA_StockTot!AD113</f>
        <v>252851</v>
      </c>
      <c r="AE113" s="197">
        <f>EU28_TRA_StockTot!AE113-UK_TRA_StockTot!AE113</f>
        <v>267286</v>
      </c>
      <c r="AF113" s="197">
        <f>EU28_TRA_StockTot!AF113-UK_TRA_StockTot!AF113</f>
        <v>282607</v>
      </c>
      <c r="AG113" s="197">
        <f>EU28_TRA_StockTot!AG113-UK_TRA_StockTot!AG113</f>
        <v>298612</v>
      </c>
      <c r="AH113" s="197">
        <f>EU28_TRA_StockTot!AH113-UK_TRA_StockTot!AH113</f>
        <v>315013</v>
      </c>
      <c r="AI113" s="197">
        <f>EU28_TRA_StockTot!AI113-UK_TRA_StockTot!AI113</f>
        <v>331559</v>
      </c>
      <c r="AJ113" s="197">
        <f>EU28_TRA_StockTot!AJ113-UK_TRA_StockTot!AJ113</f>
        <v>348180</v>
      </c>
      <c r="AK113" s="197">
        <f>EU28_TRA_StockTot!AK113-UK_TRA_StockTot!AK113</f>
        <v>364721</v>
      </c>
      <c r="AL113" s="197">
        <f>EU28_TRA_StockTot!AL113-UK_TRA_StockTot!AL113</f>
        <v>381269</v>
      </c>
      <c r="AM113" s="197">
        <f>EU28_TRA_StockTot!AM113-UK_TRA_StockTot!AM113</f>
        <v>397705</v>
      </c>
      <c r="AN113" s="197">
        <f>EU28_TRA_StockTot!AN113-UK_TRA_StockTot!AN113</f>
        <v>414324</v>
      </c>
      <c r="AO113" s="197">
        <f>EU28_TRA_StockTot!AO113-UK_TRA_StockTot!AO113</f>
        <v>431274</v>
      </c>
      <c r="AP113" s="197">
        <f>EU28_TRA_StockTot!AP113-UK_TRA_StockTot!AP113</f>
        <v>448937</v>
      </c>
      <c r="AQ113" s="197">
        <f>EU28_TRA_StockTot!AQ113-UK_TRA_StockTot!AQ113</f>
        <v>467434</v>
      </c>
      <c r="AR113" s="197">
        <f>EU28_TRA_StockTot!AR113-UK_TRA_StockTot!AR113</f>
        <v>487412</v>
      </c>
      <c r="AS113" s="197">
        <f>EU28_TRA_StockTot!AS113-UK_TRA_StockTot!AS113</f>
        <v>508479</v>
      </c>
      <c r="AT113" s="197">
        <f>EU28_TRA_StockTot!AT113-UK_TRA_StockTot!AT113</f>
        <v>531398</v>
      </c>
      <c r="AU113" s="197">
        <f>EU28_TRA_StockTot!AU113-UK_TRA_StockTot!AU113</f>
        <v>555821</v>
      </c>
      <c r="AV113" s="197">
        <f>EU28_TRA_StockTot!AV113-UK_TRA_StockTot!AV113</f>
        <v>581976</v>
      </c>
      <c r="AW113" s="197">
        <f>EU28_TRA_StockTot!AW113-UK_TRA_StockTot!AW113</f>
        <v>609609</v>
      </c>
      <c r="AX113" s="197">
        <f>EU28_TRA_StockTot!AX113-UK_TRA_StockTot!AX113</f>
        <v>639231</v>
      </c>
      <c r="AY113" s="197">
        <f>EU28_TRA_StockTot!AY113-UK_TRA_StockTot!AY113</f>
        <v>670089</v>
      </c>
      <c r="AZ113" s="197">
        <f>EU28_TRA_StockTot!AZ113-UK_TRA_StockTot!AZ113</f>
        <v>702649</v>
      </c>
    </row>
    <row r="114" spans="1:52">
      <c r="A114" s="112" t="s">
        <v>214</v>
      </c>
      <c r="B114" s="96">
        <f>EU28_TRA_StockTot!B114-UK_TRA_StockTot!B114</f>
        <v>0</v>
      </c>
      <c r="C114" s="197">
        <f>EU28_TRA_StockTot!C114-UK_TRA_StockTot!C114</f>
        <v>0</v>
      </c>
      <c r="D114" s="197">
        <f>EU28_TRA_StockTot!D114-UK_TRA_StockTot!D114</f>
        <v>0</v>
      </c>
      <c r="E114" s="197">
        <f>EU28_TRA_StockTot!E114-UK_TRA_StockTot!E114</f>
        <v>0</v>
      </c>
      <c r="F114" s="197">
        <f>EU28_TRA_StockTot!F114-UK_TRA_StockTot!F114</f>
        <v>0</v>
      </c>
      <c r="G114" s="197">
        <f>EU28_TRA_StockTot!G114-UK_TRA_StockTot!G114</f>
        <v>0</v>
      </c>
      <c r="H114" s="197">
        <f>EU28_TRA_StockTot!H114-UK_TRA_StockTot!H114</f>
        <v>0</v>
      </c>
      <c r="I114" s="197">
        <f>EU28_TRA_StockTot!I114-UK_TRA_StockTot!I114</f>
        <v>0</v>
      </c>
      <c r="J114" s="197">
        <f>EU28_TRA_StockTot!J114-UK_TRA_StockTot!J114</f>
        <v>0</v>
      </c>
      <c r="K114" s="197">
        <f>EU28_TRA_StockTot!K114-UK_TRA_StockTot!K114</f>
        <v>0</v>
      </c>
      <c r="L114" s="197">
        <f>EU28_TRA_StockTot!L114-UK_TRA_StockTot!L114</f>
        <v>0</v>
      </c>
      <c r="M114" s="197">
        <f>EU28_TRA_StockTot!M114-UK_TRA_StockTot!M114</f>
        <v>0</v>
      </c>
      <c r="N114" s="197">
        <f>EU28_TRA_StockTot!N114-UK_TRA_StockTot!N114</f>
        <v>0</v>
      </c>
      <c r="O114" s="197">
        <f>EU28_TRA_StockTot!O114-UK_TRA_StockTot!O114</f>
        <v>0</v>
      </c>
      <c r="P114" s="197">
        <f>EU28_TRA_StockTot!P114-UK_TRA_StockTot!P114</f>
        <v>0</v>
      </c>
      <c r="Q114" s="197">
        <f>EU28_TRA_StockTot!Q114-UK_TRA_StockTot!Q114</f>
        <v>0</v>
      </c>
      <c r="R114" s="197">
        <f>EU28_TRA_StockTot!R114-UK_TRA_StockTot!R114</f>
        <v>248</v>
      </c>
      <c r="S114" s="197">
        <f>EU28_TRA_StockTot!S114-UK_TRA_StockTot!S114</f>
        <v>601</v>
      </c>
      <c r="T114" s="197">
        <f>EU28_TRA_StockTot!T114-UK_TRA_StockTot!T114</f>
        <v>1061</v>
      </c>
      <c r="U114" s="197">
        <f>EU28_TRA_StockTot!U114-UK_TRA_StockTot!U114</f>
        <v>1615</v>
      </c>
      <c r="V114" s="197">
        <f>EU28_TRA_StockTot!V114-UK_TRA_StockTot!V114</f>
        <v>2850</v>
      </c>
      <c r="W114" s="197">
        <f>EU28_TRA_StockTot!W114-UK_TRA_StockTot!W114</f>
        <v>4080</v>
      </c>
      <c r="X114" s="197">
        <f>EU28_TRA_StockTot!X114-UK_TRA_StockTot!X114</f>
        <v>5298</v>
      </c>
      <c r="Y114" s="197">
        <f>EU28_TRA_StockTot!Y114-UK_TRA_StockTot!Y114</f>
        <v>6486</v>
      </c>
      <c r="Z114" s="197">
        <f>EU28_TRA_StockTot!Z114-UK_TRA_StockTot!Z114</f>
        <v>7747</v>
      </c>
      <c r="AA114" s="197">
        <f>EU28_TRA_StockTot!AA114-UK_TRA_StockTot!AA114</f>
        <v>9191</v>
      </c>
      <c r="AB114" s="197">
        <f>EU28_TRA_StockTot!AB114-UK_TRA_StockTot!AB114</f>
        <v>10816</v>
      </c>
      <c r="AC114" s="197">
        <f>EU28_TRA_StockTot!AC114-UK_TRA_StockTot!AC114</f>
        <v>12633</v>
      </c>
      <c r="AD114" s="197">
        <f>EU28_TRA_StockTot!AD114-UK_TRA_StockTot!AD114</f>
        <v>14658</v>
      </c>
      <c r="AE114" s="197">
        <f>EU28_TRA_StockTot!AE114-UK_TRA_StockTot!AE114</f>
        <v>16930</v>
      </c>
      <c r="AF114" s="197">
        <f>EU28_TRA_StockTot!AF114-UK_TRA_StockTot!AF114</f>
        <v>19490</v>
      </c>
      <c r="AG114" s="197">
        <f>EU28_TRA_StockTot!AG114-UK_TRA_StockTot!AG114</f>
        <v>22337</v>
      </c>
      <c r="AH114" s="197">
        <f>EU28_TRA_StockTot!AH114-UK_TRA_StockTot!AH114</f>
        <v>25510</v>
      </c>
      <c r="AI114" s="197">
        <f>EU28_TRA_StockTot!AI114-UK_TRA_StockTot!AI114</f>
        <v>28970</v>
      </c>
      <c r="AJ114" s="197">
        <f>EU28_TRA_StockTot!AJ114-UK_TRA_StockTot!AJ114</f>
        <v>32812</v>
      </c>
      <c r="AK114" s="197">
        <f>EU28_TRA_StockTot!AK114-UK_TRA_StockTot!AK114</f>
        <v>37043</v>
      </c>
      <c r="AL114" s="197">
        <f>EU28_TRA_StockTot!AL114-UK_TRA_StockTot!AL114</f>
        <v>41711</v>
      </c>
      <c r="AM114" s="197">
        <f>EU28_TRA_StockTot!AM114-UK_TRA_StockTot!AM114</f>
        <v>46831</v>
      </c>
      <c r="AN114" s="197">
        <f>EU28_TRA_StockTot!AN114-UK_TRA_StockTot!AN114</f>
        <v>52461</v>
      </c>
      <c r="AO114" s="197">
        <f>EU28_TRA_StockTot!AO114-UK_TRA_StockTot!AO114</f>
        <v>58642</v>
      </c>
      <c r="AP114" s="197">
        <f>EU28_TRA_StockTot!AP114-UK_TRA_StockTot!AP114</f>
        <v>65445</v>
      </c>
      <c r="AQ114" s="197">
        <f>EU28_TRA_StockTot!AQ114-UK_TRA_StockTot!AQ114</f>
        <v>72908</v>
      </c>
      <c r="AR114" s="197">
        <f>EU28_TRA_StockTot!AR114-UK_TRA_StockTot!AR114</f>
        <v>81146</v>
      </c>
      <c r="AS114" s="197">
        <f>EU28_TRA_StockTot!AS114-UK_TRA_StockTot!AS114</f>
        <v>90166</v>
      </c>
      <c r="AT114" s="197">
        <f>EU28_TRA_StockTot!AT114-UK_TRA_StockTot!AT114</f>
        <v>100078</v>
      </c>
      <c r="AU114" s="197">
        <f>EU28_TRA_StockTot!AU114-UK_TRA_StockTot!AU114</f>
        <v>110897</v>
      </c>
      <c r="AV114" s="197">
        <f>EU28_TRA_StockTot!AV114-UK_TRA_StockTot!AV114</f>
        <v>122714</v>
      </c>
      <c r="AW114" s="197">
        <f>EU28_TRA_StockTot!AW114-UK_TRA_StockTot!AW114</f>
        <v>135478</v>
      </c>
      <c r="AX114" s="197">
        <f>EU28_TRA_StockTot!AX114-UK_TRA_StockTot!AX114</f>
        <v>149395</v>
      </c>
      <c r="AY114" s="197">
        <f>EU28_TRA_StockTot!AY114-UK_TRA_StockTot!AY114</f>
        <v>164382</v>
      </c>
      <c r="AZ114" s="197">
        <f>EU28_TRA_StockTot!AZ114-UK_TRA_StockTot!AZ114</f>
        <v>180677</v>
      </c>
    </row>
    <row r="115" spans="1:52">
      <c r="A115" s="112" t="s">
        <v>203</v>
      </c>
      <c r="B115" s="96">
        <f>EU28_TRA_StockTot!B115-UK_TRA_StockTot!B115</f>
        <v>16389367</v>
      </c>
      <c r="C115" s="197">
        <f>EU28_TRA_StockTot!C115-UK_TRA_StockTot!C115</f>
        <v>17162912</v>
      </c>
      <c r="D115" s="197">
        <f>EU28_TRA_StockTot!D115-UK_TRA_StockTot!D115</f>
        <v>17687609</v>
      </c>
      <c r="E115" s="197">
        <f>EU28_TRA_StockTot!E115-UK_TRA_StockTot!E115</f>
        <v>18254489</v>
      </c>
      <c r="F115" s="197">
        <f>EU28_TRA_StockTot!F115-UK_TRA_StockTot!F115</f>
        <v>18957579</v>
      </c>
      <c r="G115" s="197">
        <f>EU28_TRA_StockTot!G115-UK_TRA_StockTot!G115</f>
        <v>19630235</v>
      </c>
      <c r="H115" s="197">
        <f>EU28_TRA_StockTot!H115-UK_TRA_StockTot!H115</f>
        <v>20268813</v>
      </c>
      <c r="I115" s="197">
        <f>EU28_TRA_StockTot!I115-UK_TRA_StockTot!I115</f>
        <v>21494168</v>
      </c>
      <c r="J115" s="197">
        <f>EU28_TRA_StockTot!J115-UK_TRA_StockTot!J115</f>
        <v>21731735</v>
      </c>
      <c r="K115" s="197">
        <f>EU28_TRA_StockTot!K115-UK_TRA_StockTot!K115</f>
        <v>21539526</v>
      </c>
      <c r="L115" s="197">
        <f>EU28_TRA_StockTot!L115-UK_TRA_StockTot!L115</f>
        <v>21745728</v>
      </c>
      <c r="M115" s="197">
        <f>EU28_TRA_StockTot!M115-UK_TRA_StockTot!M115</f>
        <v>21933609</v>
      </c>
      <c r="N115" s="197">
        <f>EU28_TRA_StockTot!N115-UK_TRA_StockTot!N115</f>
        <v>21760915</v>
      </c>
      <c r="O115" s="197">
        <f>EU28_TRA_StockTot!O115-UK_TRA_StockTot!O115</f>
        <v>21922679</v>
      </c>
      <c r="P115" s="197">
        <f>EU28_TRA_StockTot!P115-UK_TRA_StockTot!P115</f>
        <v>22403390</v>
      </c>
      <c r="Q115" s="197">
        <f>EU28_TRA_StockTot!Q115-UK_TRA_StockTot!Q115</f>
        <v>23060601</v>
      </c>
      <c r="R115" s="197">
        <f>EU28_TRA_StockTot!R115-UK_TRA_StockTot!R115</f>
        <v>23517222</v>
      </c>
      <c r="S115" s="197">
        <f>EU28_TRA_StockTot!S115-UK_TRA_StockTot!S115</f>
        <v>24133633</v>
      </c>
      <c r="T115" s="197">
        <f>EU28_TRA_StockTot!T115-UK_TRA_StockTot!T115</f>
        <v>24721555</v>
      </c>
      <c r="U115" s="197">
        <f>EU28_TRA_StockTot!U115-UK_TRA_StockTot!U115</f>
        <v>25209072</v>
      </c>
      <c r="V115" s="197">
        <f>EU28_TRA_StockTot!V115-UK_TRA_StockTot!V115</f>
        <v>25479901</v>
      </c>
      <c r="W115" s="197">
        <f>EU28_TRA_StockTot!W115-UK_TRA_StockTot!W115</f>
        <v>25709835</v>
      </c>
      <c r="X115" s="197">
        <f>EU28_TRA_StockTot!X115-UK_TRA_StockTot!X115</f>
        <v>25878468</v>
      </c>
      <c r="Y115" s="197">
        <f>EU28_TRA_StockTot!Y115-UK_TRA_StockTot!Y115</f>
        <v>26006864</v>
      </c>
      <c r="Z115" s="197">
        <f>EU28_TRA_StockTot!Z115-UK_TRA_StockTot!Z115</f>
        <v>26079760</v>
      </c>
      <c r="AA115" s="197">
        <f>EU28_TRA_StockTot!AA115-UK_TRA_StockTot!AA115</f>
        <v>26090487</v>
      </c>
      <c r="AB115" s="197">
        <f>EU28_TRA_StockTot!AB115-UK_TRA_StockTot!AB115</f>
        <v>26026225</v>
      </c>
      <c r="AC115" s="197">
        <f>EU28_TRA_StockTot!AC115-UK_TRA_StockTot!AC115</f>
        <v>25903703</v>
      </c>
      <c r="AD115" s="197">
        <f>EU28_TRA_StockTot!AD115-UK_TRA_StockTot!AD115</f>
        <v>25739912</v>
      </c>
      <c r="AE115" s="197">
        <f>EU28_TRA_StockTot!AE115-UK_TRA_StockTot!AE115</f>
        <v>25547508</v>
      </c>
      <c r="AF115" s="197">
        <f>EU28_TRA_StockTot!AF115-UK_TRA_StockTot!AF115</f>
        <v>25340308</v>
      </c>
      <c r="AG115" s="197">
        <f>EU28_TRA_StockTot!AG115-UK_TRA_StockTot!AG115</f>
        <v>25100774</v>
      </c>
      <c r="AH115" s="197">
        <f>EU28_TRA_StockTot!AH115-UK_TRA_StockTot!AH115</f>
        <v>24809961</v>
      </c>
      <c r="AI115" s="197">
        <f>EU28_TRA_StockTot!AI115-UK_TRA_StockTot!AI115</f>
        <v>24449623</v>
      </c>
      <c r="AJ115" s="197">
        <f>EU28_TRA_StockTot!AJ115-UK_TRA_StockTot!AJ115</f>
        <v>24047905</v>
      </c>
      <c r="AK115" s="197">
        <f>EU28_TRA_StockTot!AK115-UK_TRA_StockTot!AK115</f>
        <v>23613292</v>
      </c>
      <c r="AL115" s="197">
        <f>EU28_TRA_StockTot!AL115-UK_TRA_StockTot!AL115</f>
        <v>23150700</v>
      </c>
      <c r="AM115" s="197">
        <f>EU28_TRA_StockTot!AM115-UK_TRA_StockTot!AM115</f>
        <v>22668067</v>
      </c>
      <c r="AN115" s="197">
        <f>EU28_TRA_StockTot!AN115-UK_TRA_StockTot!AN115</f>
        <v>22173896</v>
      </c>
      <c r="AO115" s="197">
        <f>EU28_TRA_StockTot!AO115-UK_TRA_StockTot!AO115</f>
        <v>21683710</v>
      </c>
      <c r="AP115" s="197">
        <f>EU28_TRA_StockTot!AP115-UK_TRA_StockTot!AP115</f>
        <v>21206841</v>
      </c>
      <c r="AQ115" s="197">
        <f>EU28_TRA_StockTot!AQ115-UK_TRA_StockTot!AQ115</f>
        <v>20758029</v>
      </c>
      <c r="AR115" s="197">
        <f>EU28_TRA_StockTot!AR115-UK_TRA_StockTot!AR115</f>
        <v>20341442</v>
      </c>
      <c r="AS115" s="197">
        <f>EU28_TRA_StockTot!AS115-UK_TRA_StockTot!AS115</f>
        <v>19962119</v>
      </c>
      <c r="AT115" s="197">
        <f>EU28_TRA_StockTot!AT115-UK_TRA_StockTot!AT115</f>
        <v>19619619</v>
      </c>
      <c r="AU115" s="197">
        <f>EU28_TRA_StockTot!AU115-UK_TRA_StockTot!AU115</f>
        <v>19315830</v>
      </c>
      <c r="AV115" s="197">
        <f>EU28_TRA_StockTot!AV115-UK_TRA_StockTot!AV115</f>
        <v>19045205</v>
      </c>
      <c r="AW115" s="197">
        <f>EU28_TRA_StockTot!AW115-UK_TRA_StockTot!AW115</f>
        <v>18806995</v>
      </c>
      <c r="AX115" s="197">
        <f>EU28_TRA_StockTot!AX115-UK_TRA_StockTot!AX115</f>
        <v>18599011</v>
      </c>
      <c r="AY115" s="197">
        <f>EU28_TRA_StockTot!AY115-UK_TRA_StockTot!AY115</f>
        <v>18417427</v>
      </c>
      <c r="AZ115" s="197">
        <f>EU28_TRA_StockTot!AZ115-UK_TRA_StockTot!AZ115</f>
        <v>18265032</v>
      </c>
    </row>
    <row r="116" spans="1:52">
      <c r="A116" s="112" t="s">
        <v>204</v>
      </c>
      <c r="B116" s="96">
        <f>EU28_TRA_StockTot!B116-UK_TRA_StockTot!B116</f>
        <v>0</v>
      </c>
      <c r="C116" s="197">
        <f>EU28_TRA_StockTot!C116-UK_TRA_StockTot!C116</f>
        <v>0</v>
      </c>
      <c r="D116" s="197">
        <f>EU28_TRA_StockTot!D116-UK_TRA_StockTot!D116</f>
        <v>0</v>
      </c>
      <c r="E116" s="197">
        <f>EU28_TRA_StockTot!E116-UK_TRA_StockTot!E116</f>
        <v>0</v>
      </c>
      <c r="F116" s="197">
        <f>EU28_TRA_StockTot!F116-UK_TRA_StockTot!F116</f>
        <v>0</v>
      </c>
      <c r="G116" s="197">
        <f>EU28_TRA_StockTot!G116-UK_TRA_StockTot!G116</f>
        <v>0</v>
      </c>
      <c r="H116" s="197">
        <f>EU28_TRA_StockTot!H116-UK_TRA_StockTot!H116</f>
        <v>0</v>
      </c>
      <c r="I116" s="197">
        <f>EU28_TRA_StockTot!I116-UK_TRA_StockTot!I116</f>
        <v>0</v>
      </c>
      <c r="J116" s="197">
        <f>EU28_TRA_StockTot!J116-UK_TRA_StockTot!J116</f>
        <v>0</v>
      </c>
      <c r="K116" s="197">
        <f>EU28_TRA_StockTot!K116-UK_TRA_StockTot!K116</f>
        <v>0</v>
      </c>
      <c r="L116" s="197">
        <f>EU28_TRA_StockTot!L116-UK_TRA_StockTot!L116</f>
        <v>0</v>
      </c>
      <c r="M116" s="197">
        <f>EU28_TRA_StockTot!M116-UK_TRA_StockTot!M116</f>
        <v>0</v>
      </c>
      <c r="N116" s="197">
        <f>EU28_TRA_StockTot!N116-UK_TRA_StockTot!N116</f>
        <v>0</v>
      </c>
      <c r="O116" s="197">
        <f>EU28_TRA_StockTot!O116-UK_TRA_StockTot!O116</f>
        <v>0</v>
      </c>
      <c r="P116" s="197">
        <f>EU28_TRA_StockTot!P116-UK_TRA_StockTot!P116</f>
        <v>0</v>
      </c>
      <c r="Q116" s="197">
        <f>EU28_TRA_StockTot!Q116-UK_TRA_StockTot!Q116</f>
        <v>0</v>
      </c>
      <c r="R116" s="197">
        <f>EU28_TRA_StockTot!R116-UK_TRA_StockTot!R116</f>
        <v>1</v>
      </c>
      <c r="S116" s="197">
        <f>EU28_TRA_StockTot!S116-UK_TRA_StockTot!S116</f>
        <v>3</v>
      </c>
      <c r="T116" s="197">
        <f>EU28_TRA_StockTot!T116-UK_TRA_StockTot!T116</f>
        <v>7</v>
      </c>
      <c r="U116" s="197">
        <f>EU28_TRA_StockTot!U116-UK_TRA_StockTot!U116</f>
        <v>13</v>
      </c>
      <c r="V116" s="197">
        <f>EU28_TRA_StockTot!V116-UK_TRA_StockTot!V116</f>
        <v>20</v>
      </c>
      <c r="W116" s="197">
        <f>EU28_TRA_StockTot!W116-UK_TRA_StockTot!W116</f>
        <v>32</v>
      </c>
      <c r="X116" s="197">
        <f>EU28_TRA_StockTot!X116-UK_TRA_StockTot!X116</f>
        <v>50</v>
      </c>
      <c r="Y116" s="197">
        <f>EU28_TRA_StockTot!Y116-UK_TRA_StockTot!Y116</f>
        <v>73</v>
      </c>
      <c r="Z116" s="197">
        <f>EU28_TRA_StockTot!Z116-UK_TRA_StockTot!Z116</f>
        <v>107</v>
      </c>
      <c r="AA116" s="197">
        <f>EU28_TRA_StockTot!AA116-UK_TRA_StockTot!AA116</f>
        <v>151</v>
      </c>
      <c r="AB116" s="197">
        <f>EU28_TRA_StockTot!AB116-UK_TRA_StockTot!AB116</f>
        <v>208</v>
      </c>
      <c r="AC116" s="197">
        <f>EU28_TRA_StockTot!AC116-UK_TRA_StockTot!AC116</f>
        <v>282</v>
      </c>
      <c r="AD116" s="197">
        <f>EU28_TRA_StockTot!AD116-UK_TRA_StockTot!AD116</f>
        <v>380</v>
      </c>
      <c r="AE116" s="197">
        <f>EU28_TRA_StockTot!AE116-UK_TRA_StockTot!AE116</f>
        <v>511</v>
      </c>
      <c r="AF116" s="197">
        <f>EU28_TRA_StockTot!AF116-UK_TRA_StockTot!AF116</f>
        <v>684</v>
      </c>
      <c r="AG116" s="197">
        <f>EU28_TRA_StockTot!AG116-UK_TRA_StockTot!AG116</f>
        <v>907</v>
      </c>
      <c r="AH116" s="197">
        <f>EU28_TRA_StockTot!AH116-UK_TRA_StockTot!AH116</f>
        <v>1201</v>
      </c>
      <c r="AI116" s="197">
        <f>EU28_TRA_StockTot!AI116-UK_TRA_StockTot!AI116</f>
        <v>1556</v>
      </c>
      <c r="AJ116" s="197">
        <f>EU28_TRA_StockTot!AJ116-UK_TRA_StockTot!AJ116</f>
        <v>2014</v>
      </c>
      <c r="AK116" s="197">
        <f>EU28_TRA_StockTot!AK116-UK_TRA_StockTot!AK116</f>
        <v>2623</v>
      </c>
      <c r="AL116" s="197">
        <f>EU28_TRA_StockTot!AL116-UK_TRA_StockTot!AL116</f>
        <v>3426</v>
      </c>
      <c r="AM116" s="197">
        <f>EU28_TRA_StockTot!AM116-UK_TRA_StockTot!AM116</f>
        <v>4448</v>
      </c>
      <c r="AN116" s="197">
        <f>EU28_TRA_StockTot!AN116-UK_TRA_StockTot!AN116</f>
        <v>5760</v>
      </c>
      <c r="AO116" s="197">
        <f>EU28_TRA_StockTot!AO116-UK_TRA_StockTot!AO116</f>
        <v>7457</v>
      </c>
      <c r="AP116" s="197">
        <f>EU28_TRA_StockTot!AP116-UK_TRA_StockTot!AP116</f>
        <v>9667</v>
      </c>
      <c r="AQ116" s="197">
        <f>EU28_TRA_StockTot!AQ116-UK_TRA_StockTot!AQ116</f>
        <v>12542</v>
      </c>
      <c r="AR116" s="197">
        <f>EU28_TRA_StockTot!AR116-UK_TRA_StockTot!AR116</f>
        <v>16309</v>
      </c>
      <c r="AS116" s="197">
        <f>EU28_TRA_StockTot!AS116-UK_TRA_StockTot!AS116</f>
        <v>21199</v>
      </c>
      <c r="AT116" s="197">
        <f>EU28_TRA_StockTot!AT116-UK_TRA_StockTot!AT116</f>
        <v>27521</v>
      </c>
      <c r="AU116" s="197">
        <f>EU28_TRA_StockTot!AU116-UK_TRA_StockTot!AU116</f>
        <v>35609</v>
      </c>
      <c r="AV116" s="197">
        <f>EU28_TRA_StockTot!AV116-UK_TRA_StockTot!AV116</f>
        <v>45933</v>
      </c>
      <c r="AW116" s="197">
        <f>EU28_TRA_StockTot!AW116-UK_TRA_StockTot!AW116</f>
        <v>58898</v>
      </c>
      <c r="AX116" s="197">
        <f>EU28_TRA_StockTot!AX116-UK_TRA_StockTot!AX116</f>
        <v>75155</v>
      </c>
      <c r="AY116" s="197">
        <f>EU28_TRA_StockTot!AY116-UK_TRA_StockTot!AY116</f>
        <v>95213</v>
      </c>
      <c r="AZ116" s="197">
        <f>EU28_TRA_StockTot!AZ116-UK_TRA_StockTot!AZ116</f>
        <v>119823</v>
      </c>
    </row>
    <row r="117" spans="1:52">
      <c r="A117" s="112" t="s">
        <v>215</v>
      </c>
      <c r="B117" s="96">
        <f>EU28_TRA_StockTot!B117-UK_TRA_StockTot!B117</f>
        <v>0</v>
      </c>
      <c r="C117" s="197">
        <f>EU28_TRA_StockTot!C117-UK_TRA_StockTot!C117</f>
        <v>0</v>
      </c>
      <c r="D117" s="197">
        <f>EU28_TRA_StockTot!D117-UK_TRA_StockTot!D117</f>
        <v>0</v>
      </c>
      <c r="E117" s="197">
        <f>EU28_TRA_StockTot!E117-UK_TRA_StockTot!E117</f>
        <v>0</v>
      </c>
      <c r="F117" s="197">
        <f>EU28_TRA_StockTot!F117-UK_TRA_StockTot!F117</f>
        <v>0</v>
      </c>
      <c r="G117" s="197">
        <f>EU28_TRA_StockTot!G117-UK_TRA_StockTot!G117</f>
        <v>0</v>
      </c>
      <c r="H117" s="197">
        <f>EU28_TRA_StockTot!H117-UK_TRA_StockTot!H117</f>
        <v>0</v>
      </c>
      <c r="I117" s="197">
        <f>EU28_TRA_StockTot!I117-UK_TRA_StockTot!I117</f>
        <v>0</v>
      </c>
      <c r="J117" s="197">
        <f>EU28_TRA_StockTot!J117-UK_TRA_StockTot!J117</f>
        <v>0</v>
      </c>
      <c r="K117" s="197">
        <f>EU28_TRA_StockTot!K117-UK_TRA_StockTot!K117</f>
        <v>0</v>
      </c>
      <c r="L117" s="197">
        <f>EU28_TRA_StockTot!L117-UK_TRA_StockTot!L117</f>
        <v>0</v>
      </c>
      <c r="M117" s="197">
        <f>EU28_TRA_StockTot!M117-UK_TRA_StockTot!M117</f>
        <v>0</v>
      </c>
      <c r="N117" s="197">
        <f>EU28_TRA_StockTot!N117-UK_TRA_StockTot!N117</f>
        <v>0</v>
      </c>
      <c r="O117" s="197">
        <f>EU28_TRA_StockTot!O117-UK_TRA_StockTot!O117</f>
        <v>0</v>
      </c>
      <c r="P117" s="197">
        <f>EU28_TRA_StockTot!P117-UK_TRA_StockTot!P117</f>
        <v>0</v>
      </c>
      <c r="Q117" s="197">
        <f>EU28_TRA_StockTot!Q117-UK_TRA_StockTot!Q117</f>
        <v>0</v>
      </c>
      <c r="R117" s="197">
        <f>EU28_TRA_StockTot!R117-UK_TRA_StockTot!R117</f>
        <v>0</v>
      </c>
      <c r="S117" s="197">
        <f>EU28_TRA_StockTot!S117-UK_TRA_StockTot!S117</f>
        <v>0</v>
      </c>
      <c r="T117" s="197">
        <f>EU28_TRA_StockTot!T117-UK_TRA_StockTot!T117</f>
        <v>0</v>
      </c>
      <c r="U117" s="197">
        <f>EU28_TRA_StockTot!U117-UK_TRA_StockTot!U117</f>
        <v>0</v>
      </c>
      <c r="V117" s="197">
        <f>EU28_TRA_StockTot!V117-UK_TRA_StockTot!V117</f>
        <v>0</v>
      </c>
      <c r="W117" s="197">
        <f>EU28_TRA_StockTot!W117-UK_TRA_StockTot!W117</f>
        <v>0</v>
      </c>
      <c r="X117" s="197">
        <f>EU28_TRA_StockTot!X117-UK_TRA_StockTot!X117</f>
        <v>0</v>
      </c>
      <c r="Y117" s="197">
        <f>EU28_TRA_StockTot!Y117-UK_TRA_StockTot!Y117</f>
        <v>0</v>
      </c>
      <c r="Z117" s="197">
        <f>EU28_TRA_StockTot!Z117-UK_TRA_StockTot!Z117</f>
        <v>0</v>
      </c>
      <c r="AA117" s="197">
        <f>EU28_TRA_StockTot!AA117-UK_TRA_StockTot!AA117</f>
        <v>0</v>
      </c>
      <c r="AB117" s="197">
        <f>EU28_TRA_StockTot!AB117-UK_TRA_StockTot!AB117</f>
        <v>0</v>
      </c>
      <c r="AC117" s="197">
        <f>EU28_TRA_StockTot!AC117-UK_TRA_StockTot!AC117</f>
        <v>0</v>
      </c>
      <c r="AD117" s="197">
        <f>EU28_TRA_StockTot!AD117-UK_TRA_StockTot!AD117</f>
        <v>0</v>
      </c>
      <c r="AE117" s="197">
        <f>EU28_TRA_StockTot!AE117-UK_TRA_StockTot!AE117</f>
        <v>0</v>
      </c>
      <c r="AF117" s="197">
        <f>EU28_TRA_StockTot!AF117-UK_TRA_StockTot!AF117</f>
        <v>0</v>
      </c>
      <c r="AG117" s="197">
        <f>EU28_TRA_StockTot!AG117-UK_TRA_StockTot!AG117</f>
        <v>0</v>
      </c>
      <c r="AH117" s="197">
        <f>EU28_TRA_StockTot!AH117-UK_TRA_StockTot!AH117</f>
        <v>0</v>
      </c>
      <c r="AI117" s="197">
        <f>EU28_TRA_StockTot!AI117-UK_TRA_StockTot!AI117</f>
        <v>0</v>
      </c>
      <c r="AJ117" s="197">
        <f>EU28_TRA_StockTot!AJ117-UK_TRA_StockTot!AJ117</f>
        <v>0</v>
      </c>
      <c r="AK117" s="197">
        <f>EU28_TRA_StockTot!AK117-UK_TRA_StockTot!AK117</f>
        <v>0</v>
      </c>
      <c r="AL117" s="197">
        <f>EU28_TRA_StockTot!AL117-UK_TRA_StockTot!AL117</f>
        <v>0</v>
      </c>
      <c r="AM117" s="197">
        <f>EU28_TRA_StockTot!AM117-UK_TRA_StockTot!AM117</f>
        <v>0</v>
      </c>
      <c r="AN117" s="197">
        <f>EU28_TRA_StockTot!AN117-UK_TRA_StockTot!AN117</f>
        <v>0</v>
      </c>
      <c r="AO117" s="197">
        <f>EU28_TRA_StockTot!AO117-UK_TRA_StockTot!AO117</f>
        <v>0</v>
      </c>
      <c r="AP117" s="197">
        <f>EU28_TRA_StockTot!AP117-UK_TRA_StockTot!AP117</f>
        <v>0</v>
      </c>
      <c r="AQ117" s="197">
        <f>EU28_TRA_StockTot!AQ117-UK_TRA_StockTot!AQ117</f>
        <v>0</v>
      </c>
      <c r="AR117" s="197">
        <f>EU28_TRA_StockTot!AR117-UK_TRA_StockTot!AR117</f>
        <v>0</v>
      </c>
      <c r="AS117" s="197">
        <f>EU28_TRA_StockTot!AS117-UK_TRA_StockTot!AS117</f>
        <v>0</v>
      </c>
      <c r="AT117" s="197">
        <f>EU28_TRA_StockTot!AT117-UK_TRA_StockTot!AT117</f>
        <v>0</v>
      </c>
      <c r="AU117" s="197">
        <f>EU28_TRA_StockTot!AU117-UK_TRA_StockTot!AU117</f>
        <v>0</v>
      </c>
      <c r="AV117" s="197">
        <f>EU28_TRA_StockTot!AV117-UK_TRA_StockTot!AV117</f>
        <v>0</v>
      </c>
      <c r="AW117" s="197">
        <f>EU28_TRA_StockTot!AW117-UK_TRA_StockTot!AW117</f>
        <v>0</v>
      </c>
      <c r="AX117" s="197">
        <f>EU28_TRA_StockTot!AX117-UK_TRA_StockTot!AX117</f>
        <v>0</v>
      </c>
      <c r="AY117" s="197">
        <f>EU28_TRA_StockTot!AY117-UK_TRA_StockTot!AY117</f>
        <v>0</v>
      </c>
      <c r="AZ117" s="197">
        <f>EU28_TRA_StockTot!AZ117-UK_TRA_StockTot!AZ117</f>
        <v>0</v>
      </c>
    </row>
    <row r="118" spans="1:52">
      <c r="A118" s="110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</row>
    <row r="119" spans="1:52">
      <c r="A119" s="112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</row>
    <row r="120" spans="1:52">
      <c r="A120" s="112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</row>
    <row r="121" spans="1:52">
      <c r="A121" s="112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</row>
    <row r="122" spans="1:52">
      <c r="A122" s="112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</row>
    <row r="123" spans="1:52">
      <c r="A123" s="112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</row>
    <row r="124" spans="1:52">
      <c r="A124" s="112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</row>
    <row r="125" spans="1:52">
      <c r="A125" s="112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</row>
    <row r="126" spans="1:52">
      <c r="A126" s="110" t="s">
        <v>205</v>
      </c>
      <c r="B126" s="111">
        <f>EU28_TRA_StockTot!B126-UK_TRA_StockTot!B126</f>
        <v>0</v>
      </c>
      <c r="C126" s="210">
        <f>EU28_TRA_StockTot!C126-UK_TRA_StockTot!C126</f>
        <v>0</v>
      </c>
      <c r="D126" s="210">
        <f>EU28_TRA_StockTot!D126-UK_TRA_StockTot!D126</f>
        <v>0</v>
      </c>
      <c r="E126" s="210">
        <f>EU28_TRA_StockTot!E126-UK_TRA_StockTot!E126</f>
        <v>0</v>
      </c>
      <c r="F126" s="210">
        <f>EU28_TRA_StockTot!F126-UK_TRA_StockTot!F126</f>
        <v>0</v>
      </c>
      <c r="G126" s="210">
        <f>EU28_TRA_StockTot!G126-UK_TRA_StockTot!G126</f>
        <v>0</v>
      </c>
      <c r="H126" s="210">
        <f>EU28_TRA_StockTot!H126-UK_TRA_StockTot!H126</f>
        <v>0</v>
      </c>
      <c r="I126" s="210">
        <f>EU28_TRA_StockTot!I126-UK_TRA_StockTot!I126</f>
        <v>0</v>
      </c>
      <c r="J126" s="210">
        <f>EU28_TRA_StockTot!J126-UK_TRA_StockTot!J126</f>
        <v>0</v>
      </c>
      <c r="K126" s="210">
        <f>EU28_TRA_StockTot!K126-UK_TRA_StockTot!K126</f>
        <v>0</v>
      </c>
      <c r="L126" s="210">
        <f>EU28_TRA_StockTot!L126-UK_TRA_StockTot!L126</f>
        <v>0</v>
      </c>
      <c r="M126" s="210">
        <f>EU28_TRA_StockTot!M126-UK_TRA_StockTot!M126</f>
        <v>0</v>
      </c>
      <c r="N126" s="210">
        <f>EU28_TRA_StockTot!N126-UK_TRA_StockTot!N126</f>
        <v>0</v>
      </c>
      <c r="O126" s="210">
        <f>EU28_TRA_StockTot!O126-UK_TRA_StockTot!O126</f>
        <v>0</v>
      </c>
      <c r="P126" s="210">
        <f>EU28_TRA_StockTot!P126-UK_TRA_StockTot!P126</f>
        <v>0</v>
      </c>
      <c r="Q126" s="210">
        <f>EU28_TRA_StockTot!Q126-UK_TRA_StockTot!Q126</f>
        <v>0</v>
      </c>
      <c r="R126" s="210">
        <f>EU28_TRA_StockTot!R126-UK_TRA_StockTot!R126</f>
        <v>7762</v>
      </c>
      <c r="S126" s="210">
        <f>EU28_TRA_StockTot!S126-UK_TRA_StockTot!S126</f>
        <v>20072</v>
      </c>
      <c r="T126" s="210">
        <f>EU28_TRA_StockTot!T126-UK_TRA_StockTot!T126</f>
        <v>36436</v>
      </c>
      <c r="U126" s="210">
        <f>EU28_TRA_StockTot!U126-UK_TRA_StockTot!U126</f>
        <v>56314</v>
      </c>
      <c r="V126" s="210">
        <f>EU28_TRA_StockTot!V126-UK_TRA_StockTot!V126</f>
        <v>113988</v>
      </c>
      <c r="W126" s="210">
        <f>EU28_TRA_StockTot!W126-UK_TRA_StockTot!W126</f>
        <v>189429</v>
      </c>
      <c r="X126" s="210">
        <f>EU28_TRA_StockTot!X126-UK_TRA_StockTot!X126</f>
        <v>275014</v>
      </c>
      <c r="Y126" s="210">
        <f>EU28_TRA_StockTot!Y126-UK_TRA_StockTot!Y126</f>
        <v>366530</v>
      </c>
      <c r="Z126" s="210">
        <f>EU28_TRA_StockTot!Z126-UK_TRA_StockTot!Z126</f>
        <v>471672</v>
      </c>
      <c r="AA126" s="210">
        <f>EU28_TRA_StockTot!AA126-UK_TRA_StockTot!AA126</f>
        <v>599253</v>
      </c>
      <c r="AB126" s="210">
        <f>EU28_TRA_StockTot!AB126-UK_TRA_StockTot!AB126</f>
        <v>746914</v>
      </c>
      <c r="AC126" s="210">
        <f>EU28_TRA_StockTot!AC126-UK_TRA_StockTot!AC126</f>
        <v>912221</v>
      </c>
      <c r="AD126" s="210">
        <f>EU28_TRA_StockTot!AD126-UK_TRA_StockTot!AD126</f>
        <v>1094660</v>
      </c>
      <c r="AE126" s="210">
        <f>EU28_TRA_StockTot!AE126-UK_TRA_StockTot!AE126</f>
        <v>1293271</v>
      </c>
      <c r="AF126" s="210">
        <f>EU28_TRA_StockTot!AF126-UK_TRA_StockTot!AF126</f>
        <v>1509439</v>
      </c>
      <c r="AG126" s="210">
        <f>EU28_TRA_StockTot!AG126-UK_TRA_StockTot!AG126</f>
        <v>1742383</v>
      </c>
      <c r="AH126" s="210">
        <f>EU28_TRA_StockTot!AH126-UK_TRA_StockTot!AH126</f>
        <v>1993639</v>
      </c>
      <c r="AI126" s="210">
        <f>EU28_TRA_StockTot!AI126-UK_TRA_StockTot!AI126</f>
        <v>2257535</v>
      </c>
      <c r="AJ126" s="210">
        <f>EU28_TRA_StockTot!AJ126-UK_TRA_StockTot!AJ126</f>
        <v>2537178</v>
      </c>
      <c r="AK126" s="210">
        <f>EU28_TRA_StockTot!AK126-UK_TRA_StockTot!AK126</f>
        <v>2828439</v>
      </c>
      <c r="AL126" s="210">
        <f>EU28_TRA_StockTot!AL126-UK_TRA_StockTot!AL126</f>
        <v>3129124</v>
      </c>
      <c r="AM126" s="210">
        <f>EU28_TRA_StockTot!AM126-UK_TRA_StockTot!AM126</f>
        <v>3432274</v>
      </c>
      <c r="AN126" s="210">
        <f>EU28_TRA_StockTot!AN126-UK_TRA_StockTot!AN126</f>
        <v>3733695</v>
      </c>
      <c r="AO126" s="210">
        <f>EU28_TRA_StockTot!AO126-UK_TRA_StockTot!AO126</f>
        <v>4025431</v>
      </c>
      <c r="AP126" s="210">
        <f>EU28_TRA_StockTot!AP126-UK_TRA_StockTot!AP126</f>
        <v>4302469</v>
      </c>
      <c r="AQ126" s="210">
        <f>EU28_TRA_StockTot!AQ126-UK_TRA_StockTot!AQ126</f>
        <v>4556276</v>
      </c>
      <c r="AR126" s="210">
        <f>EU28_TRA_StockTot!AR126-UK_TRA_StockTot!AR126</f>
        <v>4783307</v>
      </c>
      <c r="AS126" s="210">
        <f>EU28_TRA_StockTot!AS126-UK_TRA_StockTot!AS126</f>
        <v>4977824</v>
      </c>
      <c r="AT126" s="210">
        <f>EU28_TRA_StockTot!AT126-UK_TRA_StockTot!AT126</f>
        <v>5140702</v>
      </c>
      <c r="AU126" s="210">
        <f>EU28_TRA_StockTot!AU126-UK_TRA_StockTot!AU126</f>
        <v>5269194</v>
      </c>
      <c r="AV126" s="210">
        <f>EU28_TRA_StockTot!AV126-UK_TRA_StockTot!AV126</f>
        <v>5366198</v>
      </c>
      <c r="AW126" s="210">
        <f>EU28_TRA_StockTot!AW126-UK_TRA_StockTot!AW126</f>
        <v>5431335</v>
      </c>
      <c r="AX126" s="210">
        <f>EU28_TRA_StockTot!AX126-UK_TRA_StockTot!AX126</f>
        <v>5470119</v>
      </c>
      <c r="AY126" s="210">
        <f>EU28_TRA_StockTot!AY126-UK_TRA_StockTot!AY126</f>
        <v>5484521</v>
      </c>
      <c r="AZ126" s="210">
        <f>EU28_TRA_StockTot!AZ126-UK_TRA_StockTot!AZ126</f>
        <v>5485488</v>
      </c>
    </row>
    <row r="127" spans="1:52">
      <c r="A127" s="112" t="s">
        <v>212</v>
      </c>
      <c r="B127" s="96">
        <f>EU28_TRA_StockTot!B127-UK_TRA_StockTot!B127</f>
        <v>0</v>
      </c>
      <c r="C127" s="197">
        <f>EU28_TRA_StockTot!C127-UK_TRA_StockTot!C127</f>
        <v>0</v>
      </c>
      <c r="D127" s="197">
        <f>EU28_TRA_StockTot!D127-UK_TRA_StockTot!D127</f>
        <v>0</v>
      </c>
      <c r="E127" s="197">
        <f>EU28_TRA_StockTot!E127-UK_TRA_StockTot!E127</f>
        <v>0</v>
      </c>
      <c r="F127" s="197">
        <f>EU28_TRA_StockTot!F127-UK_TRA_StockTot!F127</f>
        <v>0</v>
      </c>
      <c r="G127" s="197">
        <f>EU28_TRA_StockTot!G127-UK_TRA_StockTot!G127</f>
        <v>0</v>
      </c>
      <c r="H127" s="197">
        <f>EU28_TRA_StockTot!H127-UK_TRA_StockTot!H127</f>
        <v>0</v>
      </c>
      <c r="I127" s="197">
        <f>EU28_TRA_StockTot!I127-UK_TRA_StockTot!I127</f>
        <v>0</v>
      </c>
      <c r="J127" s="197">
        <f>EU28_TRA_StockTot!J127-UK_TRA_StockTot!J127</f>
        <v>0</v>
      </c>
      <c r="K127" s="197">
        <f>EU28_TRA_StockTot!K127-UK_TRA_StockTot!K127</f>
        <v>0</v>
      </c>
      <c r="L127" s="197">
        <f>EU28_TRA_StockTot!L127-UK_TRA_StockTot!L127</f>
        <v>0</v>
      </c>
      <c r="M127" s="197">
        <f>EU28_TRA_StockTot!M127-UK_TRA_StockTot!M127</f>
        <v>0</v>
      </c>
      <c r="N127" s="197">
        <f>EU28_TRA_StockTot!N127-UK_TRA_StockTot!N127</f>
        <v>0</v>
      </c>
      <c r="O127" s="197">
        <f>EU28_TRA_StockTot!O127-UK_TRA_StockTot!O127</f>
        <v>0</v>
      </c>
      <c r="P127" s="197">
        <f>EU28_TRA_StockTot!P127-UK_TRA_StockTot!P127</f>
        <v>0</v>
      </c>
      <c r="Q127" s="197">
        <f>EU28_TRA_StockTot!Q127-UK_TRA_StockTot!Q127</f>
        <v>0</v>
      </c>
      <c r="R127" s="197">
        <f>EU28_TRA_StockTot!R127-UK_TRA_StockTot!R127</f>
        <v>0</v>
      </c>
      <c r="S127" s="197">
        <f>EU28_TRA_StockTot!S127-UK_TRA_StockTot!S127</f>
        <v>0</v>
      </c>
      <c r="T127" s="197">
        <f>EU28_TRA_StockTot!T127-UK_TRA_StockTot!T127</f>
        <v>0</v>
      </c>
      <c r="U127" s="197">
        <f>EU28_TRA_StockTot!U127-UK_TRA_StockTot!U127</f>
        <v>0</v>
      </c>
      <c r="V127" s="197">
        <f>EU28_TRA_StockTot!V127-UK_TRA_StockTot!V127</f>
        <v>0</v>
      </c>
      <c r="W127" s="197">
        <f>EU28_TRA_StockTot!W127-UK_TRA_StockTot!W127</f>
        <v>0</v>
      </c>
      <c r="X127" s="197">
        <f>EU28_TRA_StockTot!X127-UK_TRA_StockTot!X127</f>
        <v>0</v>
      </c>
      <c r="Y127" s="197">
        <f>EU28_TRA_StockTot!Y127-UK_TRA_StockTot!Y127</f>
        <v>0</v>
      </c>
      <c r="Z127" s="197">
        <f>EU28_TRA_StockTot!Z127-UK_TRA_StockTot!Z127</f>
        <v>0</v>
      </c>
      <c r="AA127" s="197">
        <f>EU28_TRA_StockTot!AA127-UK_TRA_StockTot!AA127</f>
        <v>0</v>
      </c>
      <c r="AB127" s="197">
        <f>EU28_TRA_StockTot!AB127-UK_TRA_StockTot!AB127</f>
        <v>0</v>
      </c>
      <c r="AC127" s="197">
        <f>EU28_TRA_StockTot!AC127-UK_TRA_StockTot!AC127</f>
        <v>0</v>
      </c>
      <c r="AD127" s="197">
        <f>EU28_TRA_StockTot!AD127-UK_TRA_StockTot!AD127</f>
        <v>0</v>
      </c>
      <c r="AE127" s="197">
        <f>EU28_TRA_StockTot!AE127-UK_TRA_StockTot!AE127</f>
        <v>0</v>
      </c>
      <c r="AF127" s="197">
        <f>EU28_TRA_StockTot!AF127-UK_TRA_StockTot!AF127</f>
        <v>0</v>
      </c>
      <c r="AG127" s="197">
        <f>EU28_TRA_StockTot!AG127-UK_TRA_StockTot!AG127</f>
        <v>0</v>
      </c>
      <c r="AH127" s="197">
        <f>EU28_TRA_StockTot!AH127-UK_TRA_StockTot!AH127</f>
        <v>0</v>
      </c>
      <c r="AI127" s="197">
        <f>EU28_TRA_StockTot!AI127-UK_TRA_StockTot!AI127</f>
        <v>0</v>
      </c>
      <c r="AJ127" s="197">
        <f>EU28_TRA_StockTot!AJ127-UK_TRA_StockTot!AJ127</f>
        <v>0</v>
      </c>
      <c r="AK127" s="197">
        <f>EU28_TRA_StockTot!AK127-UK_TRA_StockTot!AK127</f>
        <v>0</v>
      </c>
      <c r="AL127" s="197">
        <f>EU28_TRA_StockTot!AL127-UK_TRA_StockTot!AL127</f>
        <v>0</v>
      </c>
      <c r="AM127" s="197">
        <f>EU28_TRA_StockTot!AM127-UK_TRA_StockTot!AM127</f>
        <v>0</v>
      </c>
      <c r="AN127" s="197">
        <f>EU28_TRA_StockTot!AN127-UK_TRA_StockTot!AN127</f>
        <v>0</v>
      </c>
      <c r="AO127" s="197">
        <f>EU28_TRA_StockTot!AO127-UK_TRA_StockTot!AO127</f>
        <v>0</v>
      </c>
      <c r="AP127" s="197">
        <f>EU28_TRA_StockTot!AP127-UK_TRA_StockTot!AP127</f>
        <v>0</v>
      </c>
      <c r="AQ127" s="197">
        <f>EU28_TRA_StockTot!AQ127-UK_TRA_StockTot!AQ127</f>
        <v>0</v>
      </c>
      <c r="AR127" s="197">
        <f>EU28_TRA_StockTot!AR127-UK_TRA_StockTot!AR127</f>
        <v>0</v>
      </c>
      <c r="AS127" s="197">
        <f>EU28_TRA_StockTot!AS127-UK_TRA_StockTot!AS127</f>
        <v>0</v>
      </c>
      <c r="AT127" s="197">
        <f>EU28_TRA_StockTot!AT127-UK_TRA_StockTot!AT127</f>
        <v>0</v>
      </c>
      <c r="AU127" s="197">
        <f>EU28_TRA_StockTot!AU127-UK_TRA_StockTot!AU127</f>
        <v>0</v>
      </c>
      <c r="AV127" s="197">
        <f>EU28_TRA_StockTot!AV127-UK_TRA_StockTot!AV127</f>
        <v>0</v>
      </c>
      <c r="AW127" s="197">
        <f>EU28_TRA_StockTot!AW127-UK_TRA_StockTot!AW127</f>
        <v>0</v>
      </c>
      <c r="AX127" s="197">
        <f>EU28_TRA_StockTot!AX127-UK_TRA_StockTot!AX127</f>
        <v>0</v>
      </c>
      <c r="AY127" s="197">
        <f>EU28_TRA_StockTot!AY127-UK_TRA_StockTot!AY127</f>
        <v>0</v>
      </c>
      <c r="AZ127" s="197">
        <f>EU28_TRA_StockTot!AZ127-UK_TRA_StockTot!AZ127</f>
        <v>0</v>
      </c>
    </row>
    <row r="128" spans="1:52">
      <c r="A128" s="112" t="s">
        <v>202</v>
      </c>
      <c r="B128" s="96">
        <f>EU28_TRA_StockTot!B128-UK_TRA_StockTot!B128</f>
        <v>0</v>
      </c>
      <c r="C128" s="197">
        <f>EU28_TRA_StockTot!C128-UK_TRA_StockTot!C128</f>
        <v>0</v>
      </c>
      <c r="D128" s="197">
        <f>EU28_TRA_StockTot!D128-UK_TRA_StockTot!D128</f>
        <v>0</v>
      </c>
      <c r="E128" s="197">
        <f>EU28_TRA_StockTot!E128-UK_TRA_StockTot!E128</f>
        <v>0</v>
      </c>
      <c r="F128" s="197">
        <f>EU28_TRA_StockTot!F128-UK_TRA_StockTot!F128</f>
        <v>0</v>
      </c>
      <c r="G128" s="197">
        <f>EU28_TRA_StockTot!G128-UK_TRA_StockTot!G128</f>
        <v>0</v>
      </c>
      <c r="H128" s="197">
        <f>EU28_TRA_StockTot!H128-UK_TRA_StockTot!H128</f>
        <v>0</v>
      </c>
      <c r="I128" s="197">
        <f>EU28_TRA_StockTot!I128-UK_TRA_StockTot!I128</f>
        <v>0</v>
      </c>
      <c r="J128" s="197">
        <f>EU28_TRA_StockTot!J128-UK_TRA_StockTot!J128</f>
        <v>0</v>
      </c>
      <c r="K128" s="197">
        <f>EU28_TRA_StockTot!K128-UK_TRA_StockTot!K128</f>
        <v>0</v>
      </c>
      <c r="L128" s="197">
        <f>EU28_TRA_StockTot!L128-UK_TRA_StockTot!L128</f>
        <v>0</v>
      </c>
      <c r="M128" s="197">
        <f>EU28_TRA_StockTot!M128-UK_TRA_StockTot!M128</f>
        <v>0</v>
      </c>
      <c r="N128" s="197">
        <f>EU28_TRA_StockTot!N128-UK_TRA_StockTot!N128</f>
        <v>0</v>
      </c>
      <c r="O128" s="197">
        <f>EU28_TRA_StockTot!O128-UK_TRA_StockTot!O128</f>
        <v>0</v>
      </c>
      <c r="P128" s="197">
        <f>EU28_TRA_StockTot!P128-UK_TRA_StockTot!P128</f>
        <v>0</v>
      </c>
      <c r="Q128" s="197">
        <f>EU28_TRA_StockTot!Q128-UK_TRA_StockTot!Q128</f>
        <v>0</v>
      </c>
      <c r="R128" s="197">
        <f>EU28_TRA_StockTot!R128-UK_TRA_StockTot!R128</f>
        <v>733</v>
      </c>
      <c r="S128" s="197">
        <f>EU28_TRA_StockTot!S128-UK_TRA_StockTot!S128</f>
        <v>1816</v>
      </c>
      <c r="T128" s="197">
        <f>EU28_TRA_StockTot!T128-UK_TRA_StockTot!T128</f>
        <v>3258</v>
      </c>
      <c r="U128" s="197">
        <f>EU28_TRA_StockTot!U128-UK_TRA_StockTot!U128</f>
        <v>5014</v>
      </c>
      <c r="V128" s="197">
        <f>EU28_TRA_StockTot!V128-UK_TRA_StockTot!V128</f>
        <v>10271</v>
      </c>
      <c r="W128" s="197">
        <f>EU28_TRA_StockTot!W128-UK_TRA_StockTot!W128</f>
        <v>17105</v>
      </c>
      <c r="X128" s="197">
        <f>EU28_TRA_StockTot!X128-UK_TRA_StockTot!X128</f>
        <v>24805</v>
      </c>
      <c r="Y128" s="197">
        <f>EU28_TRA_StockTot!Y128-UK_TRA_StockTot!Y128</f>
        <v>32985</v>
      </c>
      <c r="Z128" s="197">
        <f>EU28_TRA_StockTot!Z128-UK_TRA_StockTot!Z128</f>
        <v>42357</v>
      </c>
      <c r="AA128" s="197">
        <f>EU28_TRA_StockTot!AA128-UK_TRA_StockTot!AA128</f>
        <v>53755</v>
      </c>
      <c r="AB128" s="197">
        <f>EU28_TRA_StockTot!AB128-UK_TRA_StockTot!AB128</f>
        <v>66984</v>
      </c>
      <c r="AC128" s="197">
        <f>EU28_TRA_StockTot!AC128-UK_TRA_StockTot!AC128</f>
        <v>81831</v>
      </c>
      <c r="AD128" s="197">
        <f>EU28_TRA_StockTot!AD128-UK_TRA_StockTot!AD128</f>
        <v>98264</v>
      </c>
      <c r="AE128" s="197">
        <f>EU28_TRA_StockTot!AE128-UK_TRA_StockTot!AE128</f>
        <v>116230</v>
      </c>
      <c r="AF128" s="197">
        <f>EU28_TRA_StockTot!AF128-UK_TRA_StockTot!AF128</f>
        <v>135852</v>
      </c>
      <c r="AG128" s="197">
        <f>EU28_TRA_StockTot!AG128-UK_TRA_StockTot!AG128</f>
        <v>157091</v>
      </c>
      <c r="AH128" s="197">
        <f>EU28_TRA_StockTot!AH128-UK_TRA_StockTot!AH128</f>
        <v>180112</v>
      </c>
      <c r="AI128" s="197">
        <f>EU28_TRA_StockTot!AI128-UK_TRA_StockTot!AI128</f>
        <v>204441</v>
      </c>
      <c r="AJ128" s="197">
        <f>EU28_TRA_StockTot!AJ128-UK_TRA_StockTot!AJ128</f>
        <v>230325</v>
      </c>
      <c r="AK128" s="197">
        <f>EU28_TRA_StockTot!AK128-UK_TRA_StockTot!AK128</f>
        <v>257511</v>
      </c>
      <c r="AL128" s="197">
        <f>EU28_TRA_StockTot!AL128-UK_TRA_StockTot!AL128</f>
        <v>285701</v>
      </c>
      <c r="AM128" s="197">
        <f>EU28_TRA_StockTot!AM128-UK_TRA_StockTot!AM128</f>
        <v>314387</v>
      </c>
      <c r="AN128" s="197">
        <f>EU28_TRA_StockTot!AN128-UK_TRA_StockTot!AN128</f>
        <v>343091</v>
      </c>
      <c r="AO128" s="197">
        <f>EU28_TRA_StockTot!AO128-UK_TRA_StockTot!AO128</f>
        <v>371208</v>
      </c>
      <c r="AP128" s="197">
        <f>EU28_TRA_StockTot!AP128-UK_TRA_StockTot!AP128</f>
        <v>398181</v>
      </c>
      <c r="AQ128" s="197">
        <f>EU28_TRA_StockTot!AQ128-UK_TRA_StockTot!AQ128</f>
        <v>423284</v>
      </c>
      <c r="AR128" s="197">
        <f>EU28_TRA_StockTot!AR128-UK_TRA_StockTot!AR128</f>
        <v>446108</v>
      </c>
      <c r="AS128" s="197">
        <f>EU28_TRA_StockTot!AS128-UK_TRA_StockTot!AS128</f>
        <v>466197</v>
      </c>
      <c r="AT128" s="197">
        <f>EU28_TRA_StockTot!AT128-UK_TRA_StockTot!AT128</f>
        <v>483524</v>
      </c>
      <c r="AU128" s="197">
        <f>EU28_TRA_StockTot!AU128-UK_TRA_StockTot!AU128</f>
        <v>497882</v>
      </c>
      <c r="AV128" s="197">
        <f>EU28_TRA_StockTot!AV128-UK_TRA_StockTot!AV128</f>
        <v>509433</v>
      </c>
      <c r="AW128" s="197">
        <f>EU28_TRA_StockTot!AW128-UK_TRA_StockTot!AW128</f>
        <v>518210</v>
      </c>
      <c r="AX128" s="197">
        <f>EU28_TRA_StockTot!AX128-UK_TRA_StockTot!AX128</f>
        <v>524652</v>
      </c>
      <c r="AY128" s="197">
        <f>EU28_TRA_StockTot!AY128-UK_TRA_StockTot!AY128</f>
        <v>528985</v>
      </c>
      <c r="AZ128" s="197">
        <f>EU28_TRA_StockTot!AZ128-UK_TRA_StockTot!AZ128</f>
        <v>532191</v>
      </c>
    </row>
    <row r="129" spans="1:52">
      <c r="A129" s="112" t="s">
        <v>213</v>
      </c>
      <c r="B129" s="96">
        <f>EU28_TRA_StockTot!B129-UK_TRA_StockTot!B129</f>
        <v>0</v>
      </c>
      <c r="C129" s="197">
        <f>EU28_TRA_StockTot!C129-UK_TRA_StockTot!C129</f>
        <v>0</v>
      </c>
      <c r="D129" s="197">
        <f>EU28_TRA_StockTot!D129-UK_TRA_StockTot!D129</f>
        <v>0</v>
      </c>
      <c r="E129" s="197">
        <f>EU28_TRA_StockTot!E129-UK_TRA_StockTot!E129</f>
        <v>0</v>
      </c>
      <c r="F129" s="197">
        <f>EU28_TRA_StockTot!F129-UK_TRA_StockTot!F129</f>
        <v>0</v>
      </c>
      <c r="G129" s="197">
        <f>EU28_TRA_StockTot!G129-UK_TRA_StockTot!G129</f>
        <v>0</v>
      </c>
      <c r="H129" s="197">
        <f>EU28_TRA_StockTot!H129-UK_TRA_StockTot!H129</f>
        <v>0</v>
      </c>
      <c r="I129" s="197">
        <f>EU28_TRA_StockTot!I129-UK_TRA_StockTot!I129</f>
        <v>0</v>
      </c>
      <c r="J129" s="197">
        <f>EU28_TRA_StockTot!J129-UK_TRA_StockTot!J129</f>
        <v>0</v>
      </c>
      <c r="K129" s="197">
        <f>EU28_TRA_StockTot!K129-UK_TRA_StockTot!K129</f>
        <v>0</v>
      </c>
      <c r="L129" s="197">
        <f>EU28_TRA_StockTot!L129-UK_TRA_StockTot!L129</f>
        <v>0</v>
      </c>
      <c r="M129" s="197">
        <f>EU28_TRA_StockTot!M129-UK_TRA_StockTot!M129</f>
        <v>0</v>
      </c>
      <c r="N129" s="197">
        <f>EU28_TRA_StockTot!N129-UK_TRA_StockTot!N129</f>
        <v>0</v>
      </c>
      <c r="O129" s="197">
        <f>EU28_TRA_StockTot!O129-UK_TRA_StockTot!O129</f>
        <v>0</v>
      </c>
      <c r="P129" s="197">
        <f>EU28_TRA_StockTot!P129-UK_TRA_StockTot!P129</f>
        <v>0</v>
      </c>
      <c r="Q129" s="197">
        <f>EU28_TRA_StockTot!Q129-UK_TRA_StockTot!Q129</f>
        <v>0</v>
      </c>
      <c r="R129" s="197">
        <f>EU28_TRA_StockTot!R129-UK_TRA_StockTot!R129</f>
        <v>0</v>
      </c>
      <c r="S129" s="197">
        <f>EU28_TRA_StockTot!S129-UK_TRA_StockTot!S129</f>
        <v>0</v>
      </c>
      <c r="T129" s="197">
        <f>EU28_TRA_StockTot!T129-UK_TRA_StockTot!T129</f>
        <v>0</v>
      </c>
      <c r="U129" s="197">
        <f>EU28_TRA_StockTot!U129-UK_TRA_StockTot!U129</f>
        <v>0</v>
      </c>
      <c r="V129" s="197">
        <f>EU28_TRA_StockTot!V129-UK_TRA_StockTot!V129</f>
        <v>0</v>
      </c>
      <c r="W129" s="197">
        <f>EU28_TRA_StockTot!W129-UK_TRA_StockTot!W129</f>
        <v>0</v>
      </c>
      <c r="X129" s="197">
        <f>EU28_TRA_StockTot!X129-UK_TRA_StockTot!X129</f>
        <v>0</v>
      </c>
      <c r="Y129" s="197">
        <f>EU28_TRA_StockTot!Y129-UK_TRA_StockTot!Y129</f>
        <v>0</v>
      </c>
      <c r="Z129" s="197">
        <f>EU28_TRA_StockTot!Z129-UK_TRA_StockTot!Z129</f>
        <v>0</v>
      </c>
      <c r="AA129" s="197">
        <f>EU28_TRA_StockTot!AA129-UK_TRA_StockTot!AA129</f>
        <v>0</v>
      </c>
      <c r="AB129" s="197">
        <f>EU28_TRA_StockTot!AB129-UK_TRA_StockTot!AB129</f>
        <v>0</v>
      </c>
      <c r="AC129" s="197">
        <f>EU28_TRA_StockTot!AC129-UK_TRA_StockTot!AC129</f>
        <v>0</v>
      </c>
      <c r="AD129" s="197">
        <f>EU28_TRA_StockTot!AD129-UK_TRA_StockTot!AD129</f>
        <v>0</v>
      </c>
      <c r="AE129" s="197">
        <f>EU28_TRA_StockTot!AE129-UK_TRA_StockTot!AE129</f>
        <v>0</v>
      </c>
      <c r="AF129" s="197">
        <f>EU28_TRA_StockTot!AF129-UK_TRA_StockTot!AF129</f>
        <v>0</v>
      </c>
      <c r="AG129" s="197">
        <f>EU28_TRA_StockTot!AG129-UK_TRA_StockTot!AG129</f>
        <v>0</v>
      </c>
      <c r="AH129" s="197">
        <f>EU28_TRA_StockTot!AH129-UK_TRA_StockTot!AH129</f>
        <v>0</v>
      </c>
      <c r="AI129" s="197">
        <f>EU28_TRA_StockTot!AI129-UK_TRA_StockTot!AI129</f>
        <v>0</v>
      </c>
      <c r="AJ129" s="197">
        <f>EU28_TRA_StockTot!AJ129-UK_TRA_StockTot!AJ129</f>
        <v>0</v>
      </c>
      <c r="AK129" s="197">
        <f>EU28_TRA_StockTot!AK129-UK_TRA_StockTot!AK129</f>
        <v>0</v>
      </c>
      <c r="AL129" s="197">
        <f>EU28_TRA_StockTot!AL129-UK_TRA_StockTot!AL129</f>
        <v>0</v>
      </c>
      <c r="AM129" s="197">
        <f>EU28_TRA_StockTot!AM129-UK_TRA_StockTot!AM129</f>
        <v>0</v>
      </c>
      <c r="AN129" s="197">
        <f>EU28_TRA_StockTot!AN129-UK_TRA_StockTot!AN129</f>
        <v>0</v>
      </c>
      <c r="AO129" s="197">
        <f>EU28_TRA_StockTot!AO129-UK_TRA_StockTot!AO129</f>
        <v>0</v>
      </c>
      <c r="AP129" s="197">
        <f>EU28_TRA_StockTot!AP129-UK_TRA_StockTot!AP129</f>
        <v>0</v>
      </c>
      <c r="AQ129" s="197">
        <f>EU28_TRA_StockTot!AQ129-UK_TRA_StockTot!AQ129</f>
        <v>0</v>
      </c>
      <c r="AR129" s="197">
        <f>EU28_TRA_StockTot!AR129-UK_TRA_StockTot!AR129</f>
        <v>0</v>
      </c>
      <c r="AS129" s="197">
        <f>EU28_TRA_StockTot!AS129-UK_TRA_StockTot!AS129</f>
        <v>0</v>
      </c>
      <c r="AT129" s="197">
        <f>EU28_TRA_StockTot!AT129-UK_TRA_StockTot!AT129</f>
        <v>0</v>
      </c>
      <c r="AU129" s="197">
        <f>EU28_TRA_StockTot!AU129-UK_TRA_StockTot!AU129</f>
        <v>0</v>
      </c>
      <c r="AV129" s="197">
        <f>EU28_TRA_StockTot!AV129-UK_TRA_StockTot!AV129</f>
        <v>0</v>
      </c>
      <c r="AW129" s="197">
        <f>EU28_TRA_StockTot!AW129-UK_TRA_StockTot!AW129</f>
        <v>0</v>
      </c>
      <c r="AX129" s="197">
        <f>EU28_TRA_StockTot!AX129-UK_TRA_StockTot!AX129</f>
        <v>0</v>
      </c>
      <c r="AY129" s="197">
        <f>EU28_TRA_StockTot!AY129-UK_TRA_StockTot!AY129</f>
        <v>0</v>
      </c>
      <c r="AZ129" s="197">
        <f>EU28_TRA_StockTot!AZ129-UK_TRA_StockTot!AZ129</f>
        <v>0</v>
      </c>
    </row>
    <row r="130" spans="1:52">
      <c r="A130" s="112" t="s">
        <v>214</v>
      </c>
      <c r="B130" s="96">
        <f>EU28_TRA_StockTot!B130-UK_TRA_StockTot!B130</f>
        <v>0</v>
      </c>
      <c r="C130" s="197">
        <f>EU28_TRA_StockTot!C130-UK_TRA_StockTot!C130</f>
        <v>0</v>
      </c>
      <c r="D130" s="197">
        <f>EU28_TRA_StockTot!D130-UK_TRA_StockTot!D130</f>
        <v>0</v>
      </c>
      <c r="E130" s="197">
        <f>EU28_TRA_StockTot!E130-UK_TRA_StockTot!E130</f>
        <v>0</v>
      </c>
      <c r="F130" s="197">
        <f>EU28_TRA_StockTot!F130-UK_TRA_StockTot!F130</f>
        <v>0</v>
      </c>
      <c r="G130" s="197">
        <f>EU28_TRA_StockTot!G130-UK_TRA_StockTot!G130</f>
        <v>0</v>
      </c>
      <c r="H130" s="197">
        <f>EU28_TRA_StockTot!H130-UK_TRA_StockTot!H130</f>
        <v>0</v>
      </c>
      <c r="I130" s="197">
        <f>EU28_TRA_StockTot!I130-UK_TRA_StockTot!I130</f>
        <v>0</v>
      </c>
      <c r="J130" s="197">
        <f>EU28_TRA_StockTot!J130-UK_TRA_StockTot!J130</f>
        <v>0</v>
      </c>
      <c r="K130" s="197">
        <f>EU28_TRA_StockTot!K130-UK_TRA_StockTot!K130</f>
        <v>0</v>
      </c>
      <c r="L130" s="197">
        <f>EU28_TRA_StockTot!L130-UK_TRA_StockTot!L130</f>
        <v>0</v>
      </c>
      <c r="M130" s="197">
        <f>EU28_TRA_StockTot!M130-UK_TRA_StockTot!M130</f>
        <v>0</v>
      </c>
      <c r="N130" s="197">
        <f>EU28_TRA_StockTot!N130-UK_TRA_StockTot!N130</f>
        <v>0</v>
      </c>
      <c r="O130" s="197">
        <f>EU28_TRA_StockTot!O130-UK_TRA_StockTot!O130</f>
        <v>0</v>
      </c>
      <c r="P130" s="197">
        <f>EU28_TRA_StockTot!P130-UK_TRA_StockTot!P130</f>
        <v>0</v>
      </c>
      <c r="Q130" s="197">
        <f>EU28_TRA_StockTot!Q130-UK_TRA_StockTot!Q130</f>
        <v>0</v>
      </c>
      <c r="R130" s="197">
        <f>EU28_TRA_StockTot!R130-UK_TRA_StockTot!R130</f>
        <v>0</v>
      </c>
      <c r="S130" s="197">
        <f>EU28_TRA_StockTot!S130-UK_TRA_StockTot!S130</f>
        <v>0</v>
      </c>
      <c r="T130" s="197">
        <f>EU28_TRA_StockTot!T130-UK_TRA_StockTot!T130</f>
        <v>0</v>
      </c>
      <c r="U130" s="197">
        <f>EU28_TRA_StockTot!U130-UK_TRA_StockTot!U130</f>
        <v>0</v>
      </c>
      <c r="V130" s="197">
        <f>EU28_TRA_StockTot!V130-UK_TRA_StockTot!V130</f>
        <v>0</v>
      </c>
      <c r="W130" s="197">
        <f>EU28_TRA_StockTot!W130-UK_TRA_StockTot!W130</f>
        <v>0</v>
      </c>
      <c r="X130" s="197">
        <f>EU28_TRA_StockTot!X130-UK_TRA_StockTot!X130</f>
        <v>0</v>
      </c>
      <c r="Y130" s="197">
        <f>EU28_TRA_StockTot!Y130-UK_TRA_StockTot!Y130</f>
        <v>0</v>
      </c>
      <c r="Z130" s="197">
        <f>EU28_TRA_StockTot!Z130-UK_TRA_StockTot!Z130</f>
        <v>0</v>
      </c>
      <c r="AA130" s="197">
        <f>EU28_TRA_StockTot!AA130-UK_TRA_StockTot!AA130</f>
        <v>0</v>
      </c>
      <c r="AB130" s="197">
        <f>EU28_TRA_StockTot!AB130-UK_TRA_StockTot!AB130</f>
        <v>0</v>
      </c>
      <c r="AC130" s="197">
        <f>EU28_TRA_StockTot!AC130-UK_TRA_StockTot!AC130</f>
        <v>0</v>
      </c>
      <c r="AD130" s="197">
        <f>EU28_TRA_StockTot!AD130-UK_TRA_StockTot!AD130</f>
        <v>0</v>
      </c>
      <c r="AE130" s="197">
        <f>EU28_TRA_StockTot!AE130-UK_TRA_StockTot!AE130</f>
        <v>0</v>
      </c>
      <c r="AF130" s="197">
        <f>EU28_TRA_StockTot!AF130-UK_TRA_StockTot!AF130</f>
        <v>0</v>
      </c>
      <c r="AG130" s="197">
        <f>EU28_TRA_StockTot!AG130-UK_TRA_StockTot!AG130</f>
        <v>0</v>
      </c>
      <c r="AH130" s="197">
        <f>EU28_TRA_StockTot!AH130-UK_TRA_StockTot!AH130</f>
        <v>0</v>
      </c>
      <c r="AI130" s="197">
        <f>EU28_TRA_StockTot!AI130-UK_TRA_StockTot!AI130</f>
        <v>0</v>
      </c>
      <c r="AJ130" s="197">
        <f>EU28_TRA_StockTot!AJ130-UK_TRA_StockTot!AJ130</f>
        <v>0</v>
      </c>
      <c r="AK130" s="197">
        <f>EU28_TRA_StockTot!AK130-UK_TRA_StockTot!AK130</f>
        <v>0</v>
      </c>
      <c r="AL130" s="197">
        <f>EU28_TRA_StockTot!AL130-UK_TRA_StockTot!AL130</f>
        <v>0</v>
      </c>
      <c r="AM130" s="197">
        <f>EU28_TRA_StockTot!AM130-UK_TRA_StockTot!AM130</f>
        <v>0</v>
      </c>
      <c r="AN130" s="197">
        <f>EU28_TRA_StockTot!AN130-UK_TRA_StockTot!AN130</f>
        <v>0</v>
      </c>
      <c r="AO130" s="197">
        <f>EU28_TRA_StockTot!AO130-UK_TRA_StockTot!AO130</f>
        <v>0</v>
      </c>
      <c r="AP130" s="197">
        <f>EU28_TRA_StockTot!AP130-UK_TRA_StockTot!AP130</f>
        <v>0</v>
      </c>
      <c r="AQ130" s="197">
        <f>EU28_TRA_StockTot!AQ130-UK_TRA_StockTot!AQ130</f>
        <v>0</v>
      </c>
      <c r="AR130" s="197">
        <f>EU28_TRA_StockTot!AR130-UK_TRA_StockTot!AR130</f>
        <v>0</v>
      </c>
      <c r="AS130" s="197">
        <f>EU28_TRA_StockTot!AS130-UK_TRA_StockTot!AS130</f>
        <v>0</v>
      </c>
      <c r="AT130" s="197">
        <f>EU28_TRA_StockTot!AT130-UK_TRA_StockTot!AT130</f>
        <v>0</v>
      </c>
      <c r="AU130" s="197">
        <f>EU28_TRA_StockTot!AU130-UK_TRA_StockTot!AU130</f>
        <v>0</v>
      </c>
      <c r="AV130" s="197">
        <f>EU28_TRA_StockTot!AV130-UK_TRA_StockTot!AV130</f>
        <v>0</v>
      </c>
      <c r="AW130" s="197">
        <f>EU28_TRA_StockTot!AW130-UK_TRA_StockTot!AW130</f>
        <v>0</v>
      </c>
      <c r="AX130" s="197">
        <f>EU28_TRA_StockTot!AX130-UK_TRA_StockTot!AX130</f>
        <v>0</v>
      </c>
      <c r="AY130" s="197">
        <f>EU28_TRA_StockTot!AY130-UK_TRA_StockTot!AY130</f>
        <v>0</v>
      </c>
      <c r="AZ130" s="197">
        <f>EU28_TRA_StockTot!AZ130-UK_TRA_StockTot!AZ130</f>
        <v>0</v>
      </c>
    </row>
    <row r="131" spans="1:52">
      <c r="A131" s="112" t="s">
        <v>203</v>
      </c>
      <c r="B131" s="96">
        <f>EU28_TRA_StockTot!B131-UK_TRA_StockTot!B131</f>
        <v>0</v>
      </c>
      <c r="C131" s="197">
        <f>EU28_TRA_StockTot!C131-UK_TRA_StockTot!C131</f>
        <v>0</v>
      </c>
      <c r="D131" s="197">
        <f>EU28_TRA_StockTot!D131-UK_TRA_StockTot!D131</f>
        <v>0</v>
      </c>
      <c r="E131" s="197">
        <f>EU28_TRA_StockTot!E131-UK_TRA_StockTot!E131</f>
        <v>0</v>
      </c>
      <c r="F131" s="197">
        <f>EU28_TRA_StockTot!F131-UK_TRA_StockTot!F131</f>
        <v>0</v>
      </c>
      <c r="G131" s="197">
        <f>EU28_TRA_StockTot!G131-UK_TRA_StockTot!G131</f>
        <v>0</v>
      </c>
      <c r="H131" s="197">
        <f>EU28_TRA_StockTot!H131-UK_TRA_StockTot!H131</f>
        <v>0</v>
      </c>
      <c r="I131" s="197">
        <f>EU28_TRA_StockTot!I131-UK_TRA_StockTot!I131</f>
        <v>0</v>
      </c>
      <c r="J131" s="197">
        <f>EU28_TRA_StockTot!J131-UK_TRA_StockTot!J131</f>
        <v>0</v>
      </c>
      <c r="K131" s="197">
        <f>EU28_TRA_StockTot!K131-UK_TRA_StockTot!K131</f>
        <v>0</v>
      </c>
      <c r="L131" s="197">
        <f>EU28_TRA_StockTot!L131-UK_TRA_StockTot!L131</f>
        <v>0</v>
      </c>
      <c r="M131" s="197">
        <f>EU28_TRA_StockTot!M131-UK_TRA_StockTot!M131</f>
        <v>0</v>
      </c>
      <c r="N131" s="197">
        <f>EU28_TRA_StockTot!N131-UK_TRA_StockTot!N131</f>
        <v>0</v>
      </c>
      <c r="O131" s="197">
        <f>EU28_TRA_StockTot!O131-UK_TRA_StockTot!O131</f>
        <v>0</v>
      </c>
      <c r="P131" s="197">
        <f>EU28_TRA_StockTot!P131-UK_TRA_StockTot!P131</f>
        <v>0</v>
      </c>
      <c r="Q131" s="197">
        <f>EU28_TRA_StockTot!Q131-UK_TRA_StockTot!Q131</f>
        <v>0</v>
      </c>
      <c r="R131" s="197">
        <f>EU28_TRA_StockTot!R131-UK_TRA_StockTot!R131</f>
        <v>7029</v>
      </c>
      <c r="S131" s="197">
        <f>EU28_TRA_StockTot!S131-UK_TRA_StockTot!S131</f>
        <v>18256</v>
      </c>
      <c r="T131" s="197">
        <f>EU28_TRA_StockTot!T131-UK_TRA_StockTot!T131</f>
        <v>33178</v>
      </c>
      <c r="U131" s="197">
        <f>EU28_TRA_StockTot!U131-UK_TRA_StockTot!U131</f>
        <v>51300</v>
      </c>
      <c r="V131" s="197">
        <f>EU28_TRA_StockTot!V131-UK_TRA_StockTot!V131</f>
        <v>103717</v>
      </c>
      <c r="W131" s="197">
        <f>EU28_TRA_StockTot!W131-UK_TRA_StockTot!W131</f>
        <v>172324</v>
      </c>
      <c r="X131" s="197">
        <f>EU28_TRA_StockTot!X131-UK_TRA_StockTot!X131</f>
        <v>250209</v>
      </c>
      <c r="Y131" s="197">
        <f>EU28_TRA_StockTot!Y131-UK_TRA_StockTot!Y131</f>
        <v>333545</v>
      </c>
      <c r="Z131" s="197">
        <f>EU28_TRA_StockTot!Z131-UK_TRA_StockTot!Z131</f>
        <v>429315</v>
      </c>
      <c r="AA131" s="197">
        <f>EU28_TRA_StockTot!AA131-UK_TRA_StockTot!AA131</f>
        <v>545498</v>
      </c>
      <c r="AB131" s="197">
        <f>EU28_TRA_StockTot!AB131-UK_TRA_StockTot!AB131</f>
        <v>679930</v>
      </c>
      <c r="AC131" s="197">
        <f>EU28_TRA_StockTot!AC131-UK_TRA_StockTot!AC131</f>
        <v>830390</v>
      </c>
      <c r="AD131" s="197">
        <f>EU28_TRA_StockTot!AD131-UK_TRA_StockTot!AD131</f>
        <v>996396</v>
      </c>
      <c r="AE131" s="197">
        <f>EU28_TRA_StockTot!AE131-UK_TRA_StockTot!AE131</f>
        <v>1177041</v>
      </c>
      <c r="AF131" s="197">
        <f>EU28_TRA_StockTot!AF131-UK_TRA_StockTot!AF131</f>
        <v>1373587</v>
      </c>
      <c r="AG131" s="197">
        <f>EU28_TRA_StockTot!AG131-UK_TRA_StockTot!AG131</f>
        <v>1585292</v>
      </c>
      <c r="AH131" s="197">
        <f>EU28_TRA_StockTot!AH131-UK_TRA_StockTot!AH131</f>
        <v>1813527</v>
      </c>
      <c r="AI131" s="197">
        <f>EU28_TRA_StockTot!AI131-UK_TRA_StockTot!AI131</f>
        <v>2053094</v>
      </c>
      <c r="AJ131" s="197">
        <f>EU28_TRA_StockTot!AJ131-UK_TRA_StockTot!AJ131</f>
        <v>2306853</v>
      </c>
      <c r="AK131" s="197">
        <f>EU28_TRA_StockTot!AK131-UK_TRA_StockTot!AK131</f>
        <v>2570928</v>
      </c>
      <c r="AL131" s="197">
        <f>EU28_TRA_StockTot!AL131-UK_TRA_StockTot!AL131</f>
        <v>2843423</v>
      </c>
      <c r="AM131" s="197">
        <f>EU28_TRA_StockTot!AM131-UK_TRA_StockTot!AM131</f>
        <v>3117887</v>
      </c>
      <c r="AN131" s="197">
        <f>EU28_TRA_StockTot!AN131-UK_TRA_StockTot!AN131</f>
        <v>3390604</v>
      </c>
      <c r="AO131" s="197">
        <f>EU28_TRA_StockTot!AO131-UK_TRA_StockTot!AO131</f>
        <v>3654223</v>
      </c>
      <c r="AP131" s="197">
        <f>EU28_TRA_StockTot!AP131-UK_TRA_StockTot!AP131</f>
        <v>3904288</v>
      </c>
      <c r="AQ131" s="197">
        <f>EU28_TRA_StockTot!AQ131-UK_TRA_StockTot!AQ131</f>
        <v>4132992</v>
      </c>
      <c r="AR131" s="197">
        <f>EU28_TRA_StockTot!AR131-UK_TRA_StockTot!AR131</f>
        <v>4337199</v>
      </c>
      <c r="AS131" s="197">
        <f>EU28_TRA_StockTot!AS131-UK_TRA_StockTot!AS131</f>
        <v>4511627</v>
      </c>
      <c r="AT131" s="197">
        <f>EU28_TRA_StockTot!AT131-UK_TRA_StockTot!AT131</f>
        <v>4657178</v>
      </c>
      <c r="AU131" s="197">
        <f>EU28_TRA_StockTot!AU131-UK_TRA_StockTot!AU131</f>
        <v>4771312</v>
      </c>
      <c r="AV131" s="197">
        <f>EU28_TRA_StockTot!AV131-UK_TRA_StockTot!AV131</f>
        <v>4856765</v>
      </c>
      <c r="AW131" s="197">
        <f>EU28_TRA_StockTot!AW131-UK_TRA_StockTot!AW131</f>
        <v>4913125</v>
      </c>
      <c r="AX131" s="197">
        <f>EU28_TRA_StockTot!AX131-UK_TRA_StockTot!AX131</f>
        <v>4945467</v>
      </c>
      <c r="AY131" s="197">
        <f>EU28_TRA_StockTot!AY131-UK_TRA_StockTot!AY131</f>
        <v>4955536</v>
      </c>
      <c r="AZ131" s="197">
        <f>EU28_TRA_StockTot!AZ131-UK_TRA_StockTot!AZ131</f>
        <v>4953297</v>
      </c>
    </row>
    <row r="132" spans="1:52">
      <c r="A132" s="112" t="s">
        <v>204</v>
      </c>
      <c r="B132" s="96">
        <f>EU28_TRA_StockTot!B132-UK_TRA_StockTot!B132</f>
        <v>0</v>
      </c>
      <c r="C132" s="197">
        <f>EU28_TRA_StockTot!C132-UK_TRA_StockTot!C132</f>
        <v>0</v>
      </c>
      <c r="D132" s="197">
        <f>EU28_TRA_StockTot!D132-UK_TRA_StockTot!D132</f>
        <v>0</v>
      </c>
      <c r="E132" s="197">
        <f>EU28_TRA_StockTot!E132-UK_TRA_StockTot!E132</f>
        <v>0</v>
      </c>
      <c r="F132" s="197">
        <f>EU28_TRA_StockTot!F132-UK_TRA_StockTot!F132</f>
        <v>0</v>
      </c>
      <c r="G132" s="197">
        <f>EU28_TRA_StockTot!G132-UK_TRA_StockTot!G132</f>
        <v>0</v>
      </c>
      <c r="H132" s="197">
        <f>EU28_TRA_StockTot!H132-UK_TRA_StockTot!H132</f>
        <v>0</v>
      </c>
      <c r="I132" s="197">
        <f>EU28_TRA_StockTot!I132-UK_TRA_StockTot!I132</f>
        <v>0</v>
      </c>
      <c r="J132" s="197">
        <f>EU28_TRA_StockTot!J132-UK_TRA_StockTot!J132</f>
        <v>0</v>
      </c>
      <c r="K132" s="197">
        <f>EU28_TRA_StockTot!K132-UK_TRA_StockTot!K132</f>
        <v>0</v>
      </c>
      <c r="L132" s="197">
        <f>EU28_TRA_StockTot!L132-UK_TRA_StockTot!L132</f>
        <v>0</v>
      </c>
      <c r="M132" s="197">
        <f>EU28_TRA_StockTot!M132-UK_TRA_StockTot!M132</f>
        <v>0</v>
      </c>
      <c r="N132" s="197">
        <f>EU28_TRA_StockTot!N132-UK_TRA_StockTot!N132</f>
        <v>0</v>
      </c>
      <c r="O132" s="197">
        <f>EU28_TRA_StockTot!O132-UK_TRA_StockTot!O132</f>
        <v>0</v>
      </c>
      <c r="P132" s="197">
        <f>EU28_TRA_StockTot!P132-UK_TRA_StockTot!P132</f>
        <v>0</v>
      </c>
      <c r="Q132" s="197">
        <f>EU28_TRA_StockTot!Q132-UK_TRA_StockTot!Q132</f>
        <v>0</v>
      </c>
      <c r="R132" s="197">
        <f>EU28_TRA_StockTot!R132-UK_TRA_StockTot!R132</f>
        <v>0</v>
      </c>
      <c r="S132" s="197">
        <f>EU28_TRA_StockTot!S132-UK_TRA_StockTot!S132</f>
        <v>0</v>
      </c>
      <c r="T132" s="197">
        <f>EU28_TRA_StockTot!T132-UK_TRA_StockTot!T132</f>
        <v>0</v>
      </c>
      <c r="U132" s="197">
        <f>EU28_TRA_StockTot!U132-UK_TRA_StockTot!U132</f>
        <v>0</v>
      </c>
      <c r="V132" s="197">
        <f>EU28_TRA_StockTot!V132-UK_TRA_StockTot!V132</f>
        <v>0</v>
      </c>
      <c r="W132" s="197">
        <f>EU28_TRA_StockTot!W132-UK_TRA_StockTot!W132</f>
        <v>0</v>
      </c>
      <c r="X132" s="197">
        <f>EU28_TRA_StockTot!X132-UK_TRA_StockTot!X132</f>
        <v>0</v>
      </c>
      <c r="Y132" s="197">
        <f>EU28_TRA_StockTot!Y132-UK_TRA_StockTot!Y132</f>
        <v>0</v>
      </c>
      <c r="Z132" s="197">
        <f>EU28_TRA_StockTot!Z132-UK_TRA_StockTot!Z132</f>
        <v>0</v>
      </c>
      <c r="AA132" s="197">
        <f>EU28_TRA_StockTot!AA132-UK_TRA_StockTot!AA132</f>
        <v>0</v>
      </c>
      <c r="AB132" s="197">
        <f>EU28_TRA_StockTot!AB132-UK_TRA_StockTot!AB132</f>
        <v>0</v>
      </c>
      <c r="AC132" s="197">
        <f>EU28_TRA_StockTot!AC132-UK_TRA_StockTot!AC132</f>
        <v>0</v>
      </c>
      <c r="AD132" s="197">
        <f>EU28_TRA_StockTot!AD132-UK_TRA_StockTot!AD132</f>
        <v>0</v>
      </c>
      <c r="AE132" s="197">
        <f>EU28_TRA_StockTot!AE132-UK_TRA_StockTot!AE132</f>
        <v>0</v>
      </c>
      <c r="AF132" s="197">
        <f>EU28_TRA_StockTot!AF132-UK_TRA_StockTot!AF132</f>
        <v>0</v>
      </c>
      <c r="AG132" s="197">
        <f>EU28_TRA_StockTot!AG132-UK_TRA_StockTot!AG132</f>
        <v>0</v>
      </c>
      <c r="AH132" s="197">
        <f>EU28_TRA_StockTot!AH132-UK_TRA_StockTot!AH132</f>
        <v>0</v>
      </c>
      <c r="AI132" s="197">
        <f>EU28_TRA_StockTot!AI132-UK_TRA_StockTot!AI132</f>
        <v>0</v>
      </c>
      <c r="AJ132" s="197">
        <f>EU28_TRA_StockTot!AJ132-UK_TRA_StockTot!AJ132</f>
        <v>0</v>
      </c>
      <c r="AK132" s="197">
        <f>EU28_TRA_StockTot!AK132-UK_TRA_StockTot!AK132</f>
        <v>0</v>
      </c>
      <c r="AL132" s="197">
        <f>EU28_TRA_StockTot!AL132-UK_TRA_StockTot!AL132</f>
        <v>0</v>
      </c>
      <c r="AM132" s="197">
        <f>EU28_TRA_StockTot!AM132-UK_TRA_StockTot!AM132</f>
        <v>0</v>
      </c>
      <c r="AN132" s="197">
        <f>EU28_TRA_StockTot!AN132-UK_TRA_StockTot!AN132</f>
        <v>0</v>
      </c>
      <c r="AO132" s="197">
        <f>EU28_TRA_StockTot!AO132-UK_TRA_StockTot!AO132</f>
        <v>0</v>
      </c>
      <c r="AP132" s="197">
        <f>EU28_TRA_StockTot!AP132-UK_TRA_StockTot!AP132</f>
        <v>0</v>
      </c>
      <c r="AQ132" s="197">
        <f>EU28_TRA_StockTot!AQ132-UK_TRA_StockTot!AQ132</f>
        <v>0</v>
      </c>
      <c r="AR132" s="197">
        <f>EU28_TRA_StockTot!AR132-UK_TRA_StockTot!AR132</f>
        <v>0</v>
      </c>
      <c r="AS132" s="197">
        <f>EU28_TRA_StockTot!AS132-UK_TRA_StockTot!AS132</f>
        <v>0</v>
      </c>
      <c r="AT132" s="197">
        <f>EU28_TRA_StockTot!AT132-UK_TRA_StockTot!AT132</f>
        <v>0</v>
      </c>
      <c r="AU132" s="197">
        <f>EU28_TRA_StockTot!AU132-UK_TRA_StockTot!AU132</f>
        <v>0</v>
      </c>
      <c r="AV132" s="197">
        <f>EU28_TRA_StockTot!AV132-UK_TRA_StockTot!AV132</f>
        <v>0</v>
      </c>
      <c r="AW132" s="197">
        <f>EU28_TRA_StockTot!AW132-UK_TRA_StockTot!AW132</f>
        <v>0</v>
      </c>
      <c r="AX132" s="197">
        <f>EU28_TRA_StockTot!AX132-UK_TRA_StockTot!AX132</f>
        <v>0</v>
      </c>
      <c r="AY132" s="197">
        <f>EU28_TRA_StockTot!AY132-UK_TRA_StockTot!AY132</f>
        <v>0</v>
      </c>
      <c r="AZ132" s="197">
        <f>EU28_TRA_StockTot!AZ132-UK_TRA_StockTot!AZ132</f>
        <v>0</v>
      </c>
    </row>
    <row r="133" spans="1:52">
      <c r="A133" s="112" t="s">
        <v>215</v>
      </c>
      <c r="B133" s="96">
        <f>EU28_TRA_StockTot!B133-UK_TRA_StockTot!B133</f>
        <v>0</v>
      </c>
      <c r="C133" s="197">
        <f>EU28_TRA_StockTot!C133-UK_TRA_StockTot!C133</f>
        <v>0</v>
      </c>
      <c r="D133" s="197">
        <f>EU28_TRA_StockTot!D133-UK_TRA_StockTot!D133</f>
        <v>0</v>
      </c>
      <c r="E133" s="197">
        <f>EU28_TRA_StockTot!E133-UK_TRA_StockTot!E133</f>
        <v>0</v>
      </c>
      <c r="F133" s="197">
        <f>EU28_TRA_StockTot!F133-UK_TRA_StockTot!F133</f>
        <v>0</v>
      </c>
      <c r="G133" s="197">
        <f>EU28_TRA_StockTot!G133-UK_TRA_StockTot!G133</f>
        <v>0</v>
      </c>
      <c r="H133" s="197">
        <f>EU28_TRA_StockTot!H133-UK_TRA_StockTot!H133</f>
        <v>0</v>
      </c>
      <c r="I133" s="197">
        <f>EU28_TRA_StockTot!I133-UK_TRA_StockTot!I133</f>
        <v>0</v>
      </c>
      <c r="J133" s="197">
        <f>EU28_TRA_StockTot!J133-UK_TRA_StockTot!J133</f>
        <v>0</v>
      </c>
      <c r="K133" s="197">
        <f>EU28_TRA_StockTot!K133-UK_TRA_StockTot!K133</f>
        <v>0</v>
      </c>
      <c r="L133" s="197">
        <f>EU28_TRA_StockTot!L133-UK_TRA_StockTot!L133</f>
        <v>0</v>
      </c>
      <c r="M133" s="197">
        <f>EU28_TRA_StockTot!M133-UK_TRA_StockTot!M133</f>
        <v>0</v>
      </c>
      <c r="N133" s="197">
        <f>EU28_TRA_StockTot!N133-UK_TRA_StockTot!N133</f>
        <v>0</v>
      </c>
      <c r="O133" s="197">
        <f>EU28_TRA_StockTot!O133-UK_TRA_StockTot!O133</f>
        <v>0</v>
      </c>
      <c r="P133" s="197">
        <f>EU28_TRA_StockTot!P133-UK_TRA_StockTot!P133</f>
        <v>0</v>
      </c>
      <c r="Q133" s="197">
        <f>EU28_TRA_StockTot!Q133-UK_TRA_StockTot!Q133</f>
        <v>0</v>
      </c>
      <c r="R133" s="197">
        <f>EU28_TRA_StockTot!R133-UK_TRA_StockTot!R133</f>
        <v>0</v>
      </c>
      <c r="S133" s="197">
        <f>EU28_TRA_StockTot!S133-UK_TRA_StockTot!S133</f>
        <v>0</v>
      </c>
      <c r="T133" s="197">
        <f>EU28_TRA_StockTot!T133-UK_TRA_StockTot!T133</f>
        <v>0</v>
      </c>
      <c r="U133" s="197">
        <f>EU28_TRA_StockTot!U133-UK_TRA_StockTot!U133</f>
        <v>0</v>
      </c>
      <c r="V133" s="197">
        <f>EU28_TRA_StockTot!V133-UK_TRA_StockTot!V133</f>
        <v>0</v>
      </c>
      <c r="W133" s="197">
        <f>EU28_TRA_StockTot!W133-UK_TRA_StockTot!W133</f>
        <v>0</v>
      </c>
      <c r="X133" s="197">
        <f>EU28_TRA_StockTot!X133-UK_TRA_StockTot!X133</f>
        <v>0</v>
      </c>
      <c r="Y133" s="197">
        <f>EU28_TRA_StockTot!Y133-UK_TRA_StockTot!Y133</f>
        <v>0</v>
      </c>
      <c r="Z133" s="197">
        <f>EU28_TRA_StockTot!Z133-UK_TRA_StockTot!Z133</f>
        <v>0</v>
      </c>
      <c r="AA133" s="197">
        <f>EU28_TRA_StockTot!AA133-UK_TRA_StockTot!AA133</f>
        <v>0</v>
      </c>
      <c r="AB133" s="197">
        <f>EU28_TRA_StockTot!AB133-UK_TRA_StockTot!AB133</f>
        <v>0</v>
      </c>
      <c r="AC133" s="197">
        <f>EU28_TRA_StockTot!AC133-UK_TRA_StockTot!AC133</f>
        <v>0</v>
      </c>
      <c r="AD133" s="197">
        <f>EU28_TRA_StockTot!AD133-UK_TRA_StockTot!AD133</f>
        <v>0</v>
      </c>
      <c r="AE133" s="197">
        <f>EU28_TRA_StockTot!AE133-UK_TRA_StockTot!AE133</f>
        <v>0</v>
      </c>
      <c r="AF133" s="197">
        <f>EU28_TRA_StockTot!AF133-UK_TRA_StockTot!AF133</f>
        <v>0</v>
      </c>
      <c r="AG133" s="197">
        <f>EU28_TRA_StockTot!AG133-UK_TRA_StockTot!AG133</f>
        <v>0</v>
      </c>
      <c r="AH133" s="197">
        <f>EU28_TRA_StockTot!AH133-UK_TRA_StockTot!AH133</f>
        <v>0</v>
      </c>
      <c r="AI133" s="197">
        <f>EU28_TRA_StockTot!AI133-UK_TRA_StockTot!AI133</f>
        <v>0</v>
      </c>
      <c r="AJ133" s="197">
        <f>EU28_TRA_StockTot!AJ133-UK_TRA_StockTot!AJ133</f>
        <v>0</v>
      </c>
      <c r="AK133" s="197">
        <f>EU28_TRA_StockTot!AK133-UK_TRA_StockTot!AK133</f>
        <v>0</v>
      </c>
      <c r="AL133" s="197">
        <f>EU28_TRA_StockTot!AL133-UK_TRA_StockTot!AL133</f>
        <v>0</v>
      </c>
      <c r="AM133" s="197">
        <f>EU28_TRA_StockTot!AM133-UK_TRA_StockTot!AM133</f>
        <v>0</v>
      </c>
      <c r="AN133" s="197">
        <f>EU28_TRA_StockTot!AN133-UK_TRA_StockTot!AN133</f>
        <v>0</v>
      </c>
      <c r="AO133" s="197">
        <f>EU28_TRA_StockTot!AO133-UK_TRA_StockTot!AO133</f>
        <v>0</v>
      </c>
      <c r="AP133" s="197">
        <f>EU28_TRA_StockTot!AP133-UK_TRA_StockTot!AP133</f>
        <v>0</v>
      </c>
      <c r="AQ133" s="197">
        <f>EU28_TRA_StockTot!AQ133-UK_TRA_StockTot!AQ133</f>
        <v>0</v>
      </c>
      <c r="AR133" s="197">
        <f>EU28_TRA_StockTot!AR133-UK_TRA_StockTot!AR133</f>
        <v>0</v>
      </c>
      <c r="AS133" s="197">
        <f>EU28_TRA_StockTot!AS133-UK_TRA_StockTot!AS133</f>
        <v>0</v>
      </c>
      <c r="AT133" s="197">
        <f>EU28_TRA_StockTot!AT133-UK_TRA_StockTot!AT133</f>
        <v>0</v>
      </c>
      <c r="AU133" s="197">
        <f>EU28_TRA_StockTot!AU133-UK_TRA_StockTot!AU133</f>
        <v>0</v>
      </c>
      <c r="AV133" s="197">
        <f>EU28_TRA_StockTot!AV133-UK_TRA_StockTot!AV133</f>
        <v>0</v>
      </c>
      <c r="AW133" s="197">
        <f>EU28_TRA_StockTot!AW133-UK_TRA_StockTot!AW133</f>
        <v>0</v>
      </c>
      <c r="AX133" s="197">
        <f>EU28_TRA_StockTot!AX133-UK_TRA_StockTot!AX133</f>
        <v>0</v>
      </c>
      <c r="AY133" s="197">
        <f>EU28_TRA_StockTot!AY133-UK_TRA_StockTot!AY133</f>
        <v>0</v>
      </c>
      <c r="AZ133" s="197">
        <f>EU28_TRA_StockTot!AZ133-UK_TRA_StockTot!AZ133</f>
        <v>0</v>
      </c>
    </row>
    <row r="134" spans="1:52">
      <c r="A134" s="110" t="s">
        <v>206</v>
      </c>
      <c r="B134" s="111">
        <f>EU28_TRA_StockTot!B134-UK_TRA_StockTot!B134</f>
        <v>5196</v>
      </c>
      <c r="C134" s="210">
        <f>EU28_TRA_StockTot!C134-UK_TRA_StockTot!C134</f>
        <v>5904</v>
      </c>
      <c r="D134" s="210">
        <f>EU28_TRA_StockTot!D134-UK_TRA_StockTot!D134</f>
        <v>6175</v>
      </c>
      <c r="E134" s="210">
        <f>EU28_TRA_StockTot!E134-UK_TRA_StockTot!E134</f>
        <v>6297</v>
      </c>
      <c r="F134" s="210">
        <f>EU28_TRA_StockTot!F134-UK_TRA_StockTot!F134</f>
        <v>6483</v>
      </c>
      <c r="G134" s="210">
        <f>EU28_TRA_StockTot!G134-UK_TRA_StockTot!G134</f>
        <v>6350</v>
      </c>
      <c r="H134" s="210">
        <f>EU28_TRA_StockTot!H134-UK_TRA_StockTot!H134</f>
        <v>6465</v>
      </c>
      <c r="I134" s="210">
        <f>EU28_TRA_StockTot!I134-UK_TRA_StockTot!I134</f>
        <v>6648</v>
      </c>
      <c r="J134" s="210">
        <f>EU28_TRA_StockTot!J134-UK_TRA_StockTot!J134</f>
        <v>6162</v>
      </c>
      <c r="K134" s="210">
        <f>EU28_TRA_StockTot!K134-UK_TRA_StockTot!K134</f>
        <v>6550</v>
      </c>
      <c r="L134" s="210">
        <f>EU28_TRA_StockTot!L134-UK_TRA_StockTot!L134</f>
        <v>6349</v>
      </c>
      <c r="M134" s="210">
        <f>EU28_TRA_StockTot!M134-UK_TRA_StockTot!M134</f>
        <v>7213</v>
      </c>
      <c r="N134" s="210">
        <f>EU28_TRA_StockTot!N134-UK_TRA_StockTot!N134</f>
        <v>13537</v>
      </c>
      <c r="O134" s="210">
        <f>EU28_TRA_StockTot!O134-UK_TRA_StockTot!O134</f>
        <v>20212</v>
      </c>
      <c r="P134" s="210">
        <f>EU28_TRA_StockTot!P134-UK_TRA_StockTot!P134</f>
        <v>26726</v>
      </c>
      <c r="Q134" s="210">
        <f>EU28_TRA_StockTot!Q134-UK_TRA_StockTot!Q134</f>
        <v>34344</v>
      </c>
      <c r="R134" s="210">
        <f>EU28_TRA_StockTot!R134-UK_TRA_StockTot!R134</f>
        <v>42673</v>
      </c>
      <c r="S134" s="210">
        <f>EU28_TRA_StockTot!S134-UK_TRA_StockTot!S134</f>
        <v>53698</v>
      </c>
      <c r="T134" s="210">
        <f>EU28_TRA_StockTot!T134-UK_TRA_StockTot!T134</f>
        <v>66816</v>
      </c>
      <c r="U134" s="210">
        <f>EU28_TRA_StockTot!U134-UK_TRA_StockTot!U134</f>
        <v>81460</v>
      </c>
      <c r="V134" s="210">
        <f>EU28_TRA_StockTot!V134-UK_TRA_StockTot!V134</f>
        <v>212966</v>
      </c>
      <c r="W134" s="210">
        <f>EU28_TRA_StockTot!W134-UK_TRA_StockTot!W134</f>
        <v>326785</v>
      </c>
      <c r="X134" s="210">
        <f>EU28_TRA_StockTot!X134-UK_TRA_StockTot!X134</f>
        <v>416459</v>
      </c>
      <c r="Y134" s="210">
        <f>EU28_TRA_StockTot!Y134-UK_TRA_StockTot!Y134</f>
        <v>485806</v>
      </c>
      <c r="Z134" s="210">
        <f>EU28_TRA_StockTot!Z134-UK_TRA_StockTot!Z134</f>
        <v>555081</v>
      </c>
      <c r="AA134" s="210">
        <f>EU28_TRA_StockTot!AA134-UK_TRA_StockTot!AA134</f>
        <v>640780</v>
      </c>
      <c r="AB134" s="210">
        <f>EU28_TRA_StockTot!AB134-UK_TRA_StockTot!AB134</f>
        <v>742662</v>
      </c>
      <c r="AC134" s="210">
        <f>EU28_TRA_StockTot!AC134-UK_TRA_StockTot!AC134</f>
        <v>860681</v>
      </c>
      <c r="AD134" s="210">
        <f>EU28_TRA_StockTot!AD134-UK_TRA_StockTot!AD134</f>
        <v>997197</v>
      </c>
      <c r="AE134" s="210">
        <f>EU28_TRA_StockTot!AE134-UK_TRA_StockTot!AE134</f>
        <v>1154958</v>
      </c>
      <c r="AF134" s="210">
        <f>EU28_TRA_StockTot!AF134-UK_TRA_StockTot!AF134</f>
        <v>1339457</v>
      </c>
      <c r="AG134" s="210">
        <f>EU28_TRA_StockTot!AG134-UK_TRA_StockTot!AG134</f>
        <v>1553829</v>
      </c>
      <c r="AH134" s="210">
        <f>EU28_TRA_StockTot!AH134-UK_TRA_StockTot!AH134</f>
        <v>1801656</v>
      </c>
      <c r="AI134" s="210">
        <f>EU28_TRA_StockTot!AI134-UK_TRA_StockTot!AI134</f>
        <v>2078349</v>
      </c>
      <c r="AJ134" s="210">
        <f>EU28_TRA_StockTot!AJ134-UK_TRA_StockTot!AJ134</f>
        <v>2388430</v>
      </c>
      <c r="AK134" s="210">
        <f>EU28_TRA_StockTot!AK134-UK_TRA_StockTot!AK134</f>
        <v>2730971</v>
      </c>
      <c r="AL134" s="210">
        <f>EU28_TRA_StockTot!AL134-UK_TRA_StockTot!AL134</f>
        <v>3105295</v>
      </c>
      <c r="AM134" s="210">
        <f>EU28_TRA_StockTot!AM134-UK_TRA_StockTot!AM134</f>
        <v>3506380</v>
      </c>
      <c r="AN134" s="210">
        <f>EU28_TRA_StockTot!AN134-UK_TRA_StockTot!AN134</f>
        <v>3929729</v>
      </c>
      <c r="AO134" s="210">
        <f>EU28_TRA_StockTot!AO134-UK_TRA_StockTot!AO134</f>
        <v>4369241</v>
      </c>
      <c r="AP134" s="210">
        <f>EU28_TRA_StockTot!AP134-UK_TRA_StockTot!AP134</f>
        <v>4819277</v>
      </c>
      <c r="AQ134" s="210">
        <f>EU28_TRA_StockTot!AQ134-UK_TRA_StockTot!AQ134</f>
        <v>5276420</v>
      </c>
      <c r="AR134" s="210">
        <f>EU28_TRA_StockTot!AR134-UK_TRA_StockTot!AR134</f>
        <v>5739238</v>
      </c>
      <c r="AS134" s="210">
        <f>EU28_TRA_StockTot!AS134-UK_TRA_StockTot!AS134</f>
        <v>6200428</v>
      </c>
      <c r="AT134" s="210">
        <f>EU28_TRA_StockTot!AT134-UK_TRA_StockTot!AT134</f>
        <v>6662617</v>
      </c>
      <c r="AU134" s="210">
        <f>EU28_TRA_StockTot!AU134-UK_TRA_StockTot!AU134</f>
        <v>7122752</v>
      </c>
      <c r="AV134" s="210">
        <f>EU28_TRA_StockTot!AV134-UK_TRA_StockTot!AV134</f>
        <v>7582038</v>
      </c>
      <c r="AW134" s="210">
        <f>EU28_TRA_StockTot!AW134-UK_TRA_StockTot!AW134</f>
        <v>8038897</v>
      </c>
      <c r="AX134" s="210">
        <f>EU28_TRA_StockTot!AX134-UK_TRA_StockTot!AX134</f>
        <v>8496867</v>
      </c>
      <c r="AY134" s="210">
        <f>EU28_TRA_StockTot!AY134-UK_TRA_StockTot!AY134</f>
        <v>8955771</v>
      </c>
      <c r="AZ134" s="210">
        <f>EU28_TRA_StockTot!AZ134-UK_TRA_StockTot!AZ134</f>
        <v>9421264</v>
      </c>
    </row>
    <row r="135" spans="1:52">
      <c r="A135" s="112" t="s">
        <v>207</v>
      </c>
      <c r="B135" s="96">
        <f>EU28_TRA_StockTot!B135-UK_TRA_StockTot!B135</f>
        <v>5196</v>
      </c>
      <c r="C135" s="197">
        <f>EU28_TRA_StockTot!C135-UK_TRA_StockTot!C135</f>
        <v>5904</v>
      </c>
      <c r="D135" s="197">
        <f>EU28_TRA_StockTot!D135-UK_TRA_StockTot!D135</f>
        <v>6175</v>
      </c>
      <c r="E135" s="197">
        <f>EU28_TRA_StockTot!E135-UK_TRA_StockTot!E135</f>
        <v>6297</v>
      </c>
      <c r="F135" s="197">
        <f>EU28_TRA_StockTot!F135-UK_TRA_StockTot!F135</f>
        <v>6483</v>
      </c>
      <c r="G135" s="197">
        <f>EU28_TRA_StockTot!G135-UK_TRA_StockTot!G135</f>
        <v>6350</v>
      </c>
      <c r="H135" s="197">
        <f>EU28_TRA_StockTot!H135-UK_TRA_StockTot!H135</f>
        <v>6465</v>
      </c>
      <c r="I135" s="197">
        <f>EU28_TRA_StockTot!I135-UK_TRA_StockTot!I135</f>
        <v>6648</v>
      </c>
      <c r="J135" s="197">
        <f>EU28_TRA_StockTot!J135-UK_TRA_StockTot!J135</f>
        <v>6162</v>
      </c>
      <c r="K135" s="197">
        <f>EU28_TRA_StockTot!K135-UK_TRA_StockTot!K135</f>
        <v>6550</v>
      </c>
      <c r="L135" s="197">
        <f>EU28_TRA_StockTot!L135-UK_TRA_StockTot!L135</f>
        <v>6349</v>
      </c>
      <c r="M135" s="197">
        <f>EU28_TRA_StockTot!M135-UK_TRA_StockTot!M135</f>
        <v>7213</v>
      </c>
      <c r="N135" s="197">
        <f>EU28_TRA_StockTot!N135-UK_TRA_StockTot!N135</f>
        <v>13537</v>
      </c>
      <c r="O135" s="197">
        <f>EU28_TRA_StockTot!O135-UK_TRA_StockTot!O135</f>
        <v>20212</v>
      </c>
      <c r="P135" s="197">
        <f>EU28_TRA_StockTot!P135-UK_TRA_StockTot!P135</f>
        <v>26726</v>
      </c>
      <c r="Q135" s="197">
        <f>EU28_TRA_StockTot!Q135-UK_TRA_StockTot!Q135</f>
        <v>34344</v>
      </c>
      <c r="R135" s="197">
        <f>EU28_TRA_StockTot!R135-UK_TRA_StockTot!R135</f>
        <v>42672</v>
      </c>
      <c r="S135" s="197">
        <f>EU28_TRA_StockTot!S135-UK_TRA_StockTot!S135</f>
        <v>53695</v>
      </c>
      <c r="T135" s="197">
        <f>EU28_TRA_StockTot!T135-UK_TRA_StockTot!T135</f>
        <v>66807</v>
      </c>
      <c r="U135" s="197">
        <f>EU28_TRA_StockTot!U135-UK_TRA_StockTot!U135</f>
        <v>81435</v>
      </c>
      <c r="V135" s="197">
        <f>EU28_TRA_StockTot!V135-UK_TRA_StockTot!V135</f>
        <v>212760</v>
      </c>
      <c r="W135" s="197">
        <f>EU28_TRA_StockTot!W135-UK_TRA_StockTot!W135</f>
        <v>326255</v>
      </c>
      <c r="X135" s="197">
        <f>EU28_TRA_StockTot!X135-UK_TRA_StockTot!X135</f>
        <v>415413</v>
      </c>
      <c r="Y135" s="197">
        <f>EU28_TRA_StockTot!Y135-UK_TRA_StockTot!Y135</f>
        <v>483957</v>
      </c>
      <c r="Z135" s="197">
        <f>EU28_TRA_StockTot!Z135-UK_TRA_StockTot!Z135</f>
        <v>551763</v>
      </c>
      <c r="AA135" s="197">
        <f>EU28_TRA_StockTot!AA135-UK_TRA_StockTot!AA135</f>
        <v>634515</v>
      </c>
      <c r="AB135" s="197">
        <f>EU28_TRA_StockTot!AB135-UK_TRA_StockTot!AB135</f>
        <v>730996</v>
      </c>
      <c r="AC135" s="197">
        <f>EU28_TRA_StockTot!AC135-UK_TRA_StockTot!AC135</f>
        <v>839892</v>
      </c>
      <c r="AD135" s="197">
        <f>EU28_TRA_StockTot!AD135-UK_TRA_StockTot!AD135</f>
        <v>961905</v>
      </c>
      <c r="AE135" s="197">
        <f>EU28_TRA_StockTot!AE135-UK_TRA_StockTot!AE135</f>
        <v>1097975</v>
      </c>
      <c r="AF135" s="197">
        <f>EU28_TRA_StockTot!AF135-UK_TRA_StockTot!AF135</f>
        <v>1251394</v>
      </c>
      <c r="AG135" s="197">
        <f>EU28_TRA_StockTot!AG135-UK_TRA_StockTot!AG135</f>
        <v>1423525</v>
      </c>
      <c r="AH135" s="197">
        <f>EU28_TRA_StockTot!AH135-UK_TRA_StockTot!AH135</f>
        <v>1616489</v>
      </c>
      <c r="AI135" s="197">
        <f>EU28_TRA_StockTot!AI135-UK_TRA_StockTot!AI135</f>
        <v>1826054</v>
      </c>
      <c r="AJ135" s="197">
        <f>EU28_TRA_StockTot!AJ135-UK_TRA_StockTot!AJ135</f>
        <v>2056042</v>
      </c>
      <c r="AK135" s="197">
        <f>EU28_TRA_StockTot!AK135-UK_TRA_StockTot!AK135</f>
        <v>2306356</v>
      </c>
      <c r="AL135" s="197">
        <f>EU28_TRA_StockTot!AL135-UK_TRA_StockTot!AL135</f>
        <v>2577131</v>
      </c>
      <c r="AM135" s="197">
        <f>EU28_TRA_StockTot!AM135-UK_TRA_StockTot!AM135</f>
        <v>2865261</v>
      </c>
      <c r="AN135" s="197">
        <f>EU28_TRA_StockTot!AN135-UK_TRA_StockTot!AN135</f>
        <v>3167888</v>
      </c>
      <c r="AO135" s="197">
        <f>EU28_TRA_StockTot!AO135-UK_TRA_StockTot!AO135</f>
        <v>3481249</v>
      </c>
      <c r="AP135" s="197">
        <f>EU28_TRA_StockTot!AP135-UK_TRA_StockTot!AP135</f>
        <v>3801558</v>
      </c>
      <c r="AQ135" s="197">
        <f>EU28_TRA_StockTot!AQ135-UK_TRA_StockTot!AQ135</f>
        <v>4127413</v>
      </c>
      <c r="AR135" s="197">
        <f>EU28_TRA_StockTot!AR135-UK_TRA_StockTot!AR135</f>
        <v>4458321</v>
      </c>
      <c r="AS135" s="197">
        <f>EU28_TRA_StockTot!AS135-UK_TRA_StockTot!AS135</f>
        <v>4788731</v>
      </c>
      <c r="AT135" s="197">
        <f>EU28_TRA_StockTot!AT135-UK_TRA_StockTot!AT135</f>
        <v>5121275</v>
      </c>
      <c r="AU135" s="197">
        <f>EU28_TRA_StockTot!AU135-UK_TRA_StockTot!AU135</f>
        <v>5454032</v>
      </c>
      <c r="AV135" s="197">
        <f>EU28_TRA_StockTot!AV135-UK_TRA_StockTot!AV135</f>
        <v>5787931</v>
      </c>
      <c r="AW135" s="197">
        <f>EU28_TRA_StockTot!AW135-UK_TRA_StockTot!AW135</f>
        <v>6121902</v>
      </c>
      <c r="AX135" s="197">
        <f>EU28_TRA_StockTot!AX135-UK_TRA_StockTot!AX135</f>
        <v>6458202</v>
      </c>
      <c r="AY135" s="197">
        <f>EU28_TRA_StockTot!AY135-UK_TRA_StockTot!AY135</f>
        <v>6796949</v>
      </c>
      <c r="AZ135" s="197">
        <f>EU28_TRA_StockTot!AZ135-UK_TRA_StockTot!AZ135</f>
        <v>7141277</v>
      </c>
    </row>
    <row r="136" spans="1:52">
      <c r="A136" s="112" t="s">
        <v>208</v>
      </c>
      <c r="B136" s="96">
        <f>EU28_TRA_StockTot!B136-UK_TRA_StockTot!B136</f>
        <v>0</v>
      </c>
      <c r="C136" s="197">
        <f>EU28_TRA_StockTot!C136-UK_TRA_StockTot!C136</f>
        <v>0</v>
      </c>
      <c r="D136" s="197">
        <f>EU28_TRA_StockTot!D136-UK_TRA_StockTot!D136</f>
        <v>0</v>
      </c>
      <c r="E136" s="197">
        <f>EU28_TRA_StockTot!E136-UK_TRA_StockTot!E136</f>
        <v>0</v>
      </c>
      <c r="F136" s="197">
        <f>EU28_TRA_StockTot!F136-UK_TRA_StockTot!F136</f>
        <v>0</v>
      </c>
      <c r="G136" s="197">
        <f>EU28_TRA_StockTot!G136-UK_TRA_StockTot!G136</f>
        <v>0</v>
      </c>
      <c r="H136" s="197">
        <f>EU28_TRA_StockTot!H136-UK_TRA_StockTot!H136</f>
        <v>0</v>
      </c>
      <c r="I136" s="197">
        <f>EU28_TRA_StockTot!I136-UK_TRA_StockTot!I136</f>
        <v>0</v>
      </c>
      <c r="J136" s="197">
        <f>EU28_TRA_StockTot!J136-UK_TRA_StockTot!J136</f>
        <v>0</v>
      </c>
      <c r="K136" s="197">
        <f>EU28_TRA_StockTot!K136-UK_TRA_StockTot!K136</f>
        <v>0</v>
      </c>
      <c r="L136" s="197">
        <f>EU28_TRA_StockTot!L136-UK_TRA_StockTot!L136</f>
        <v>0</v>
      </c>
      <c r="M136" s="197">
        <f>EU28_TRA_StockTot!M136-UK_TRA_StockTot!M136</f>
        <v>0</v>
      </c>
      <c r="N136" s="197">
        <f>EU28_TRA_StockTot!N136-UK_TRA_StockTot!N136</f>
        <v>0</v>
      </c>
      <c r="O136" s="197">
        <f>EU28_TRA_StockTot!O136-UK_TRA_StockTot!O136</f>
        <v>0</v>
      </c>
      <c r="P136" s="197">
        <f>EU28_TRA_StockTot!P136-UK_TRA_StockTot!P136</f>
        <v>0</v>
      </c>
      <c r="Q136" s="197">
        <f>EU28_TRA_StockTot!Q136-UK_TRA_StockTot!Q136</f>
        <v>0</v>
      </c>
      <c r="R136" s="197">
        <f>EU28_TRA_StockTot!R136-UK_TRA_StockTot!R136</f>
        <v>1</v>
      </c>
      <c r="S136" s="197">
        <f>EU28_TRA_StockTot!S136-UK_TRA_StockTot!S136</f>
        <v>3</v>
      </c>
      <c r="T136" s="197">
        <f>EU28_TRA_StockTot!T136-UK_TRA_StockTot!T136</f>
        <v>9</v>
      </c>
      <c r="U136" s="197">
        <f>EU28_TRA_StockTot!U136-UK_TRA_StockTot!U136</f>
        <v>25</v>
      </c>
      <c r="V136" s="197">
        <f>EU28_TRA_StockTot!V136-UK_TRA_StockTot!V136</f>
        <v>206</v>
      </c>
      <c r="W136" s="197">
        <f>EU28_TRA_StockTot!W136-UK_TRA_StockTot!W136</f>
        <v>530</v>
      </c>
      <c r="X136" s="197">
        <f>EU28_TRA_StockTot!X136-UK_TRA_StockTot!X136</f>
        <v>1046</v>
      </c>
      <c r="Y136" s="197">
        <f>EU28_TRA_StockTot!Y136-UK_TRA_StockTot!Y136</f>
        <v>1849</v>
      </c>
      <c r="Z136" s="197">
        <f>EU28_TRA_StockTot!Z136-UK_TRA_StockTot!Z136</f>
        <v>3318</v>
      </c>
      <c r="AA136" s="197">
        <f>EU28_TRA_StockTot!AA136-UK_TRA_StockTot!AA136</f>
        <v>6265</v>
      </c>
      <c r="AB136" s="197">
        <f>EU28_TRA_StockTot!AB136-UK_TRA_StockTot!AB136</f>
        <v>11666</v>
      </c>
      <c r="AC136" s="197">
        <f>EU28_TRA_StockTot!AC136-UK_TRA_StockTot!AC136</f>
        <v>20789</v>
      </c>
      <c r="AD136" s="197">
        <f>EU28_TRA_StockTot!AD136-UK_TRA_StockTot!AD136</f>
        <v>35292</v>
      </c>
      <c r="AE136" s="197">
        <f>EU28_TRA_StockTot!AE136-UK_TRA_StockTot!AE136</f>
        <v>56983</v>
      </c>
      <c r="AF136" s="197">
        <f>EU28_TRA_StockTot!AF136-UK_TRA_StockTot!AF136</f>
        <v>88063</v>
      </c>
      <c r="AG136" s="197">
        <f>EU28_TRA_StockTot!AG136-UK_TRA_StockTot!AG136</f>
        <v>130304</v>
      </c>
      <c r="AH136" s="197">
        <f>EU28_TRA_StockTot!AH136-UK_TRA_StockTot!AH136</f>
        <v>185167</v>
      </c>
      <c r="AI136" s="197">
        <f>EU28_TRA_StockTot!AI136-UK_TRA_StockTot!AI136</f>
        <v>252295</v>
      </c>
      <c r="AJ136" s="197">
        <f>EU28_TRA_StockTot!AJ136-UK_TRA_StockTot!AJ136</f>
        <v>332388</v>
      </c>
      <c r="AK136" s="197">
        <f>EU28_TRA_StockTot!AK136-UK_TRA_StockTot!AK136</f>
        <v>424615</v>
      </c>
      <c r="AL136" s="197">
        <f>EU28_TRA_StockTot!AL136-UK_TRA_StockTot!AL136</f>
        <v>528164</v>
      </c>
      <c r="AM136" s="197">
        <f>EU28_TRA_StockTot!AM136-UK_TRA_StockTot!AM136</f>
        <v>641119</v>
      </c>
      <c r="AN136" s="197">
        <f>EU28_TRA_StockTot!AN136-UK_TRA_StockTot!AN136</f>
        <v>761841</v>
      </c>
      <c r="AO136" s="197">
        <f>EU28_TRA_StockTot!AO136-UK_TRA_StockTot!AO136</f>
        <v>887992</v>
      </c>
      <c r="AP136" s="197">
        <f>EU28_TRA_StockTot!AP136-UK_TRA_StockTot!AP136</f>
        <v>1017719</v>
      </c>
      <c r="AQ136" s="197">
        <f>EU28_TRA_StockTot!AQ136-UK_TRA_StockTot!AQ136</f>
        <v>1149007</v>
      </c>
      <c r="AR136" s="197">
        <f>EU28_TRA_StockTot!AR136-UK_TRA_StockTot!AR136</f>
        <v>1280917</v>
      </c>
      <c r="AS136" s="197">
        <f>EU28_TRA_StockTot!AS136-UK_TRA_StockTot!AS136</f>
        <v>1411697</v>
      </c>
      <c r="AT136" s="197">
        <f>EU28_TRA_StockTot!AT136-UK_TRA_StockTot!AT136</f>
        <v>1541342</v>
      </c>
      <c r="AU136" s="197">
        <f>EU28_TRA_StockTot!AU136-UK_TRA_StockTot!AU136</f>
        <v>1668720</v>
      </c>
      <c r="AV136" s="197">
        <f>EU28_TRA_StockTot!AV136-UK_TRA_StockTot!AV136</f>
        <v>1794107</v>
      </c>
      <c r="AW136" s="197">
        <f>EU28_TRA_StockTot!AW136-UK_TRA_StockTot!AW136</f>
        <v>1916995</v>
      </c>
      <c r="AX136" s="197">
        <f>EU28_TRA_StockTot!AX136-UK_TRA_StockTot!AX136</f>
        <v>2038665</v>
      </c>
      <c r="AY136" s="197">
        <f>EU28_TRA_StockTot!AY136-UK_TRA_StockTot!AY136</f>
        <v>2158822</v>
      </c>
      <c r="AZ136" s="197">
        <f>EU28_TRA_StockTot!AZ136-UK_TRA_StockTot!AZ136</f>
        <v>2279987</v>
      </c>
    </row>
    <row r="137" spans="1:52">
      <c r="A137" s="112" t="s">
        <v>209</v>
      </c>
      <c r="B137" s="96">
        <f>EU28_TRA_StockTot!B137-UK_TRA_StockTot!B137</f>
        <v>0</v>
      </c>
      <c r="C137" s="197">
        <f>EU28_TRA_StockTot!C137-UK_TRA_StockTot!C137</f>
        <v>0</v>
      </c>
      <c r="D137" s="197">
        <f>EU28_TRA_StockTot!D137-UK_TRA_StockTot!D137</f>
        <v>0</v>
      </c>
      <c r="E137" s="197">
        <f>EU28_TRA_StockTot!E137-UK_TRA_StockTot!E137</f>
        <v>0</v>
      </c>
      <c r="F137" s="197">
        <f>EU28_TRA_StockTot!F137-UK_TRA_StockTot!F137</f>
        <v>0</v>
      </c>
      <c r="G137" s="197">
        <f>EU28_TRA_StockTot!G137-UK_TRA_StockTot!G137</f>
        <v>0</v>
      </c>
      <c r="H137" s="197">
        <f>EU28_TRA_StockTot!H137-UK_TRA_StockTot!H137</f>
        <v>0</v>
      </c>
      <c r="I137" s="197">
        <f>EU28_TRA_StockTot!I137-UK_TRA_StockTot!I137</f>
        <v>0</v>
      </c>
      <c r="J137" s="197">
        <f>EU28_TRA_StockTot!J137-UK_TRA_StockTot!J137</f>
        <v>0</v>
      </c>
      <c r="K137" s="197">
        <f>EU28_TRA_StockTot!K137-UK_TRA_StockTot!K137</f>
        <v>0</v>
      </c>
      <c r="L137" s="197">
        <f>EU28_TRA_StockTot!L137-UK_TRA_StockTot!L137</f>
        <v>0</v>
      </c>
      <c r="M137" s="197">
        <f>EU28_TRA_StockTot!M137-UK_TRA_StockTot!M137</f>
        <v>0</v>
      </c>
      <c r="N137" s="197">
        <f>EU28_TRA_StockTot!N137-UK_TRA_StockTot!N137</f>
        <v>0</v>
      </c>
      <c r="O137" s="197">
        <f>EU28_TRA_StockTot!O137-UK_TRA_StockTot!O137</f>
        <v>0</v>
      </c>
      <c r="P137" s="197">
        <f>EU28_TRA_StockTot!P137-UK_TRA_StockTot!P137</f>
        <v>0</v>
      </c>
      <c r="Q137" s="197">
        <f>EU28_TRA_StockTot!Q137-UK_TRA_StockTot!Q137</f>
        <v>0</v>
      </c>
      <c r="R137" s="197">
        <f>EU28_TRA_StockTot!R137-UK_TRA_StockTot!R137</f>
        <v>0</v>
      </c>
      <c r="S137" s="197">
        <f>EU28_TRA_StockTot!S137-UK_TRA_StockTot!S137</f>
        <v>0</v>
      </c>
      <c r="T137" s="197">
        <f>EU28_TRA_StockTot!T137-UK_TRA_StockTot!T137</f>
        <v>0</v>
      </c>
      <c r="U137" s="197">
        <f>EU28_TRA_StockTot!U137-UK_TRA_StockTot!U137</f>
        <v>0</v>
      </c>
      <c r="V137" s="197">
        <f>EU28_TRA_StockTot!V137-UK_TRA_StockTot!V137</f>
        <v>0</v>
      </c>
      <c r="W137" s="197">
        <f>EU28_TRA_StockTot!W137-UK_TRA_StockTot!W137</f>
        <v>0</v>
      </c>
      <c r="X137" s="197">
        <f>EU28_TRA_StockTot!X137-UK_TRA_StockTot!X137</f>
        <v>0</v>
      </c>
      <c r="Y137" s="197">
        <f>EU28_TRA_StockTot!Y137-UK_TRA_StockTot!Y137</f>
        <v>0</v>
      </c>
      <c r="Z137" s="197">
        <f>EU28_TRA_StockTot!Z137-UK_TRA_StockTot!Z137</f>
        <v>0</v>
      </c>
      <c r="AA137" s="197">
        <f>EU28_TRA_StockTot!AA137-UK_TRA_StockTot!AA137</f>
        <v>0</v>
      </c>
      <c r="AB137" s="197">
        <f>EU28_TRA_StockTot!AB137-UK_TRA_StockTot!AB137</f>
        <v>0</v>
      </c>
      <c r="AC137" s="197">
        <f>EU28_TRA_StockTot!AC137-UK_TRA_StockTot!AC137</f>
        <v>0</v>
      </c>
      <c r="AD137" s="197">
        <f>EU28_TRA_StockTot!AD137-UK_TRA_StockTot!AD137</f>
        <v>0</v>
      </c>
      <c r="AE137" s="197">
        <f>EU28_TRA_StockTot!AE137-UK_TRA_StockTot!AE137</f>
        <v>0</v>
      </c>
      <c r="AF137" s="197">
        <f>EU28_TRA_StockTot!AF137-UK_TRA_StockTot!AF137</f>
        <v>0</v>
      </c>
      <c r="AG137" s="197">
        <f>EU28_TRA_StockTot!AG137-UK_TRA_StockTot!AG137</f>
        <v>0</v>
      </c>
      <c r="AH137" s="197">
        <f>EU28_TRA_StockTot!AH137-UK_TRA_StockTot!AH137</f>
        <v>0</v>
      </c>
      <c r="AI137" s="197">
        <f>EU28_TRA_StockTot!AI137-UK_TRA_StockTot!AI137</f>
        <v>0</v>
      </c>
      <c r="AJ137" s="197">
        <f>EU28_TRA_StockTot!AJ137-UK_TRA_StockTot!AJ137</f>
        <v>0</v>
      </c>
      <c r="AK137" s="197">
        <f>EU28_TRA_StockTot!AK137-UK_TRA_StockTot!AK137</f>
        <v>0</v>
      </c>
      <c r="AL137" s="197">
        <f>EU28_TRA_StockTot!AL137-UK_TRA_StockTot!AL137</f>
        <v>0</v>
      </c>
      <c r="AM137" s="197">
        <f>EU28_TRA_StockTot!AM137-UK_TRA_StockTot!AM137</f>
        <v>0</v>
      </c>
      <c r="AN137" s="197">
        <f>EU28_TRA_StockTot!AN137-UK_TRA_StockTot!AN137</f>
        <v>0</v>
      </c>
      <c r="AO137" s="197">
        <f>EU28_TRA_StockTot!AO137-UK_TRA_StockTot!AO137</f>
        <v>0</v>
      </c>
      <c r="AP137" s="197">
        <f>EU28_TRA_StockTot!AP137-UK_TRA_StockTot!AP137</f>
        <v>0</v>
      </c>
      <c r="AQ137" s="197">
        <f>EU28_TRA_StockTot!AQ137-UK_TRA_StockTot!AQ137</f>
        <v>0</v>
      </c>
      <c r="AR137" s="197">
        <f>EU28_TRA_StockTot!AR137-UK_TRA_StockTot!AR137</f>
        <v>0</v>
      </c>
      <c r="AS137" s="197">
        <f>EU28_TRA_StockTot!AS137-UK_TRA_StockTot!AS137</f>
        <v>0</v>
      </c>
      <c r="AT137" s="197">
        <f>EU28_TRA_StockTot!AT137-UK_TRA_StockTot!AT137</f>
        <v>0</v>
      </c>
      <c r="AU137" s="197">
        <f>EU28_TRA_StockTot!AU137-UK_TRA_StockTot!AU137</f>
        <v>0</v>
      </c>
      <c r="AV137" s="197">
        <f>EU28_TRA_StockTot!AV137-UK_TRA_StockTot!AV137</f>
        <v>0</v>
      </c>
      <c r="AW137" s="197">
        <f>EU28_TRA_StockTot!AW137-UK_TRA_StockTot!AW137</f>
        <v>0</v>
      </c>
      <c r="AX137" s="197">
        <f>EU28_TRA_StockTot!AX137-UK_TRA_StockTot!AX137</f>
        <v>0</v>
      </c>
      <c r="AY137" s="197">
        <f>EU28_TRA_StockTot!AY137-UK_TRA_StockTot!AY137</f>
        <v>0</v>
      </c>
      <c r="AZ137" s="197">
        <f>EU28_TRA_StockTot!AZ137-UK_TRA_StockTot!AZ137</f>
        <v>0</v>
      </c>
    </row>
    <row r="138" spans="1:52">
      <c r="A138" s="112" t="s">
        <v>216</v>
      </c>
      <c r="B138" s="96">
        <f>EU28_TRA_StockTot!B138-UK_TRA_StockTot!B138</f>
        <v>0</v>
      </c>
      <c r="C138" s="197">
        <f>EU28_TRA_StockTot!C138-UK_TRA_StockTot!C138</f>
        <v>0</v>
      </c>
      <c r="D138" s="197">
        <f>EU28_TRA_StockTot!D138-UK_TRA_StockTot!D138</f>
        <v>0</v>
      </c>
      <c r="E138" s="197">
        <f>EU28_TRA_StockTot!E138-UK_TRA_StockTot!E138</f>
        <v>0</v>
      </c>
      <c r="F138" s="197">
        <f>EU28_TRA_StockTot!F138-UK_TRA_StockTot!F138</f>
        <v>0</v>
      </c>
      <c r="G138" s="197">
        <f>EU28_TRA_StockTot!G138-UK_TRA_StockTot!G138</f>
        <v>0</v>
      </c>
      <c r="H138" s="197">
        <f>EU28_TRA_StockTot!H138-UK_TRA_StockTot!H138</f>
        <v>0</v>
      </c>
      <c r="I138" s="197">
        <f>EU28_TRA_StockTot!I138-UK_TRA_StockTot!I138</f>
        <v>0</v>
      </c>
      <c r="J138" s="197">
        <f>EU28_TRA_StockTot!J138-UK_TRA_StockTot!J138</f>
        <v>0</v>
      </c>
      <c r="K138" s="197">
        <f>EU28_TRA_StockTot!K138-UK_TRA_StockTot!K138</f>
        <v>0</v>
      </c>
      <c r="L138" s="197">
        <f>EU28_TRA_StockTot!L138-UK_TRA_StockTot!L138</f>
        <v>0</v>
      </c>
      <c r="M138" s="197">
        <f>EU28_TRA_StockTot!M138-UK_TRA_StockTot!M138</f>
        <v>0</v>
      </c>
      <c r="N138" s="197">
        <f>EU28_TRA_StockTot!N138-UK_TRA_StockTot!N138</f>
        <v>0</v>
      </c>
      <c r="O138" s="197">
        <f>EU28_TRA_StockTot!O138-UK_TRA_StockTot!O138</f>
        <v>0</v>
      </c>
      <c r="P138" s="197">
        <f>EU28_TRA_StockTot!P138-UK_TRA_StockTot!P138</f>
        <v>0</v>
      </c>
      <c r="Q138" s="197">
        <f>EU28_TRA_StockTot!Q138-UK_TRA_StockTot!Q138</f>
        <v>0</v>
      </c>
      <c r="R138" s="197">
        <f>EU28_TRA_StockTot!R138-UK_TRA_StockTot!R138</f>
        <v>0</v>
      </c>
      <c r="S138" s="197">
        <f>EU28_TRA_StockTot!S138-UK_TRA_StockTot!S138</f>
        <v>0</v>
      </c>
      <c r="T138" s="197">
        <f>EU28_TRA_StockTot!T138-UK_TRA_StockTot!T138</f>
        <v>0</v>
      </c>
      <c r="U138" s="197">
        <f>EU28_TRA_StockTot!U138-UK_TRA_StockTot!U138</f>
        <v>0</v>
      </c>
      <c r="V138" s="197">
        <f>EU28_TRA_StockTot!V138-UK_TRA_StockTot!V138</f>
        <v>0</v>
      </c>
      <c r="W138" s="197">
        <f>EU28_TRA_StockTot!W138-UK_TRA_StockTot!W138</f>
        <v>0</v>
      </c>
      <c r="X138" s="197">
        <f>EU28_TRA_StockTot!X138-UK_TRA_StockTot!X138</f>
        <v>0</v>
      </c>
      <c r="Y138" s="197">
        <f>EU28_TRA_StockTot!Y138-UK_TRA_StockTot!Y138</f>
        <v>0</v>
      </c>
      <c r="Z138" s="197">
        <f>EU28_TRA_StockTot!Z138-UK_TRA_StockTot!Z138</f>
        <v>0</v>
      </c>
      <c r="AA138" s="197">
        <f>EU28_TRA_StockTot!AA138-UK_TRA_StockTot!AA138</f>
        <v>0</v>
      </c>
      <c r="AB138" s="197">
        <f>EU28_TRA_StockTot!AB138-UK_TRA_StockTot!AB138</f>
        <v>0</v>
      </c>
      <c r="AC138" s="197">
        <f>EU28_TRA_StockTot!AC138-UK_TRA_StockTot!AC138</f>
        <v>0</v>
      </c>
      <c r="AD138" s="197">
        <f>EU28_TRA_StockTot!AD138-UK_TRA_StockTot!AD138</f>
        <v>0</v>
      </c>
      <c r="AE138" s="197">
        <f>EU28_TRA_StockTot!AE138-UK_TRA_StockTot!AE138</f>
        <v>0</v>
      </c>
      <c r="AF138" s="197">
        <f>EU28_TRA_StockTot!AF138-UK_TRA_StockTot!AF138</f>
        <v>0</v>
      </c>
      <c r="AG138" s="197">
        <f>EU28_TRA_StockTot!AG138-UK_TRA_StockTot!AG138</f>
        <v>0</v>
      </c>
      <c r="AH138" s="197">
        <f>EU28_TRA_StockTot!AH138-UK_TRA_StockTot!AH138</f>
        <v>0</v>
      </c>
      <c r="AI138" s="197">
        <f>EU28_TRA_StockTot!AI138-UK_TRA_StockTot!AI138</f>
        <v>0</v>
      </c>
      <c r="AJ138" s="197">
        <f>EU28_TRA_StockTot!AJ138-UK_TRA_StockTot!AJ138</f>
        <v>0</v>
      </c>
      <c r="AK138" s="197">
        <f>EU28_TRA_StockTot!AK138-UK_TRA_StockTot!AK138</f>
        <v>0</v>
      </c>
      <c r="AL138" s="197">
        <f>EU28_TRA_StockTot!AL138-UK_TRA_StockTot!AL138</f>
        <v>0</v>
      </c>
      <c r="AM138" s="197">
        <f>EU28_TRA_StockTot!AM138-UK_TRA_StockTot!AM138</f>
        <v>0</v>
      </c>
      <c r="AN138" s="197">
        <f>EU28_TRA_StockTot!AN138-UK_TRA_StockTot!AN138</f>
        <v>0</v>
      </c>
      <c r="AO138" s="197">
        <f>EU28_TRA_StockTot!AO138-UK_TRA_StockTot!AO138</f>
        <v>0</v>
      </c>
      <c r="AP138" s="197">
        <f>EU28_TRA_StockTot!AP138-UK_TRA_StockTot!AP138</f>
        <v>0</v>
      </c>
      <c r="AQ138" s="197">
        <f>EU28_TRA_StockTot!AQ138-UK_TRA_StockTot!AQ138</f>
        <v>0</v>
      </c>
      <c r="AR138" s="197">
        <f>EU28_TRA_StockTot!AR138-UK_TRA_StockTot!AR138</f>
        <v>0</v>
      </c>
      <c r="AS138" s="197">
        <f>EU28_TRA_StockTot!AS138-UK_TRA_StockTot!AS138</f>
        <v>0</v>
      </c>
      <c r="AT138" s="197">
        <f>EU28_TRA_StockTot!AT138-UK_TRA_StockTot!AT138</f>
        <v>0</v>
      </c>
      <c r="AU138" s="197">
        <f>EU28_TRA_StockTot!AU138-UK_TRA_StockTot!AU138</f>
        <v>0</v>
      </c>
      <c r="AV138" s="197">
        <f>EU28_TRA_StockTot!AV138-UK_TRA_StockTot!AV138</f>
        <v>0</v>
      </c>
      <c r="AW138" s="197">
        <f>EU28_TRA_StockTot!AW138-UK_TRA_StockTot!AW138</f>
        <v>0</v>
      </c>
      <c r="AX138" s="197">
        <f>EU28_TRA_StockTot!AX138-UK_TRA_StockTot!AX138</f>
        <v>0</v>
      </c>
      <c r="AY138" s="197">
        <f>EU28_TRA_StockTot!AY138-UK_TRA_StockTot!AY138</f>
        <v>0</v>
      </c>
      <c r="AZ138" s="197">
        <f>EU28_TRA_StockTot!AZ138-UK_TRA_StockTot!AZ138</f>
        <v>0</v>
      </c>
    </row>
    <row r="139" spans="1:52">
      <c r="A139" s="110" t="s">
        <v>210</v>
      </c>
      <c r="B139" s="111">
        <f>EU28_TRA_StockTot!B139-UK_TRA_StockTot!B139</f>
        <v>0</v>
      </c>
      <c r="C139" s="210">
        <f>EU28_TRA_StockTot!C139-UK_TRA_StockTot!C139</f>
        <v>0</v>
      </c>
      <c r="D139" s="210">
        <f>EU28_TRA_StockTot!D139-UK_TRA_StockTot!D139</f>
        <v>0</v>
      </c>
      <c r="E139" s="210">
        <f>EU28_TRA_StockTot!E139-UK_TRA_StockTot!E139</f>
        <v>0</v>
      </c>
      <c r="F139" s="210">
        <f>EU28_TRA_StockTot!F139-UK_TRA_StockTot!F139</f>
        <v>0</v>
      </c>
      <c r="G139" s="210">
        <f>EU28_TRA_StockTot!G139-UK_TRA_StockTot!G139</f>
        <v>0</v>
      </c>
      <c r="H139" s="210">
        <f>EU28_TRA_StockTot!H139-UK_TRA_StockTot!H139</f>
        <v>0</v>
      </c>
      <c r="I139" s="210">
        <f>EU28_TRA_StockTot!I139-UK_TRA_StockTot!I139</f>
        <v>0</v>
      </c>
      <c r="J139" s="210">
        <f>EU28_TRA_StockTot!J139-UK_TRA_StockTot!J139</f>
        <v>0</v>
      </c>
      <c r="K139" s="210">
        <f>EU28_TRA_StockTot!K139-UK_TRA_StockTot!K139</f>
        <v>0</v>
      </c>
      <c r="L139" s="210">
        <f>EU28_TRA_StockTot!L139-UK_TRA_StockTot!L139</f>
        <v>0</v>
      </c>
      <c r="M139" s="210">
        <f>EU28_TRA_StockTot!M139-UK_TRA_StockTot!M139</f>
        <v>0</v>
      </c>
      <c r="N139" s="210">
        <f>EU28_TRA_StockTot!N139-UK_TRA_StockTot!N139</f>
        <v>0</v>
      </c>
      <c r="O139" s="210">
        <f>EU28_TRA_StockTot!O139-UK_TRA_StockTot!O139</f>
        <v>0</v>
      </c>
      <c r="P139" s="210">
        <f>EU28_TRA_StockTot!P139-UK_TRA_StockTot!P139</f>
        <v>0</v>
      </c>
      <c r="Q139" s="210">
        <f>EU28_TRA_StockTot!Q139-UK_TRA_StockTot!Q139</f>
        <v>0</v>
      </c>
      <c r="R139" s="210">
        <f>EU28_TRA_StockTot!R139-UK_TRA_StockTot!R139</f>
        <v>63</v>
      </c>
      <c r="S139" s="210">
        <f>EU28_TRA_StockTot!S139-UK_TRA_StockTot!S139</f>
        <v>162</v>
      </c>
      <c r="T139" s="210">
        <f>EU28_TRA_StockTot!T139-UK_TRA_StockTot!T139</f>
        <v>292</v>
      </c>
      <c r="U139" s="210">
        <f>EU28_TRA_StockTot!U139-UK_TRA_StockTot!U139</f>
        <v>444</v>
      </c>
      <c r="V139" s="210">
        <f>EU28_TRA_StockTot!V139-UK_TRA_StockTot!V139</f>
        <v>936</v>
      </c>
      <c r="W139" s="210">
        <f>EU28_TRA_StockTot!W139-UK_TRA_StockTot!W139</f>
        <v>1037</v>
      </c>
      <c r="X139" s="210">
        <f>EU28_TRA_StockTot!X139-UK_TRA_StockTot!X139</f>
        <v>1044</v>
      </c>
      <c r="Y139" s="210">
        <f>EU28_TRA_StockTot!Y139-UK_TRA_StockTot!Y139</f>
        <v>1034</v>
      </c>
      <c r="Z139" s="210">
        <f>EU28_TRA_StockTot!Z139-UK_TRA_StockTot!Z139</f>
        <v>1014</v>
      </c>
      <c r="AA139" s="210">
        <f>EU28_TRA_StockTot!AA139-UK_TRA_StockTot!AA139</f>
        <v>981</v>
      </c>
      <c r="AB139" s="210">
        <f>EU28_TRA_StockTot!AB139-UK_TRA_StockTot!AB139</f>
        <v>941</v>
      </c>
      <c r="AC139" s="210">
        <f>EU28_TRA_StockTot!AC139-UK_TRA_StockTot!AC139</f>
        <v>892</v>
      </c>
      <c r="AD139" s="210">
        <f>EU28_TRA_StockTot!AD139-UK_TRA_StockTot!AD139</f>
        <v>835</v>
      </c>
      <c r="AE139" s="210">
        <f>EU28_TRA_StockTot!AE139-UK_TRA_StockTot!AE139</f>
        <v>879</v>
      </c>
      <c r="AF139" s="210">
        <f>EU28_TRA_StockTot!AF139-UK_TRA_StockTot!AF139</f>
        <v>2064</v>
      </c>
      <c r="AG139" s="210">
        <f>EU28_TRA_StockTot!AG139-UK_TRA_StockTot!AG139</f>
        <v>4875</v>
      </c>
      <c r="AH139" s="210">
        <f>EU28_TRA_StockTot!AH139-UK_TRA_StockTot!AH139</f>
        <v>9531</v>
      </c>
      <c r="AI139" s="210">
        <f>EU28_TRA_StockTot!AI139-UK_TRA_StockTot!AI139</f>
        <v>16078</v>
      </c>
      <c r="AJ139" s="210">
        <f>EU28_TRA_StockTot!AJ139-UK_TRA_StockTot!AJ139</f>
        <v>24636</v>
      </c>
      <c r="AK139" s="210">
        <f>EU28_TRA_StockTot!AK139-UK_TRA_StockTot!AK139</f>
        <v>35234</v>
      </c>
      <c r="AL139" s="210">
        <f>EU28_TRA_StockTot!AL139-UK_TRA_StockTot!AL139</f>
        <v>47857</v>
      </c>
      <c r="AM139" s="210">
        <f>EU28_TRA_StockTot!AM139-UK_TRA_StockTot!AM139</f>
        <v>62436</v>
      </c>
      <c r="AN139" s="210">
        <f>EU28_TRA_StockTot!AN139-UK_TRA_StockTot!AN139</f>
        <v>78916</v>
      </c>
      <c r="AO139" s="210">
        <f>EU28_TRA_StockTot!AO139-UK_TRA_StockTot!AO139</f>
        <v>97182</v>
      </c>
      <c r="AP139" s="210">
        <f>EU28_TRA_StockTot!AP139-UK_TRA_StockTot!AP139</f>
        <v>117257</v>
      </c>
      <c r="AQ139" s="210">
        <f>EU28_TRA_StockTot!AQ139-UK_TRA_StockTot!AQ139</f>
        <v>139161</v>
      </c>
      <c r="AR139" s="210">
        <f>EU28_TRA_StockTot!AR139-UK_TRA_StockTot!AR139</f>
        <v>162960</v>
      </c>
      <c r="AS139" s="210">
        <f>EU28_TRA_StockTot!AS139-UK_TRA_StockTot!AS139</f>
        <v>188573</v>
      </c>
      <c r="AT139" s="210">
        <f>EU28_TRA_StockTot!AT139-UK_TRA_StockTot!AT139</f>
        <v>215950</v>
      </c>
      <c r="AU139" s="210">
        <f>EU28_TRA_StockTot!AU139-UK_TRA_StockTot!AU139</f>
        <v>244940</v>
      </c>
      <c r="AV139" s="210">
        <f>EU28_TRA_StockTot!AV139-UK_TRA_StockTot!AV139</f>
        <v>275513</v>
      </c>
      <c r="AW139" s="210">
        <f>EU28_TRA_StockTot!AW139-UK_TRA_StockTot!AW139</f>
        <v>307489</v>
      </c>
      <c r="AX139" s="210">
        <f>EU28_TRA_StockTot!AX139-UK_TRA_StockTot!AX139</f>
        <v>340899</v>
      </c>
      <c r="AY139" s="210">
        <f>EU28_TRA_StockTot!AY139-UK_TRA_StockTot!AY139</f>
        <v>375601</v>
      </c>
      <c r="AZ139" s="210">
        <f>EU28_TRA_StockTot!AZ139-UK_TRA_StockTot!AZ139</f>
        <v>411685</v>
      </c>
    </row>
    <row r="140" spans="1:52">
      <c r="A140" s="112" t="s">
        <v>211</v>
      </c>
      <c r="B140" s="96">
        <f>EU28_TRA_StockTot!B140-UK_TRA_StockTot!B140</f>
        <v>0</v>
      </c>
      <c r="C140" s="197">
        <f>EU28_TRA_StockTot!C140-UK_TRA_StockTot!C140</f>
        <v>0</v>
      </c>
      <c r="D140" s="197">
        <f>EU28_TRA_StockTot!D140-UK_TRA_StockTot!D140</f>
        <v>0</v>
      </c>
      <c r="E140" s="197">
        <f>EU28_TRA_StockTot!E140-UK_TRA_StockTot!E140</f>
        <v>0</v>
      </c>
      <c r="F140" s="197">
        <f>EU28_TRA_StockTot!F140-UK_TRA_StockTot!F140</f>
        <v>0</v>
      </c>
      <c r="G140" s="197">
        <f>EU28_TRA_StockTot!G140-UK_TRA_StockTot!G140</f>
        <v>0</v>
      </c>
      <c r="H140" s="197">
        <f>EU28_TRA_StockTot!H140-UK_TRA_StockTot!H140</f>
        <v>0</v>
      </c>
      <c r="I140" s="197">
        <f>EU28_TRA_StockTot!I140-UK_TRA_StockTot!I140</f>
        <v>0</v>
      </c>
      <c r="J140" s="197">
        <f>EU28_TRA_StockTot!J140-UK_TRA_StockTot!J140</f>
        <v>0</v>
      </c>
      <c r="K140" s="197">
        <f>EU28_TRA_StockTot!K140-UK_TRA_StockTot!K140</f>
        <v>0</v>
      </c>
      <c r="L140" s="197">
        <f>EU28_TRA_StockTot!L140-UK_TRA_StockTot!L140</f>
        <v>0</v>
      </c>
      <c r="M140" s="197">
        <f>EU28_TRA_StockTot!M140-UK_TRA_StockTot!M140</f>
        <v>0</v>
      </c>
      <c r="N140" s="197">
        <f>EU28_TRA_StockTot!N140-UK_TRA_StockTot!N140</f>
        <v>0</v>
      </c>
      <c r="O140" s="197">
        <f>EU28_TRA_StockTot!O140-UK_TRA_StockTot!O140</f>
        <v>0</v>
      </c>
      <c r="P140" s="197">
        <f>EU28_TRA_StockTot!P140-UK_TRA_StockTot!P140</f>
        <v>0</v>
      </c>
      <c r="Q140" s="197">
        <f>EU28_TRA_StockTot!Q140-UK_TRA_StockTot!Q140</f>
        <v>0</v>
      </c>
      <c r="R140" s="197">
        <f>EU28_TRA_StockTot!R140-UK_TRA_StockTot!R140</f>
        <v>3</v>
      </c>
      <c r="S140" s="197">
        <f>EU28_TRA_StockTot!S140-UK_TRA_StockTot!S140</f>
        <v>10</v>
      </c>
      <c r="T140" s="197">
        <f>EU28_TRA_StockTot!T140-UK_TRA_StockTot!T140</f>
        <v>22</v>
      </c>
      <c r="U140" s="197">
        <f>EU28_TRA_StockTot!U140-UK_TRA_StockTot!U140</f>
        <v>39</v>
      </c>
      <c r="V140" s="197">
        <f>EU28_TRA_StockTot!V140-UK_TRA_StockTot!V140</f>
        <v>156</v>
      </c>
      <c r="W140" s="197">
        <f>EU28_TRA_StockTot!W140-UK_TRA_StockTot!W140</f>
        <v>180</v>
      </c>
      <c r="X140" s="197">
        <f>EU28_TRA_StockTot!X140-UK_TRA_StockTot!X140</f>
        <v>184</v>
      </c>
      <c r="Y140" s="197">
        <f>EU28_TRA_StockTot!Y140-UK_TRA_StockTot!Y140</f>
        <v>184</v>
      </c>
      <c r="Z140" s="197">
        <f>EU28_TRA_StockTot!Z140-UK_TRA_StockTot!Z140</f>
        <v>183</v>
      </c>
      <c r="AA140" s="197">
        <f>EU28_TRA_StockTot!AA140-UK_TRA_StockTot!AA140</f>
        <v>181</v>
      </c>
      <c r="AB140" s="197">
        <f>EU28_TRA_StockTot!AB140-UK_TRA_StockTot!AB140</f>
        <v>179</v>
      </c>
      <c r="AC140" s="197">
        <f>EU28_TRA_StockTot!AC140-UK_TRA_StockTot!AC140</f>
        <v>175</v>
      </c>
      <c r="AD140" s="197">
        <f>EU28_TRA_StockTot!AD140-UK_TRA_StockTot!AD140</f>
        <v>172</v>
      </c>
      <c r="AE140" s="197">
        <f>EU28_TRA_StockTot!AE140-UK_TRA_StockTot!AE140</f>
        <v>216</v>
      </c>
      <c r="AF140" s="197">
        <f>EU28_TRA_StockTot!AF140-UK_TRA_StockTot!AF140</f>
        <v>811</v>
      </c>
      <c r="AG140" s="197">
        <f>EU28_TRA_StockTot!AG140-UK_TRA_StockTot!AG140</f>
        <v>2303</v>
      </c>
      <c r="AH140" s="197">
        <f>EU28_TRA_StockTot!AH140-UK_TRA_StockTot!AH140</f>
        <v>4938</v>
      </c>
      <c r="AI140" s="197">
        <f>EU28_TRA_StockTot!AI140-UK_TRA_StockTot!AI140</f>
        <v>8867</v>
      </c>
      <c r="AJ140" s="197">
        <f>EU28_TRA_StockTot!AJ140-UK_TRA_StockTot!AJ140</f>
        <v>14279</v>
      </c>
      <c r="AK140" s="197">
        <f>EU28_TRA_StockTot!AK140-UK_TRA_StockTot!AK140</f>
        <v>21328</v>
      </c>
      <c r="AL140" s="197">
        <f>EU28_TRA_StockTot!AL140-UK_TRA_StockTot!AL140</f>
        <v>30122</v>
      </c>
      <c r="AM140" s="197">
        <f>EU28_TRA_StockTot!AM140-UK_TRA_StockTot!AM140</f>
        <v>40722</v>
      </c>
      <c r="AN140" s="197">
        <f>EU28_TRA_StockTot!AN140-UK_TRA_StockTot!AN140</f>
        <v>53183</v>
      </c>
      <c r="AO140" s="197">
        <f>EU28_TRA_StockTot!AO140-UK_TRA_StockTot!AO140</f>
        <v>67503</v>
      </c>
      <c r="AP140" s="197">
        <f>EU28_TRA_StockTot!AP140-UK_TRA_StockTot!AP140</f>
        <v>83767</v>
      </c>
      <c r="AQ140" s="197">
        <f>EU28_TRA_StockTot!AQ140-UK_TRA_StockTot!AQ140</f>
        <v>102077</v>
      </c>
      <c r="AR140" s="197">
        <f>EU28_TRA_StockTot!AR140-UK_TRA_StockTot!AR140</f>
        <v>122513</v>
      </c>
      <c r="AS140" s="197">
        <f>EU28_TRA_StockTot!AS140-UK_TRA_StockTot!AS140</f>
        <v>145044</v>
      </c>
      <c r="AT140" s="197">
        <f>EU28_TRA_StockTot!AT140-UK_TRA_StockTot!AT140</f>
        <v>169640</v>
      </c>
      <c r="AU140" s="197">
        <f>EU28_TRA_StockTot!AU140-UK_TRA_StockTot!AU140</f>
        <v>196157</v>
      </c>
      <c r="AV140" s="197">
        <f>EU28_TRA_StockTot!AV140-UK_TRA_StockTot!AV140</f>
        <v>224545</v>
      </c>
      <c r="AW140" s="197">
        <f>EU28_TRA_StockTot!AW140-UK_TRA_StockTot!AW140</f>
        <v>254629</v>
      </c>
      <c r="AX140" s="197">
        <f>EU28_TRA_StockTot!AX140-UK_TRA_StockTot!AX140</f>
        <v>286349</v>
      </c>
      <c r="AY140" s="197">
        <f>EU28_TRA_StockTot!AY140-UK_TRA_StockTot!AY140</f>
        <v>319532</v>
      </c>
      <c r="AZ140" s="197">
        <f>EU28_TRA_StockTot!AZ140-UK_TRA_StockTot!AZ140</f>
        <v>354221</v>
      </c>
    </row>
    <row r="141" spans="1:52">
      <c r="A141" s="112" t="s">
        <v>217</v>
      </c>
      <c r="B141" s="96">
        <f>EU28_TRA_StockTot!B141-UK_TRA_StockTot!B141</f>
        <v>0</v>
      </c>
      <c r="C141" s="197">
        <f>EU28_TRA_StockTot!C141-UK_TRA_StockTot!C141</f>
        <v>0</v>
      </c>
      <c r="D141" s="197">
        <f>EU28_TRA_StockTot!D141-UK_TRA_StockTot!D141</f>
        <v>0</v>
      </c>
      <c r="E141" s="197">
        <f>EU28_TRA_StockTot!E141-UK_TRA_StockTot!E141</f>
        <v>0</v>
      </c>
      <c r="F141" s="197">
        <f>EU28_TRA_StockTot!F141-UK_TRA_StockTot!F141</f>
        <v>0</v>
      </c>
      <c r="G141" s="197">
        <f>EU28_TRA_StockTot!G141-UK_TRA_StockTot!G141</f>
        <v>0</v>
      </c>
      <c r="H141" s="197">
        <f>EU28_TRA_StockTot!H141-UK_TRA_StockTot!H141</f>
        <v>0</v>
      </c>
      <c r="I141" s="197">
        <f>EU28_TRA_StockTot!I141-UK_TRA_StockTot!I141</f>
        <v>0</v>
      </c>
      <c r="J141" s="197">
        <f>EU28_TRA_StockTot!J141-UK_TRA_StockTot!J141</f>
        <v>0</v>
      </c>
      <c r="K141" s="197">
        <f>EU28_TRA_StockTot!K141-UK_TRA_StockTot!K141</f>
        <v>0</v>
      </c>
      <c r="L141" s="197">
        <f>EU28_TRA_StockTot!L141-UK_TRA_StockTot!L141</f>
        <v>0</v>
      </c>
      <c r="M141" s="197">
        <f>EU28_TRA_StockTot!M141-UK_TRA_StockTot!M141</f>
        <v>0</v>
      </c>
      <c r="N141" s="197">
        <f>EU28_TRA_StockTot!N141-UK_TRA_StockTot!N141</f>
        <v>0</v>
      </c>
      <c r="O141" s="197">
        <f>EU28_TRA_StockTot!O141-UK_TRA_StockTot!O141</f>
        <v>0</v>
      </c>
      <c r="P141" s="197">
        <f>EU28_TRA_StockTot!P141-UK_TRA_StockTot!P141</f>
        <v>0</v>
      </c>
      <c r="Q141" s="197">
        <f>EU28_TRA_StockTot!Q141-UK_TRA_StockTot!Q141</f>
        <v>0</v>
      </c>
      <c r="R141" s="197">
        <f>EU28_TRA_StockTot!R141-UK_TRA_StockTot!R141</f>
        <v>60</v>
      </c>
      <c r="S141" s="197">
        <f>EU28_TRA_StockTot!S141-UK_TRA_StockTot!S141</f>
        <v>152</v>
      </c>
      <c r="T141" s="197">
        <f>EU28_TRA_StockTot!T141-UK_TRA_StockTot!T141</f>
        <v>270</v>
      </c>
      <c r="U141" s="197">
        <f>EU28_TRA_StockTot!U141-UK_TRA_StockTot!U141</f>
        <v>405</v>
      </c>
      <c r="V141" s="197">
        <f>EU28_TRA_StockTot!V141-UK_TRA_StockTot!V141</f>
        <v>780</v>
      </c>
      <c r="W141" s="197">
        <f>EU28_TRA_StockTot!W141-UK_TRA_StockTot!W141</f>
        <v>857</v>
      </c>
      <c r="X141" s="197">
        <f>EU28_TRA_StockTot!X141-UK_TRA_StockTot!X141</f>
        <v>860</v>
      </c>
      <c r="Y141" s="197">
        <f>EU28_TRA_StockTot!Y141-UK_TRA_StockTot!Y141</f>
        <v>850</v>
      </c>
      <c r="Z141" s="197">
        <f>EU28_TRA_StockTot!Z141-UK_TRA_StockTot!Z141</f>
        <v>831</v>
      </c>
      <c r="AA141" s="197">
        <f>EU28_TRA_StockTot!AA141-UK_TRA_StockTot!AA141</f>
        <v>800</v>
      </c>
      <c r="AB141" s="197">
        <f>EU28_TRA_StockTot!AB141-UK_TRA_StockTot!AB141</f>
        <v>762</v>
      </c>
      <c r="AC141" s="197">
        <f>EU28_TRA_StockTot!AC141-UK_TRA_StockTot!AC141</f>
        <v>717</v>
      </c>
      <c r="AD141" s="197">
        <f>EU28_TRA_StockTot!AD141-UK_TRA_StockTot!AD141</f>
        <v>663</v>
      </c>
      <c r="AE141" s="197">
        <f>EU28_TRA_StockTot!AE141-UK_TRA_StockTot!AE141</f>
        <v>663</v>
      </c>
      <c r="AF141" s="197">
        <f>EU28_TRA_StockTot!AF141-UK_TRA_StockTot!AF141</f>
        <v>1253</v>
      </c>
      <c r="AG141" s="197">
        <f>EU28_TRA_StockTot!AG141-UK_TRA_StockTot!AG141</f>
        <v>2572</v>
      </c>
      <c r="AH141" s="197">
        <f>EU28_TRA_StockTot!AH141-UK_TRA_StockTot!AH141</f>
        <v>4593</v>
      </c>
      <c r="AI141" s="197">
        <f>EU28_TRA_StockTot!AI141-UK_TRA_StockTot!AI141</f>
        <v>7211</v>
      </c>
      <c r="AJ141" s="197">
        <f>EU28_TRA_StockTot!AJ141-UK_TRA_StockTot!AJ141</f>
        <v>10357</v>
      </c>
      <c r="AK141" s="197">
        <f>EU28_TRA_StockTot!AK141-UK_TRA_StockTot!AK141</f>
        <v>13906</v>
      </c>
      <c r="AL141" s="197">
        <f>EU28_TRA_StockTot!AL141-UK_TRA_StockTot!AL141</f>
        <v>17735</v>
      </c>
      <c r="AM141" s="197">
        <f>EU28_TRA_StockTot!AM141-UK_TRA_StockTot!AM141</f>
        <v>21714</v>
      </c>
      <c r="AN141" s="197">
        <f>EU28_TRA_StockTot!AN141-UK_TRA_StockTot!AN141</f>
        <v>25733</v>
      </c>
      <c r="AO141" s="197">
        <f>EU28_TRA_StockTot!AO141-UK_TRA_StockTot!AO141</f>
        <v>29679</v>
      </c>
      <c r="AP141" s="197">
        <f>EU28_TRA_StockTot!AP141-UK_TRA_StockTot!AP141</f>
        <v>33490</v>
      </c>
      <c r="AQ141" s="197">
        <f>EU28_TRA_StockTot!AQ141-UK_TRA_StockTot!AQ141</f>
        <v>37084</v>
      </c>
      <c r="AR141" s="197">
        <f>EU28_TRA_StockTot!AR141-UK_TRA_StockTot!AR141</f>
        <v>40447</v>
      </c>
      <c r="AS141" s="197">
        <f>EU28_TRA_StockTot!AS141-UK_TRA_StockTot!AS141</f>
        <v>43529</v>
      </c>
      <c r="AT141" s="197">
        <f>EU28_TRA_StockTot!AT141-UK_TRA_StockTot!AT141</f>
        <v>46310</v>
      </c>
      <c r="AU141" s="197">
        <f>EU28_TRA_StockTot!AU141-UK_TRA_StockTot!AU141</f>
        <v>48783</v>
      </c>
      <c r="AV141" s="197">
        <f>EU28_TRA_StockTot!AV141-UK_TRA_StockTot!AV141</f>
        <v>50968</v>
      </c>
      <c r="AW141" s="197">
        <f>EU28_TRA_StockTot!AW141-UK_TRA_StockTot!AW141</f>
        <v>52860</v>
      </c>
      <c r="AX141" s="197">
        <f>EU28_TRA_StockTot!AX141-UK_TRA_StockTot!AX141</f>
        <v>54550</v>
      </c>
      <c r="AY141" s="197">
        <f>EU28_TRA_StockTot!AY141-UK_TRA_StockTot!AY141</f>
        <v>56069</v>
      </c>
      <c r="AZ141" s="197">
        <f>EU28_TRA_StockTot!AZ141-UK_TRA_StockTot!AZ141</f>
        <v>57464</v>
      </c>
    </row>
    <row r="142" spans="1:52">
      <c r="A142" s="108" t="s">
        <v>220</v>
      </c>
      <c r="B142" s="109">
        <f>EU28_TRA_StockTot!B142-UK_TRA_StockTot!B142</f>
        <v>4431167</v>
      </c>
      <c r="C142" s="214">
        <f>EU28_TRA_StockTot!C142-UK_TRA_StockTot!C142</f>
        <v>4504473</v>
      </c>
      <c r="D142" s="214">
        <f>EU28_TRA_StockTot!D142-UK_TRA_StockTot!D142</f>
        <v>4583545</v>
      </c>
      <c r="E142" s="214">
        <f>EU28_TRA_StockTot!E142-UK_TRA_StockTot!E142</f>
        <v>4615281</v>
      </c>
      <c r="F142" s="214">
        <f>EU28_TRA_StockTot!F142-UK_TRA_StockTot!F142</f>
        <v>4593127</v>
      </c>
      <c r="G142" s="214">
        <f>EU28_TRA_StockTot!G142-UK_TRA_StockTot!G142</f>
        <v>4629284</v>
      </c>
      <c r="H142" s="214">
        <f>EU28_TRA_StockTot!H142-UK_TRA_StockTot!H142</f>
        <v>4735292</v>
      </c>
      <c r="I142" s="214">
        <f>EU28_TRA_StockTot!I142-UK_TRA_StockTot!I142</f>
        <v>4732810</v>
      </c>
      <c r="J142" s="214">
        <f>EU28_TRA_StockTot!J142-UK_TRA_StockTot!J142</f>
        <v>4824989</v>
      </c>
      <c r="K142" s="214">
        <f>EU28_TRA_StockTot!K142-UK_TRA_StockTot!K142</f>
        <v>4823452</v>
      </c>
      <c r="L142" s="214">
        <f>EU28_TRA_StockTot!L142-UK_TRA_StockTot!L142</f>
        <v>4783844</v>
      </c>
      <c r="M142" s="214">
        <f>EU28_TRA_StockTot!M142-UK_TRA_StockTot!M142</f>
        <v>4816918</v>
      </c>
      <c r="N142" s="214">
        <f>EU28_TRA_StockTot!N142-UK_TRA_StockTot!N142</f>
        <v>4744643</v>
      </c>
      <c r="O142" s="214">
        <f>EU28_TRA_StockTot!O142-UK_TRA_StockTot!O142</f>
        <v>4722162</v>
      </c>
      <c r="P142" s="214">
        <f>EU28_TRA_StockTot!P142-UK_TRA_StockTot!P142</f>
        <v>4780046</v>
      </c>
      <c r="Q142" s="214">
        <f>EU28_TRA_StockTot!Q142-UK_TRA_StockTot!Q142</f>
        <v>4813659</v>
      </c>
      <c r="R142" s="214">
        <f>EU28_TRA_StockTot!R142-UK_TRA_StockTot!R142</f>
        <v>4992793</v>
      </c>
      <c r="S142" s="214">
        <f>EU28_TRA_StockTot!S142-UK_TRA_StockTot!S142</f>
        <v>5196434</v>
      </c>
      <c r="T142" s="214">
        <f>EU28_TRA_StockTot!T142-UK_TRA_StockTot!T142</f>
        <v>5351267</v>
      </c>
      <c r="U142" s="214">
        <f>EU28_TRA_StockTot!U142-UK_TRA_StockTot!U142</f>
        <v>5466597</v>
      </c>
      <c r="V142" s="214">
        <f>EU28_TRA_StockTot!V142-UK_TRA_StockTot!V142</f>
        <v>5563053</v>
      </c>
      <c r="W142" s="214">
        <f>EU28_TRA_StockTot!W142-UK_TRA_StockTot!W142</f>
        <v>5639137</v>
      </c>
      <c r="X142" s="214">
        <f>EU28_TRA_StockTot!X142-UK_TRA_StockTot!X142</f>
        <v>5695799</v>
      </c>
      <c r="Y142" s="214">
        <f>EU28_TRA_StockTot!Y142-UK_TRA_StockTot!Y142</f>
        <v>5752861</v>
      </c>
      <c r="Z142" s="214">
        <f>EU28_TRA_StockTot!Z142-UK_TRA_StockTot!Z142</f>
        <v>5805116</v>
      </c>
      <c r="AA142" s="214">
        <f>EU28_TRA_StockTot!AA142-UK_TRA_StockTot!AA142</f>
        <v>5856560</v>
      </c>
      <c r="AB142" s="214">
        <f>EU28_TRA_StockTot!AB142-UK_TRA_StockTot!AB142</f>
        <v>5907717</v>
      </c>
      <c r="AC142" s="214">
        <f>EU28_TRA_StockTot!AC142-UK_TRA_StockTot!AC142</f>
        <v>5953984</v>
      </c>
      <c r="AD142" s="214">
        <f>EU28_TRA_StockTot!AD142-UK_TRA_StockTot!AD142</f>
        <v>5995800</v>
      </c>
      <c r="AE142" s="214">
        <f>EU28_TRA_StockTot!AE142-UK_TRA_StockTot!AE142</f>
        <v>6034025</v>
      </c>
      <c r="AF142" s="214">
        <f>EU28_TRA_StockTot!AF142-UK_TRA_StockTot!AF142</f>
        <v>6070084</v>
      </c>
      <c r="AG142" s="214">
        <f>EU28_TRA_StockTot!AG142-UK_TRA_StockTot!AG142</f>
        <v>6104662</v>
      </c>
      <c r="AH142" s="214">
        <f>EU28_TRA_StockTot!AH142-UK_TRA_StockTot!AH142</f>
        <v>6139175</v>
      </c>
      <c r="AI142" s="214">
        <f>EU28_TRA_StockTot!AI142-UK_TRA_StockTot!AI142</f>
        <v>6169152</v>
      </c>
      <c r="AJ142" s="214">
        <f>EU28_TRA_StockTot!AJ142-UK_TRA_StockTot!AJ142</f>
        <v>6200336</v>
      </c>
      <c r="AK142" s="214">
        <f>EU28_TRA_StockTot!AK142-UK_TRA_StockTot!AK142</f>
        <v>6232651</v>
      </c>
      <c r="AL142" s="214">
        <f>EU28_TRA_StockTot!AL142-UK_TRA_StockTot!AL142</f>
        <v>6265984</v>
      </c>
      <c r="AM142" s="214">
        <f>EU28_TRA_StockTot!AM142-UK_TRA_StockTot!AM142</f>
        <v>6299612</v>
      </c>
      <c r="AN142" s="214">
        <f>EU28_TRA_StockTot!AN142-UK_TRA_StockTot!AN142</f>
        <v>6333713</v>
      </c>
      <c r="AO142" s="214">
        <f>EU28_TRA_StockTot!AO142-UK_TRA_StockTot!AO142</f>
        <v>6368280</v>
      </c>
      <c r="AP142" s="214">
        <f>EU28_TRA_StockTot!AP142-UK_TRA_StockTot!AP142</f>
        <v>6400536</v>
      </c>
      <c r="AQ142" s="214">
        <f>EU28_TRA_StockTot!AQ142-UK_TRA_StockTot!AQ142</f>
        <v>6434424</v>
      </c>
      <c r="AR142" s="214">
        <f>EU28_TRA_StockTot!AR142-UK_TRA_StockTot!AR142</f>
        <v>6469843</v>
      </c>
      <c r="AS142" s="214">
        <f>EU28_TRA_StockTot!AS142-UK_TRA_StockTot!AS142</f>
        <v>6508729</v>
      </c>
      <c r="AT142" s="214">
        <f>EU28_TRA_StockTot!AT142-UK_TRA_StockTot!AT142</f>
        <v>6549875</v>
      </c>
      <c r="AU142" s="214">
        <f>EU28_TRA_StockTot!AU142-UK_TRA_StockTot!AU142</f>
        <v>6591919</v>
      </c>
      <c r="AV142" s="214">
        <f>EU28_TRA_StockTot!AV142-UK_TRA_StockTot!AV142</f>
        <v>6632909</v>
      </c>
      <c r="AW142" s="214">
        <f>EU28_TRA_StockTot!AW142-UK_TRA_StockTot!AW142</f>
        <v>6675019</v>
      </c>
      <c r="AX142" s="214">
        <f>EU28_TRA_StockTot!AX142-UK_TRA_StockTot!AX142</f>
        <v>6718083</v>
      </c>
      <c r="AY142" s="214">
        <f>EU28_TRA_StockTot!AY142-UK_TRA_StockTot!AY142</f>
        <v>6762498</v>
      </c>
      <c r="AZ142" s="214">
        <f>EU28_TRA_StockTot!AZ142-UK_TRA_StockTot!AZ142</f>
        <v>6808418</v>
      </c>
    </row>
    <row r="143" spans="1:52">
      <c r="A143" s="110" t="s">
        <v>201</v>
      </c>
      <c r="B143" s="111">
        <f>EU28_TRA_StockTot!B143-UK_TRA_StockTot!B143</f>
        <v>4431167</v>
      </c>
      <c r="C143" s="210">
        <f>EU28_TRA_StockTot!C143-UK_TRA_StockTot!C143</f>
        <v>4504473</v>
      </c>
      <c r="D143" s="210">
        <f>EU28_TRA_StockTot!D143-UK_TRA_StockTot!D143</f>
        <v>4583545</v>
      </c>
      <c r="E143" s="210">
        <f>EU28_TRA_StockTot!E143-UK_TRA_StockTot!E143</f>
        <v>4615281</v>
      </c>
      <c r="F143" s="210">
        <f>EU28_TRA_StockTot!F143-UK_TRA_StockTot!F143</f>
        <v>4593127</v>
      </c>
      <c r="G143" s="210">
        <f>EU28_TRA_StockTot!G143-UK_TRA_StockTot!G143</f>
        <v>4629284</v>
      </c>
      <c r="H143" s="210">
        <f>EU28_TRA_StockTot!H143-UK_TRA_StockTot!H143</f>
        <v>4735292</v>
      </c>
      <c r="I143" s="210">
        <f>EU28_TRA_StockTot!I143-UK_TRA_StockTot!I143</f>
        <v>4732810</v>
      </c>
      <c r="J143" s="210">
        <f>EU28_TRA_StockTot!J143-UK_TRA_StockTot!J143</f>
        <v>4824989</v>
      </c>
      <c r="K143" s="210">
        <f>EU28_TRA_StockTot!K143-UK_TRA_StockTot!K143</f>
        <v>4823452</v>
      </c>
      <c r="L143" s="210">
        <f>EU28_TRA_StockTot!L143-UK_TRA_StockTot!L143</f>
        <v>4783844</v>
      </c>
      <c r="M143" s="210">
        <f>EU28_TRA_StockTot!M143-UK_TRA_StockTot!M143</f>
        <v>4816918</v>
      </c>
      <c r="N143" s="210">
        <f>EU28_TRA_StockTot!N143-UK_TRA_StockTot!N143</f>
        <v>4744643</v>
      </c>
      <c r="O143" s="210">
        <f>EU28_TRA_StockTot!O143-UK_TRA_StockTot!O143</f>
        <v>4722162</v>
      </c>
      <c r="P143" s="210">
        <f>EU28_TRA_StockTot!P143-UK_TRA_StockTot!P143</f>
        <v>4780046</v>
      </c>
      <c r="Q143" s="210">
        <f>EU28_TRA_StockTot!Q143-UK_TRA_StockTot!Q143</f>
        <v>4813659</v>
      </c>
      <c r="R143" s="210">
        <f>EU28_TRA_StockTot!R143-UK_TRA_StockTot!R143</f>
        <v>4992780</v>
      </c>
      <c r="S143" s="210">
        <f>EU28_TRA_StockTot!S143-UK_TRA_StockTot!S143</f>
        <v>5196403</v>
      </c>
      <c r="T143" s="210">
        <f>EU28_TRA_StockTot!T143-UK_TRA_StockTot!T143</f>
        <v>5351212</v>
      </c>
      <c r="U143" s="210">
        <f>EU28_TRA_StockTot!U143-UK_TRA_StockTot!U143</f>
        <v>5466511</v>
      </c>
      <c r="V143" s="210">
        <f>EU28_TRA_StockTot!V143-UK_TRA_StockTot!V143</f>
        <v>5562927</v>
      </c>
      <c r="W143" s="210">
        <f>EU28_TRA_StockTot!W143-UK_TRA_StockTot!W143</f>
        <v>5639009</v>
      </c>
      <c r="X143" s="210">
        <f>EU28_TRA_StockTot!X143-UK_TRA_StockTot!X143</f>
        <v>5695671</v>
      </c>
      <c r="Y143" s="210">
        <f>EU28_TRA_StockTot!Y143-UK_TRA_StockTot!Y143</f>
        <v>5752733</v>
      </c>
      <c r="Z143" s="210">
        <f>EU28_TRA_StockTot!Z143-UK_TRA_StockTot!Z143</f>
        <v>5804988</v>
      </c>
      <c r="AA143" s="210">
        <f>EU28_TRA_StockTot!AA143-UK_TRA_StockTot!AA143</f>
        <v>5856431</v>
      </c>
      <c r="AB143" s="210">
        <f>EU28_TRA_StockTot!AB143-UK_TRA_StockTot!AB143</f>
        <v>5907587</v>
      </c>
      <c r="AC143" s="210">
        <f>EU28_TRA_StockTot!AC143-UK_TRA_StockTot!AC143</f>
        <v>5953855</v>
      </c>
      <c r="AD143" s="210">
        <f>EU28_TRA_StockTot!AD143-UK_TRA_StockTot!AD143</f>
        <v>5995667</v>
      </c>
      <c r="AE143" s="210">
        <f>EU28_TRA_StockTot!AE143-UK_TRA_StockTot!AE143</f>
        <v>6033819</v>
      </c>
      <c r="AF143" s="210">
        <f>EU28_TRA_StockTot!AF143-UK_TRA_StockTot!AF143</f>
        <v>6069170</v>
      </c>
      <c r="AG143" s="210">
        <f>EU28_TRA_StockTot!AG143-UK_TRA_StockTot!AG143</f>
        <v>6101861</v>
      </c>
      <c r="AH143" s="210">
        <f>EU28_TRA_StockTot!AH143-UK_TRA_StockTot!AH143</f>
        <v>6133107</v>
      </c>
      <c r="AI143" s="210">
        <f>EU28_TRA_StockTot!AI143-UK_TRA_StockTot!AI143</f>
        <v>6158305</v>
      </c>
      <c r="AJ143" s="210">
        <f>EU28_TRA_StockTot!AJ143-UK_TRA_StockTot!AJ143</f>
        <v>6183012</v>
      </c>
      <c r="AK143" s="210">
        <f>EU28_TRA_StockTot!AK143-UK_TRA_StockTot!AK143</f>
        <v>6207125</v>
      </c>
      <c r="AL143" s="210">
        <f>EU28_TRA_StockTot!AL143-UK_TRA_StockTot!AL143</f>
        <v>6230352</v>
      </c>
      <c r="AM143" s="210">
        <f>EU28_TRA_StockTot!AM143-UK_TRA_StockTot!AM143</f>
        <v>6251979</v>
      </c>
      <c r="AN143" s="210">
        <f>EU28_TRA_StockTot!AN143-UK_TRA_StockTot!AN143</f>
        <v>6272176</v>
      </c>
      <c r="AO143" s="210">
        <f>EU28_TRA_StockTot!AO143-UK_TRA_StockTot!AO143</f>
        <v>6291025</v>
      </c>
      <c r="AP143" s="210">
        <f>EU28_TRA_StockTot!AP143-UK_TRA_StockTot!AP143</f>
        <v>6305842</v>
      </c>
      <c r="AQ143" s="210">
        <f>EU28_TRA_StockTot!AQ143-UK_TRA_StockTot!AQ143</f>
        <v>6320573</v>
      </c>
      <c r="AR143" s="210">
        <f>EU28_TRA_StockTot!AR143-UK_TRA_StockTot!AR143</f>
        <v>6335002</v>
      </c>
      <c r="AS143" s="210">
        <f>EU28_TRA_StockTot!AS143-UK_TRA_StockTot!AS143</f>
        <v>6351105</v>
      </c>
      <c r="AT143" s="210">
        <f>EU28_TRA_StockTot!AT143-UK_TRA_StockTot!AT143</f>
        <v>6367752</v>
      </c>
      <c r="AU143" s="210">
        <f>EU28_TRA_StockTot!AU143-UK_TRA_StockTot!AU143</f>
        <v>6383709</v>
      </c>
      <c r="AV143" s="210">
        <f>EU28_TRA_StockTot!AV143-UK_TRA_StockTot!AV143</f>
        <v>6397177</v>
      </c>
      <c r="AW143" s="210">
        <f>EU28_TRA_StockTot!AW143-UK_TRA_StockTot!AW143</f>
        <v>6410183</v>
      </c>
      <c r="AX143" s="210">
        <f>EU28_TRA_StockTot!AX143-UK_TRA_StockTot!AX143</f>
        <v>6422901</v>
      </c>
      <c r="AY143" s="210">
        <f>EU28_TRA_StockTot!AY143-UK_TRA_StockTot!AY143</f>
        <v>6435689</v>
      </c>
      <c r="AZ143" s="210">
        <f>EU28_TRA_StockTot!AZ143-UK_TRA_StockTot!AZ143</f>
        <v>6449001</v>
      </c>
    </row>
    <row r="144" spans="1:52">
      <c r="A144" s="112" t="s">
        <v>203</v>
      </c>
      <c r="B144" s="96">
        <f>EU28_TRA_StockTot!B144-UK_TRA_StockTot!B144</f>
        <v>4431167</v>
      </c>
      <c r="C144" s="197">
        <f>EU28_TRA_StockTot!C144-UK_TRA_StockTot!C144</f>
        <v>4504473</v>
      </c>
      <c r="D144" s="197">
        <f>EU28_TRA_StockTot!D144-UK_TRA_StockTot!D144</f>
        <v>4583545</v>
      </c>
      <c r="E144" s="197">
        <f>EU28_TRA_StockTot!E144-UK_TRA_StockTot!E144</f>
        <v>4615281</v>
      </c>
      <c r="F144" s="197">
        <f>EU28_TRA_StockTot!F144-UK_TRA_StockTot!F144</f>
        <v>4593127</v>
      </c>
      <c r="G144" s="197">
        <f>EU28_TRA_StockTot!G144-UK_TRA_StockTot!G144</f>
        <v>4629284</v>
      </c>
      <c r="H144" s="197">
        <f>EU28_TRA_StockTot!H144-UK_TRA_StockTot!H144</f>
        <v>4735292</v>
      </c>
      <c r="I144" s="197">
        <f>EU28_TRA_StockTot!I144-UK_TRA_StockTot!I144</f>
        <v>4732810</v>
      </c>
      <c r="J144" s="197">
        <f>EU28_TRA_StockTot!J144-UK_TRA_StockTot!J144</f>
        <v>4824989</v>
      </c>
      <c r="K144" s="197">
        <f>EU28_TRA_StockTot!K144-UK_TRA_StockTot!K144</f>
        <v>4823452</v>
      </c>
      <c r="L144" s="197">
        <f>EU28_TRA_StockTot!L144-UK_TRA_StockTot!L144</f>
        <v>4783844</v>
      </c>
      <c r="M144" s="197">
        <f>EU28_TRA_StockTot!M144-UK_TRA_StockTot!M144</f>
        <v>4816918</v>
      </c>
      <c r="N144" s="197">
        <f>EU28_TRA_StockTot!N144-UK_TRA_StockTot!N144</f>
        <v>4744643</v>
      </c>
      <c r="O144" s="197">
        <f>EU28_TRA_StockTot!O144-UK_TRA_StockTot!O144</f>
        <v>4722162</v>
      </c>
      <c r="P144" s="197">
        <f>EU28_TRA_StockTot!P144-UK_TRA_StockTot!P144</f>
        <v>4780046</v>
      </c>
      <c r="Q144" s="197">
        <f>EU28_TRA_StockTot!Q144-UK_TRA_StockTot!Q144</f>
        <v>4813659</v>
      </c>
      <c r="R144" s="197">
        <f>EU28_TRA_StockTot!R144-UK_TRA_StockTot!R144</f>
        <v>4992714</v>
      </c>
      <c r="S144" s="197">
        <f>EU28_TRA_StockTot!S144-UK_TRA_StockTot!S144</f>
        <v>5196249</v>
      </c>
      <c r="T144" s="197">
        <f>EU28_TRA_StockTot!T144-UK_TRA_StockTot!T144</f>
        <v>5350952</v>
      </c>
      <c r="U144" s="197">
        <f>EU28_TRA_StockTot!U144-UK_TRA_StockTot!U144</f>
        <v>5466122</v>
      </c>
      <c r="V144" s="197">
        <f>EU28_TRA_StockTot!V144-UK_TRA_StockTot!V144</f>
        <v>5562379</v>
      </c>
      <c r="W144" s="197">
        <f>EU28_TRA_StockTot!W144-UK_TRA_StockTot!W144</f>
        <v>5638258</v>
      </c>
      <c r="X144" s="197">
        <f>EU28_TRA_StockTot!X144-UK_TRA_StockTot!X144</f>
        <v>5694667</v>
      </c>
      <c r="Y144" s="197">
        <f>EU28_TRA_StockTot!Y144-UK_TRA_StockTot!Y144</f>
        <v>5751414</v>
      </c>
      <c r="Z144" s="197">
        <f>EU28_TRA_StockTot!Z144-UK_TRA_StockTot!Z144</f>
        <v>5803280</v>
      </c>
      <c r="AA144" s="197">
        <f>EU28_TRA_StockTot!AA144-UK_TRA_StockTot!AA144</f>
        <v>5854236</v>
      </c>
      <c r="AB144" s="197">
        <f>EU28_TRA_StockTot!AB144-UK_TRA_StockTot!AB144</f>
        <v>5904782</v>
      </c>
      <c r="AC144" s="197">
        <f>EU28_TRA_StockTot!AC144-UK_TRA_StockTot!AC144</f>
        <v>5950299</v>
      </c>
      <c r="AD144" s="197">
        <f>EU28_TRA_StockTot!AD144-UK_TRA_StockTot!AD144</f>
        <v>5991177</v>
      </c>
      <c r="AE144" s="197">
        <f>EU28_TRA_StockTot!AE144-UK_TRA_StockTot!AE144</f>
        <v>6028198</v>
      </c>
      <c r="AF144" s="197">
        <f>EU28_TRA_StockTot!AF144-UK_TRA_StockTot!AF144</f>
        <v>6062176</v>
      </c>
      <c r="AG144" s="197">
        <f>EU28_TRA_StockTot!AG144-UK_TRA_StockTot!AG144</f>
        <v>6093165</v>
      </c>
      <c r="AH144" s="197">
        <f>EU28_TRA_StockTot!AH144-UK_TRA_StockTot!AH144</f>
        <v>6122272</v>
      </c>
      <c r="AI144" s="197">
        <f>EU28_TRA_StockTot!AI144-UK_TRA_StockTot!AI144</f>
        <v>6144804</v>
      </c>
      <c r="AJ144" s="197">
        <f>EU28_TRA_StockTot!AJ144-UK_TRA_StockTot!AJ144</f>
        <v>6166149</v>
      </c>
      <c r="AK144" s="197">
        <f>EU28_TRA_StockTot!AK144-UK_TRA_StockTot!AK144</f>
        <v>6186103</v>
      </c>
      <c r="AL144" s="197">
        <f>EU28_TRA_StockTot!AL144-UK_TRA_StockTot!AL144</f>
        <v>6204149</v>
      </c>
      <c r="AM144" s="197">
        <f>EU28_TRA_StockTot!AM144-UK_TRA_StockTot!AM144</f>
        <v>6219301</v>
      </c>
      <c r="AN144" s="197">
        <f>EU28_TRA_StockTot!AN144-UK_TRA_StockTot!AN144</f>
        <v>6231353</v>
      </c>
      <c r="AO144" s="197">
        <f>EU28_TRA_StockTot!AO144-UK_TRA_StockTot!AO144</f>
        <v>6240089</v>
      </c>
      <c r="AP144" s="197">
        <f>EU28_TRA_StockTot!AP144-UK_TRA_StockTot!AP144</f>
        <v>6242249</v>
      </c>
      <c r="AQ144" s="197">
        <f>EU28_TRA_StockTot!AQ144-UK_TRA_StockTot!AQ144</f>
        <v>6241315</v>
      </c>
      <c r="AR144" s="197">
        <f>EU28_TRA_StockTot!AR144-UK_TRA_StockTot!AR144</f>
        <v>6236276</v>
      </c>
      <c r="AS144" s="197">
        <f>EU28_TRA_StockTot!AS144-UK_TRA_StockTot!AS144</f>
        <v>6228494</v>
      </c>
      <c r="AT144" s="197">
        <f>EU28_TRA_StockTot!AT144-UK_TRA_StockTot!AT144</f>
        <v>6215722</v>
      </c>
      <c r="AU144" s="197">
        <f>EU28_TRA_StockTot!AU144-UK_TRA_StockTot!AU144</f>
        <v>6196126</v>
      </c>
      <c r="AV144" s="197">
        <f>EU28_TRA_StockTot!AV144-UK_TRA_StockTot!AV144</f>
        <v>6166762</v>
      </c>
      <c r="AW144" s="197">
        <f>EU28_TRA_StockTot!AW144-UK_TRA_StockTot!AW144</f>
        <v>6128894</v>
      </c>
      <c r="AX144" s="197">
        <f>EU28_TRA_StockTot!AX144-UK_TRA_StockTot!AX144</f>
        <v>6081355</v>
      </c>
      <c r="AY144" s="197">
        <f>EU28_TRA_StockTot!AY144-UK_TRA_StockTot!AY144</f>
        <v>6024003</v>
      </c>
      <c r="AZ144" s="197">
        <f>EU28_TRA_StockTot!AZ144-UK_TRA_StockTot!AZ144</f>
        <v>5955925</v>
      </c>
    </row>
    <row r="145" spans="1:52">
      <c r="A145" s="112" t="s">
        <v>204</v>
      </c>
      <c r="B145" s="96">
        <f>EU28_TRA_StockTot!B145-UK_TRA_StockTot!B145</f>
        <v>0</v>
      </c>
      <c r="C145" s="197">
        <f>EU28_TRA_StockTot!C145-UK_TRA_StockTot!C145</f>
        <v>0</v>
      </c>
      <c r="D145" s="197">
        <f>EU28_TRA_StockTot!D145-UK_TRA_StockTot!D145</f>
        <v>0</v>
      </c>
      <c r="E145" s="197">
        <f>EU28_TRA_StockTot!E145-UK_TRA_StockTot!E145</f>
        <v>0</v>
      </c>
      <c r="F145" s="197">
        <f>EU28_TRA_StockTot!F145-UK_TRA_StockTot!F145</f>
        <v>0</v>
      </c>
      <c r="G145" s="197">
        <f>EU28_TRA_StockTot!G145-UK_TRA_StockTot!G145</f>
        <v>0</v>
      </c>
      <c r="H145" s="197">
        <f>EU28_TRA_StockTot!H145-UK_TRA_StockTot!H145</f>
        <v>0</v>
      </c>
      <c r="I145" s="197">
        <f>EU28_TRA_StockTot!I145-UK_TRA_StockTot!I145</f>
        <v>0</v>
      </c>
      <c r="J145" s="197">
        <f>EU28_TRA_StockTot!J145-UK_TRA_StockTot!J145</f>
        <v>0</v>
      </c>
      <c r="K145" s="197">
        <f>EU28_TRA_StockTot!K145-UK_TRA_StockTot!K145</f>
        <v>0</v>
      </c>
      <c r="L145" s="197">
        <f>EU28_TRA_StockTot!L145-UK_TRA_StockTot!L145</f>
        <v>0</v>
      </c>
      <c r="M145" s="197">
        <f>EU28_TRA_StockTot!M145-UK_TRA_StockTot!M145</f>
        <v>0</v>
      </c>
      <c r="N145" s="197">
        <f>EU28_TRA_StockTot!N145-UK_TRA_StockTot!N145</f>
        <v>0</v>
      </c>
      <c r="O145" s="197">
        <f>EU28_TRA_StockTot!O145-UK_TRA_StockTot!O145</f>
        <v>0</v>
      </c>
      <c r="P145" s="197">
        <f>EU28_TRA_StockTot!P145-UK_TRA_StockTot!P145</f>
        <v>0</v>
      </c>
      <c r="Q145" s="197">
        <f>EU28_TRA_StockTot!Q145-UK_TRA_StockTot!Q145</f>
        <v>0</v>
      </c>
      <c r="R145" s="197">
        <f>EU28_TRA_StockTot!R145-UK_TRA_StockTot!R145</f>
        <v>4</v>
      </c>
      <c r="S145" s="197">
        <f>EU28_TRA_StockTot!S145-UK_TRA_StockTot!S145</f>
        <v>10</v>
      </c>
      <c r="T145" s="197">
        <f>EU28_TRA_StockTot!T145-UK_TRA_StockTot!T145</f>
        <v>16</v>
      </c>
      <c r="U145" s="197">
        <f>EU28_TRA_StockTot!U145-UK_TRA_StockTot!U145</f>
        <v>26</v>
      </c>
      <c r="V145" s="197">
        <f>EU28_TRA_StockTot!V145-UK_TRA_StockTot!V145</f>
        <v>41</v>
      </c>
      <c r="W145" s="197">
        <f>EU28_TRA_StockTot!W145-UK_TRA_StockTot!W145</f>
        <v>64</v>
      </c>
      <c r="X145" s="197">
        <f>EU28_TRA_StockTot!X145-UK_TRA_StockTot!X145</f>
        <v>95</v>
      </c>
      <c r="Y145" s="197">
        <f>EU28_TRA_StockTot!Y145-UK_TRA_StockTot!Y145</f>
        <v>136</v>
      </c>
      <c r="Z145" s="197">
        <f>EU28_TRA_StockTot!Z145-UK_TRA_StockTot!Z145</f>
        <v>188</v>
      </c>
      <c r="AA145" s="197">
        <f>EU28_TRA_StockTot!AA145-UK_TRA_StockTot!AA145</f>
        <v>261</v>
      </c>
      <c r="AB145" s="197">
        <f>EU28_TRA_StockTot!AB145-UK_TRA_StockTot!AB145</f>
        <v>354</v>
      </c>
      <c r="AC145" s="197">
        <f>EU28_TRA_StockTot!AC145-UK_TRA_StockTot!AC145</f>
        <v>476</v>
      </c>
      <c r="AD145" s="197">
        <f>EU28_TRA_StockTot!AD145-UK_TRA_StockTot!AD145</f>
        <v>634</v>
      </c>
      <c r="AE145" s="197">
        <f>EU28_TRA_StockTot!AE145-UK_TRA_StockTot!AE145</f>
        <v>839</v>
      </c>
      <c r="AF145" s="197">
        <f>EU28_TRA_StockTot!AF145-UK_TRA_StockTot!AF145</f>
        <v>1088</v>
      </c>
      <c r="AG145" s="197">
        <f>EU28_TRA_StockTot!AG145-UK_TRA_StockTot!AG145</f>
        <v>1406</v>
      </c>
      <c r="AH145" s="197">
        <f>EU28_TRA_StockTot!AH145-UK_TRA_StockTot!AH145</f>
        <v>1823</v>
      </c>
      <c r="AI145" s="197">
        <f>EU28_TRA_StockTot!AI145-UK_TRA_StockTot!AI145</f>
        <v>2369</v>
      </c>
      <c r="AJ145" s="197">
        <f>EU28_TRA_StockTot!AJ145-UK_TRA_StockTot!AJ145</f>
        <v>3081</v>
      </c>
      <c r="AK145" s="197">
        <f>EU28_TRA_StockTot!AK145-UK_TRA_StockTot!AK145</f>
        <v>3979</v>
      </c>
      <c r="AL145" s="197">
        <f>EU28_TRA_StockTot!AL145-UK_TRA_StockTot!AL145</f>
        <v>5102</v>
      </c>
      <c r="AM145" s="197">
        <f>EU28_TRA_StockTot!AM145-UK_TRA_StockTot!AM145</f>
        <v>6533</v>
      </c>
      <c r="AN145" s="197">
        <f>EU28_TRA_StockTot!AN145-UK_TRA_StockTot!AN145</f>
        <v>8375</v>
      </c>
      <c r="AO145" s="197">
        <f>EU28_TRA_StockTot!AO145-UK_TRA_StockTot!AO145</f>
        <v>10712</v>
      </c>
      <c r="AP145" s="197">
        <f>EU28_TRA_StockTot!AP145-UK_TRA_StockTot!AP145</f>
        <v>13690</v>
      </c>
      <c r="AQ145" s="197">
        <f>EU28_TRA_StockTot!AQ145-UK_TRA_StockTot!AQ145</f>
        <v>17446</v>
      </c>
      <c r="AR145" s="197">
        <f>EU28_TRA_StockTot!AR145-UK_TRA_StockTot!AR145</f>
        <v>22190</v>
      </c>
      <c r="AS145" s="197">
        <f>EU28_TRA_StockTot!AS145-UK_TRA_StockTot!AS145</f>
        <v>28088</v>
      </c>
      <c r="AT145" s="197">
        <f>EU28_TRA_StockTot!AT145-UK_TRA_StockTot!AT145</f>
        <v>35427</v>
      </c>
      <c r="AU145" s="197">
        <f>EU28_TRA_StockTot!AU145-UK_TRA_StockTot!AU145</f>
        <v>44381</v>
      </c>
      <c r="AV145" s="197">
        <f>EU28_TRA_StockTot!AV145-UK_TRA_StockTot!AV145</f>
        <v>55244</v>
      </c>
      <c r="AW145" s="197">
        <f>EU28_TRA_StockTot!AW145-UK_TRA_StockTot!AW145</f>
        <v>68191</v>
      </c>
      <c r="AX145" s="197">
        <f>EU28_TRA_StockTot!AX145-UK_TRA_StockTot!AX145</f>
        <v>83526</v>
      </c>
      <c r="AY145" s="197">
        <f>EU28_TRA_StockTot!AY145-UK_TRA_StockTot!AY145</f>
        <v>101310</v>
      </c>
      <c r="AZ145" s="197">
        <f>EU28_TRA_StockTot!AZ145-UK_TRA_StockTot!AZ145</f>
        <v>121791</v>
      </c>
    </row>
    <row r="146" spans="1:52">
      <c r="A146" s="112" t="s">
        <v>221</v>
      </c>
      <c r="B146" s="96">
        <f>EU28_TRA_StockTot!B146-UK_TRA_StockTot!B146</f>
        <v>0</v>
      </c>
      <c r="C146" s="197">
        <f>EU28_TRA_StockTot!C146-UK_TRA_StockTot!C146</f>
        <v>0</v>
      </c>
      <c r="D146" s="197">
        <f>EU28_TRA_StockTot!D146-UK_TRA_StockTot!D146</f>
        <v>0</v>
      </c>
      <c r="E146" s="197">
        <f>EU28_TRA_StockTot!E146-UK_TRA_StockTot!E146</f>
        <v>0</v>
      </c>
      <c r="F146" s="197">
        <f>EU28_TRA_StockTot!F146-UK_TRA_StockTot!F146</f>
        <v>0</v>
      </c>
      <c r="G146" s="197">
        <f>EU28_TRA_StockTot!G146-UK_TRA_StockTot!G146</f>
        <v>0</v>
      </c>
      <c r="H146" s="197">
        <f>EU28_TRA_StockTot!H146-UK_TRA_StockTot!H146</f>
        <v>0</v>
      </c>
      <c r="I146" s="197">
        <f>EU28_TRA_StockTot!I146-UK_TRA_StockTot!I146</f>
        <v>0</v>
      </c>
      <c r="J146" s="197">
        <f>EU28_TRA_StockTot!J146-UK_TRA_StockTot!J146</f>
        <v>0</v>
      </c>
      <c r="K146" s="197">
        <f>EU28_TRA_StockTot!K146-UK_TRA_StockTot!K146</f>
        <v>0</v>
      </c>
      <c r="L146" s="197">
        <f>EU28_TRA_StockTot!L146-UK_TRA_StockTot!L146</f>
        <v>0</v>
      </c>
      <c r="M146" s="197">
        <f>EU28_TRA_StockTot!M146-UK_TRA_StockTot!M146</f>
        <v>0</v>
      </c>
      <c r="N146" s="197">
        <f>EU28_TRA_StockTot!N146-UK_TRA_StockTot!N146</f>
        <v>0</v>
      </c>
      <c r="O146" s="197">
        <f>EU28_TRA_StockTot!O146-UK_TRA_StockTot!O146</f>
        <v>0</v>
      </c>
      <c r="P146" s="197">
        <f>EU28_TRA_StockTot!P146-UK_TRA_StockTot!P146</f>
        <v>0</v>
      </c>
      <c r="Q146" s="197">
        <f>EU28_TRA_StockTot!Q146-UK_TRA_StockTot!Q146</f>
        <v>0</v>
      </c>
      <c r="R146" s="197">
        <f>EU28_TRA_StockTot!R146-UK_TRA_StockTot!R146</f>
        <v>61</v>
      </c>
      <c r="S146" s="197">
        <f>EU28_TRA_StockTot!S146-UK_TRA_StockTot!S146</f>
        <v>141</v>
      </c>
      <c r="T146" s="197">
        <f>EU28_TRA_StockTot!T146-UK_TRA_StockTot!T146</f>
        <v>235</v>
      </c>
      <c r="U146" s="197">
        <f>EU28_TRA_StockTot!U146-UK_TRA_StockTot!U146</f>
        <v>348</v>
      </c>
      <c r="V146" s="197">
        <f>EU28_TRA_StockTot!V146-UK_TRA_StockTot!V146</f>
        <v>484</v>
      </c>
      <c r="W146" s="197">
        <f>EU28_TRA_StockTot!W146-UK_TRA_StockTot!W146</f>
        <v>652</v>
      </c>
      <c r="X146" s="197">
        <f>EU28_TRA_StockTot!X146-UK_TRA_StockTot!X146</f>
        <v>850</v>
      </c>
      <c r="Y146" s="197">
        <f>EU28_TRA_StockTot!Y146-UK_TRA_StockTot!Y146</f>
        <v>1092</v>
      </c>
      <c r="Z146" s="197">
        <f>EU28_TRA_StockTot!Z146-UK_TRA_StockTot!Z146</f>
        <v>1383</v>
      </c>
      <c r="AA146" s="197">
        <f>EU28_TRA_StockTot!AA146-UK_TRA_StockTot!AA146</f>
        <v>1733</v>
      </c>
      <c r="AB146" s="197">
        <f>EU28_TRA_StockTot!AB146-UK_TRA_StockTot!AB146</f>
        <v>2163</v>
      </c>
      <c r="AC146" s="197">
        <f>EU28_TRA_StockTot!AC146-UK_TRA_StockTot!AC146</f>
        <v>2673</v>
      </c>
      <c r="AD146" s="197">
        <f>EU28_TRA_StockTot!AD146-UK_TRA_StockTot!AD146</f>
        <v>3287</v>
      </c>
      <c r="AE146" s="197">
        <f>EU28_TRA_StockTot!AE146-UK_TRA_StockTot!AE146</f>
        <v>3999</v>
      </c>
      <c r="AF146" s="197">
        <f>EU28_TRA_StockTot!AF146-UK_TRA_StockTot!AF146</f>
        <v>4835</v>
      </c>
      <c r="AG146" s="197">
        <f>EU28_TRA_StockTot!AG146-UK_TRA_StockTot!AG146</f>
        <v>5843</v>
      </c>
      <c r="AH146" s="197">
        <f>EU28_TRA_StockTot!AH146-UK_TRA_StockTot!AH146</f>
        <v>7063</v>
      </c>
      <c r="AI146" s="197">
        <f>EU28_TRA_StockTot!AI146-UK_TRA_StockTot!AI146</f>
        <v>8511</v>
      </c>
      <c r="AJ146" s="197">
        <f>EU28_TRA_StockTot!AJ146-UK_TRA_StockTot!AJ146</f>
        <v>10252</v>
      </c>
      <c r="AK146" s="197">
        <f>EU28_TRA_StockTot!AK146-UK_TRA_StockTot!AK146</f>
        <v>12340</v>
      </c>
      <c r="AL146" s="197">
        <f>EU28_TRA_StockTot!AL146-UK_TRA_StockTot!AL146</f>
        <v>14863</v>
      </c>
      <c r="AM146" s="197">
        <f>EU28_TRA_StockTot!AM146-UK_TRA_StockTot!AM146</f>
        <v>17880</v>
      </c>
      <c r="AN146" s="197">
        <f>EU28_TRA_StockTot!AN146-UK_TRA_StockTot!AN146</f>
        <v>21506</v>
      </c>
      <c r="AO146" s="197">
        <f>EU28_TRA_StockTot!AO146-UK_TRA_StockTot!AO146</f>
        <v>25812</v>
      </c>
      <c r="AP146" s="197">
        <f>EU28_TRA_StockTot!AP146-UK_TRA_StockTot!AP146</f>
        <v>30962</v>
      </c>
      <c r="AQ146" s="197">
        <f>EU28_TRA_StockTot!AQ146-UK_TRA_StockTot!AQ146</f>
        <v>37050</v>
      </c>
      <c r="AR146" s="197">
        <f>EU28_TRA_StockTot!AR146-UK_TRA_StockTot!AR146</f>
        <v>44295</v>
      </c>
      <c r="AS146" s="197">
        <f>EU28_TRA_StockTot!AS146-UK_TRA_StockTot!AS146</f>
        <v>52806</v>
      </c>
      <c r="AT146" s="197">
        <f>EU28_TRA_StockTot!AT146-UK_TRA_StockTot!AT146</f>
        <v>62880</v>
      </c>
      <c r="AU146" s="197">
        <f>EU28_TRA_StockTot!AU146-UK_TRA_StockTot!AU146</f>
        <v>74573</v>
      </c>
      <c r="AV146" s="197">
        <f>EU28_TRA_StockTot!AV146-UK_TRA_StockTot!AV146</f>
        <v>88144</v>
      </c>
      <c r="AW146" s="197">
        <f>EU28_TRA_StockTot!AW146-UK_TRA_StockTot!AW146</f>
        <v>103719</v>
      </c>
      <c r="AX146" s="197">
        <f>EU28_TRA_StockTot!AX146-UK_TRA_StockTot!AX146</f>
        <v>121629</v>
      </c>
      <c r="AY146" s="197">
        <f>EU28_TRA_StockTot!AY146-UK_TRA_StockTot!AY146</f>
        <v>141923</v>
      </c>
      <c r="AZ146" s="197">
        <f>EU28_TRA_StockTot!AZ146-UK_TRA_StockTot!AZ146</f>
        <v>164976</v>
      </c>
    </row>
    <row r="147" spans="1:52">
      <c r="A147" s="112" t="s">
        <v>215</v>
      </c>
      <c r="B147" s="96">
        <f>EU28_TRA_StockTot!B147-UK_TRA_StockTot!B147</f>
        <v>0</v>
      </c>
      <c r="C147" s="197">
        <f>EU28_TRA_StockTot!C147-UK_TRA_StockTot!C147</f>
        <v>0</v>
      </c>
      <c r="D147" s="197">
        <f>EU28_TRA_StockTot!D147-UK_TRA_StockTot!D147</f>
        <v>0</v>
      </c>
      <c r="E147" s="197">
        <f>EU28_TRA_StockTot!E147-UK_TRA_StockTot!E147</f>
        <v>0</v>
      </c>
      <c r="F147" s="197">
        <f>EU28_TRA_StockTot!F147-UK_TRA_StockTot!F147</f>
        <v>0</v>
      </c>
      <c r="G147" s="197">
        <f>EU28_TRA_StockTot!G147-UK_TRA_StockTot!G147</f>
        <v>0</v>
      </c>
      <c r="H147" s="197">
        <f>EU28_TRA_StockTot!H147-UK_TRA_StockTot!H147</f>
        <v>0</v>
      </c>
      <c r="I147" s="197">
        <f>EU28_TRA_StockTot!I147-UK_TRA_StockTot!I147</f>
        <v>0</v>
      </c>
      <c r="J147" s="197">
        <f>EU28_TRA_StockTot!J147-UK_TRA_StockTot!J147</f>
        <v>0</v>
      </c>
      <c r="K147" s="197">
        <f>EU28_TRA_StockTot!K147-UK_TRA_StockTot!K147</f>
        <v>0</v>
      </c>
      <c r="L147" s="197">
        <f>EU28_TRA_StockTot!L147-UK_TRA_StockTot!L147</f>
        <v>0</v>
      </c>
      <c r="M147" s="197">
        <f>EU28_TRA_StockTot!M147-UK_TRA_StockTot!M147</f>
        <v>0</v>
      </c>
      <c r="N147" s="197">
        <f>EU28_TRA_StockTot!N147-UK_TRA_StockTot!N147</f>
        <v>0</v>
      </c>
      <c r="O147" s="197">
        <f>EU28_TRA_StockTot!O147-UK_TRA_StockTot!O147</f>
        <v>0</v>
      </c>
      <c r="P147" s="197">
        <f>EU28_TRA_StockTot!P147-UK_TRA_StockTot!P147</f>
        <v>0</v>
      </c>
      <c r="Q147" s="197">
        <f>EU28_TRA_StockTot!Q147-UK_TRA_StockTot!Q147</f>
        <v>0</v>
      </c>
      <c r="R147" s="197">
        <f>EU28_TRA_StockTot!R147-UK_TRA_StockTot!R147</f>
        <v>1</v>
      </c>
      <c r="S147" s="197">
        <f>EU28_TRA_StockTot!S147-UK_TRA_StockTot!S147</f>
        <v>3</v>
      </c>
      <c r="T147" s="197">
        <f>EU28_TRA_StockTot!T147-UK_TRA_StockTot!T147</f>
        <v>9</v>
      </c>
      <c r="U147" s="197">
        <f>EU28_TRA_StockTot!U147-UK_TRA_StockTot!U147</f>
        <v>15</v>
      </c>
      <c r="V147" s="197">
        <f>EU28_TRA_StockTot!V147-UK_TRA_StockTot!V147</f>
        <v>23</v>
      </c>
      <c r="W147" s="197">
        <f>EU28_TRA_StockTot!W147-UK_TRA_StockTot!W147</f>
        <v>35</v>
      </c>
      <c r="X147" s="197">
        <f>EU28_TRA_StockTot!X147-UK_TRA_StockTot!X147</f>
        <v>59</v>
      </c>
      <c r="Y147" s="197">
        <f>EU28_TRA_StockTot!Y147-UK_TRA_StockTot!Y147</f>
        <v>91</v>
      </c>
      <c r="Z147" s="197">
        <f>EU28_TRA_StockTot!Z147-UK_TRA_StockTot!Z147</f>
        <v>137</v>
      </c>
      <c r="AA147" s="197">
        <f>EU28_TRA_StockTot!AA147-UK_TRA_StockTot!AA147</f>
        <v>201</v>
      </c>
      <c r="AB147" s="197">
        <f>EU28_TRA_StockTot!AB147-UK_TRA_StockTot!AB147</f>
        <v>288</v>
      </c>
      <c r="AC147" s="197">
        <f>EU28_TRA_StockTot!AC147-UK_TRA_StockTot!AC147</f>
        <v>407</v>
      </c>
      <c r="AD147" s="197">
        <f>EU28_TRA_StockTot!AD147-UK_TRA_StockTot!AD147</f>
        <v>569</v>
      </c>
      <c r="AE147" s="197">
        <f>EU28_TRA_StockTot!AE147-UK_TRA_StockTot!AE147</f>
        <v>783</v>
      </c>
      <c r="AF147" s="197">
        <f>EU28_TRA_StockTot!AF147-UK_TRA_StockTot!AF147</f>
        <v>1071</v>
      </c>
      <c r="AG147" s="197">
        <f>EU28_TRA_StockTot!AG147-UK_TRA_StockTot!AG147</f>
        <v>1447</v>
      </c>
      <c r="AH147" s="197">
        <f>EU28_TRA_StockTot!AH147-UK_TRA_StockTot!AH147</f>
        <v>1949</v>
      </c>
      <c r="AI147" s="197">
        <f>EU28_TRA_StockTot!AI147-UK_TRA_StockTot!AI147</f>
        <v>2621</v>
      </c>
      <c r="AJ147" s="197">
        <f>EU28_TRA_StockTot!AJ147-UK_TRA_StockTot!AJ147</f>
        <v>3530</v>
      </c>
      <c r="AK147" s="197">
        <f>EU28_TRA_StockTot!AK147-UK_TRA_StockTot!AK147</f>
        <v>4703</v>
      </c>
      <c r="AL147" s="197">
        <f>EU28_TRA_StockTot!AL147-UK_TRA_StockTot!AL147</f>
        <v>6238</v>
      </c>
      <c r="AM147" s="197">
        <f>EU28_TRA_StockTot!AM147-UK_TRA_StockTot!AM147</f>
        <v>8265</v>
      </c>
      <c r="AN147" s="197">
        <f>EU28_TRA_StockTot!AN147-UK_TRA_StockTot!AN147</f>
        <v>10942</v>
      </c>
      <c r="AO147" s="197">
        <f>EU28_TRA_StockTot!AO147-UK_TRA_StockTot!AO147</f>
        <v>14412</v>
      </c>
      <c r="AP147" s="197">
        <f>EU28_TRA_StockTot!AP147-UK_TRA_StockTot!AP147</f>
        <v>18941</v>
      </c>
      <c r="AQ147" s="197">
        <f>EU28_TRA_StockTot!AQ147-UK_TRA_StockTot!AQ147</f>
        <v>24762</v>
      </c>
      <c r="AR147" s="197">
        <f>EU28_TRA_StockTot!AR147-UK_TRA_StockTot!AR147</f>
        <v>32241</v>
      </c>
      <c r="AS147" s="197">
        <f>EU28_TRA_StockTot!AS147-UK_TRA_StockTot!AS147</f>
        <v>41717</v>
      </c>
      <c r="AT147" s="197">
        <f>EU28_TRA_StockTot!AT147-UK_TRA_StockTot!AT147</f>
        <v>53723</v>
      </c>
      <c r="AU147" s="197">
        <f>EU28_TRA_StockTot!AU147-UK_TRA_StockTot!AU147</f>
        <v>68629</v>
      </c>
      <c r="AV147" s="197">
        <f>EU28_TRA_StockTot!AV147-UK_TRA_StockTot!AV147</f>
        <v>87027</v>
      </c>
      <c r="AW147" s="197">
        <f>EU28_TRA_StockTot!AW147-UK_TRA_StockTot!AW147</f>
        <v>109379</v>
      </c>
      <c r="AX147" s="197">
        <f>EU28_TRA_StockTot!AX147-UK_TRA_StockTot!AX147</f>
        <v>136391</v>
      </c>
      <c r="AY147" s="197">
        <f>EU28_TRA_StockTot!AY147-UK_TRA_StockTot!AY147</f>
        <v>168453</v>
      </c>
      <c r="AZ147" s="197">
        <f>EU28_TRA_StockTot!AZ147-UK_TRA_StockTot!AZ147</f>
        <v>206309</v>
      </c>
    </row>
    <row r="148" spans="1:52">
      <c r="A148" s="110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  <c r="AW148" s="111"/>
      <c r="AX148" s="111"/>
      <c r="AY148" s="111"/>
      <c r="AZ148" s="111"/>
    </row>
    <row r="149" spans="1:52">
      <c r="A149" s="112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</row>
    <row r="150" spans="1:52">
      <c r="A150" s="112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</row>
    <row r="151" spans="1:52">
      <c r="A151" s="112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</row>
    <row r="152" spans="1:52">
      <c r="A152" s="112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</row>
    <row r="153" spans="1:52">
      <c r="A153" s="110" t="s">
        <v>206</v>
      </c>
      <c r="B153" s="111">
        <f>EU28_TRA_StockTot!B153-UK_TRA_StockTot!B153</f>
        <v>0</v>
      </c>
      <c r="C153" s="210">
        <f>EU28_TRA_StockTot!C153-UK_TRA_StockTot!C153</f>
        <v>0</v>
      </c>
      <c r="D153" s="210">
        <f>EU28_TRA_StockTot!D153-UK_TRA_StockTot!D153</f>
        <v>0</v>
      </c>
      <c r="E153" s="210">
        <f>EU28_TRA_StockTot!E153-UK_TRA_StockTot!E153</f>
        <v>0</v>
      </c>
      <c r="F153" s="210">
        <f>EU28_TRA_StockTot!F153-UK_TRA_StockTot!F153</f>
        <v>0</v>
      </c>
      <c r="G153" s="210">
        <f>EU28_TRA_StockTot!G153-UK_TRA_StockTot!G153</f>
        <v>0</v>
      </c>
      <c r="H153" s="210">
        <f>EU28_TRA_StockTot!H153-UK_TRA_StockTot!H153</f>
        <v>0</v>
      </c>
      <c r="I153" s="210">
        <f>EU28_TRA_StockTot!I153-UK_TRA_StockTot!I153</f>
        <v>0</v>
      </c>
      <c r="J153" s="210">
        <f>EU28_TRA_StockTot!J153-UK_TRA_StockTot!J153</f>
        <v>0</v>
      </c>
      <c r="K153" s="210">
        <f>EU28_TRA_StockTot!K153-UK_TRA_StockTot!K153</f>
        <v>0</v>
      </c>
      <c r="L153" s="210">
        <f>EU28_TRA_StockTot!L153-UK_TRA_StockTot!L153</f>
        <v>0</v>
      </c>
      <c r="M153" s="210">
        <f>EU28_TRA_StockTot!M153-UK_TRA_StockTot!M153</f>
        <v>0</v>
      </c>
      <c r="N153" s="210">
        <f>EU28_TRA_StockTot!N153-UK_TRA_StockTot!N153</f>
        <v>0</v>
      </c>
      <c r="O153" s="210">
        <f>EU28_TRA_StockTot!O153-UK_TRA_StockTot!O153</f>
        <v>0</v>
      </c>
      <c r="P153" s="210">
        <f>EU28_TRA_StockTot!P153-UK_TRA_StockTot!P153</f>
        <v>0</v>
      </c>
      <c r="Q153" s="210">
        <f>EU28_TRA_StockTot!Q153-UK_TRA_StockTot!Q153</f>
        <v>0</v>
      </c>
      <c r="R153" s="210">
        <f>EU28_TRA_StockTot!R153-UK_TRA_StockTot!R153</f>
        <v>0</v>
      </c>
      <c r="S153" s="210">
        <f>EU28_TRA_StockTot!S153-UK_TRA_StockTot!S153</f>
        <v>0</v>
      </c>
      <c r="T153" s="210">
        <f>EU28_TRA_StockTot!T153-UK_TRA_StockTot!T153</f>
        <v>1</v>
      </c>
      <c r="U153" s="210">
        <f>EU28_TRA_StockTot!U153-UK_TRA_StockTot!U153</f>
        <v>4</v>
      </c>
      <c r="V153" s="210">
        <f>EU28_TRA_StockTot!V153-UK_TRA_StockTot!V153</f>
        <v>9</v>
      </c>
      <c r="W153" s="210">
        <f>EU28_TRA_StockTot!W153-UK_TRA_StockTot!W153</f>
        <v>10</v>
      </c>
      <c r="X153" s="210">
        <f>EU28_TRA_StockTot!X153-UK_TRA_StockTot!X153</f>
        <v>10</v>
      </c>
      <c r="Y153" s="210">
        <f>EU28_TRA_StockTot!Y153-UK_TRA_StockTot!Y153</f>
        <v>10</v>
      </c>
      <c r="Z153" s="210">
        <f>EU28_TRA_StockTot!Z153-UK_TRA_StockTot!Z153</f>
        <v>10</v>
      </c>
      <c r="AA153" s="210">
        <f>EU28_TRA_StockTot!AA153-UK_TRA_StockTot!AA153</f>
        <v>11</v>
      </c>
      <c r="AB153" s="210">
        <f>EU28_TRA_StockTot!AB153-UK_TRA_StockTot!AB153</f>
        <v>12</v>
      </c>
      <c r="AC153" s="210">
        <f>EU28_TRA_StockTot!AC153-UK_TRA_StockTot!AC153</f>
        <v>14</v>
      </c>
      <c r="AD153" s="210">
        <f>EU28_TRA_StockTot!AD153-UK_TRA_StockTot!AD153</f>
        <v>25</v>
      </c>
      <c r="AE153" s="210">
        <f>EU28_TRA_StockTot!AE153-UK_TRA_StockTot!AE153</f>
        <v>108</v>
      </c>
      <c r="AF153" s="210">
        <f>EU28_TRA_StockTot!AF153-UK_TRA_StockTot!AF153</f>
        <v>391</v>
      </c>
      <c r="AG153" s="210">
        <f>EU28_TRA_StockTot!AG153-UK_TRA_StockTot!AG153</f>
        <v>958</v>
      </c>
      <c r="AH153" s="210">
        <f>EU28_TRA_StockTot!AH153-UK_TRA_StockTot!AH153</f>
        <v>1868</v>
      </c>
      <c r="AI153" s="210">
        <f>EU28_TRA_StockTot!AI153-UK_TRA_StockTot!AI153</f>
        <v>3158</v>
      </c>
      <c r="AJ153" s="210">
        <f>EU28_TRA_StockTot!AJ153-UK_TRA_StockTot!AJ153</f>
        <v>4891</v>
      </c>
      <c r="AK153" s="210">
        <f>EU28_TRA_StockTot!AK153-UK_TRA_StockTot!AK153</f>
        <v>7087</v>
      </c>
      <c r="AL153" s="210">
        <f>EU28_TRA_StockTot!AL153-UK_TRA_StockTot!AL153</f>
        <v>9787</v>
      </c>
      <c r="AM153" s="210">
        <f>EU28_TRA_StockTot!AM153-UK_TRA_StockTot!AM153</f>
        <v>13001</v>
      </c>
      <c r="AN153" s="210">
        <f>EU28_TRA_StockTot!AN153-UK_TRA_StockTot!AN153</f>
        <v>16750</v>
      </c>
      <c r="AO153" s="210">
        <f>EU28_TRA_StockTot!AO153-UK_TRA_StockTot!AO153</f>
        <v>21013</v>
      </c>
      <c r="AP153" s="210">
        <f>EU28_TRA_StockTot!AP153-UK_TRA_StockTot!AP153</f>
        <v>25762</v>
      </c>
      <c r="AQ153" s="210">
        <f>EU28_TRA_StockTot!AQ153-UK_TRA_StockTot!AQ153</f>
        <v>30980</v>
      </c>
      <c r="AR153" s="210">
        <f>EU28_TRA_StockTot!AR153-UK_TRA_StockTot!AR153</f>
        <v>36721</v>
      </c>
      <c r="AS153" s="210">
        <f>EU28_TRA_StockTot!AS153-UK_TRA_StockTot!AS153</f>
        <v>43000</v>
      </c>
      <c r="AT153" s="210">
        <f>EU28_TRA_StockTot!AT153-UK_TRA_StockTot!AT153</f>
        <v>49769</v>
      </c>
      <c r="AU153" s="210">
        <f>EU28_TRA_StockTot!AU153-UK_TRA_StockTot!AU153</f>
        <v>57034</v>
      </c>
      <c r="AV153" s="210">
        <f>EU28_TRA_StockTot!AV153-UK_TRA_StockTot!AV153</f>
        <v>64713</v>
      </c>
      <c r="AW153" s="210">
        <f>EU28_TRA_StockTot!AW153-UK_TRA_StockTot!AW153</f>
        <v>72850</v>
      </c>
      <c r="AX153" s="210">
        <f>EU28_TRA_StockTot!AX153-UK_TRA_StockTot!AX153</f>
        <v>81373</v>
      </c>
      <c r="AY153" s="210">
        <f>EU28_TRA_StockTot!AY153-UK_TRA_StockTot!AY153</f>
        <v>90285</v>
      </c>
      <c r="AZ153" s="210">
        <f>EU28_TRA_StockTot!AZ153-UK_TRA_StockTot!AZ153</f>
        <v>99482</v>
      </c>
    </row>
    <row r="154" spans="1:52">
      <c r="A154" s="112" t="s">
        <v>207</v>
      </c>
      <c r="B154" s="96">
        <f>EU28_TRA_StockTot!B154-UK_TRA_StockTot!B154</f>
        <v>0</v>
      </c>
      <c r="C154" s="197">
        <f>EU28_TRA_StockTot!C154-UK_TRA_StockTot!C154</f>
        <v>0</v>
      </c>
      <c r="D154" s="197">
        <f>EU28_TRA_StockTot!D154-UK_TRA_StockTot!D154</f>
        <v>0</v>
      </c>
      <c r="E154" s="197">
        <f>EU28_TRA_StockTot!E154-UK_TRA_StockTot!E154</f>
        <v>0</v>
      </c>
      <c r="F154" s="197">
        <f>EU28_TRA_StockTot!F154-UK_TRA_StockTot!F154</f>
        <v>0</v>
      </c>
      <c r="G154" s="197">
        <f>EU28_TRA_StockTot!G154-UK_TRA_StockTot!G154</f>
        <v>0</v>
      </c>
      <c r="H154" s="197">
        <f>EU28_TRA_StockTot!H154-UK_TRA_StockTot!H154</f>
        <v>0</v>
      </c>
      <c r="I154" s="197">
        <f>EU28_TRA_StockTot!I154-UK_TRA_StockTot!I154</f>
        <v>0</v>
      </c>
      <c r="J154" s="197">
        <f>EU28_TRA_StockTot!J154-UK_TRA_StockTot!J154</f>
        <v>0</v>
      </c>
      <c r="K154" s="197">
        <f>EU28_TRA_StockTot!K154-UK_TRA_StockTot!K154</f>
        <v>0</v>
      </c>
      <c r="L154" s="197">
        <f>EU28_TRA_StockTot!L154-UK_TRA_StockTot!L154</f>
        <v>0</v>
      </c>
      <c r="M154" s="197">
        <f>EU28_TRA_StockTot!M154-UK_TRA_StockTot!M154</f>
        <v>0</v>
      </c>
      <c r="N154" s="197">
        <f>EU28_TRA_StockTot!N154-UK_TRA_StockTot!N154</f>
        <v>0</v>
      </c>
      <c r="O154" s="197">
        <f>EU28_TRA_StockTot!O154-UK_TRA_StockTot!O154</f>
        <v>0</v>
      </c>
      <c r="P154" s="197">
        <f>EU28_TRA_StockTot!P154-UK_TRA_StockTot!P154</f>
        <v>0</v>
      </c>
      <c r="Q154" s="197">
        <f>EU28_TRA_StockTot!Q154-UK_TRA_StockTot!Q154</f>
        <v>0</v>
      </c>
      <c r="R154" s="197">
        <f>EU28_TRA_StockTot!R154-UK_TRA_StockTot!R154</f>
        <v>0</v>
      </c>
      <c r="S154" s="197">
        <f>EU28_TRA_StockTot!S154-UK_TRA_StockTot!S154</f>
        <v>0</v>
      </c>
      <c r="T154" s="197">
        <f>EU28_TRA_StockTot!T154-UK_TRA_StockTot!T154</f>
        <v>0</v>
      </c>
      <c r="U154" s="197">
        <f>EU28_TRA_StockTot!U154-UK_TRA_StockTot!U154</f>
        <v>0</v>
      </c>
      <c r="V154" s="197">
        <f>EU28_TRA_StockTot!V154-UK_TRA_StockTot!V154</f>
        <v>0</v>
      </c>
      <c r="W154" s="197">
        <f>EU28_TRA_StockTot!W154-UK_TRA_StockTot!W154</f>
        <v>0</v>
      </c>
      <c r="X154" s="197">
        <f>EU28_TRA_StockTot!X154-UK_TRA_StockTot!X154</f>
        <v>0</v>
      </c>
      <c r="Y154" s="197">
        <f>EU28_TRA_StockTot!Y154-UK_TRA_StockTot!Y154</f>
        <v>0</v>
      </c>
      <c r="Z154" s="197">
        <f>EU28_TRA_StockTot!Z154-UK_TRA_StockTot!Z154</f>
        <v>0</v>
      </c>
      <c r="AA154" s="197">
        <f>EU28_TRA_StockTot!AA154-UK_TRA_StockTot!AA154</f>
        <v>0</v>
      </c>
      <c r="AB154" s="197">
        <f>EU28_TRA_StockTot!AB154-UK_TRA_StockTot!AB154</f>
        <v>0</v>
      </c>
      <c r="AC154" s="197">
        <f>EU28_TRA_StockTot!AC154-UK_TRA_StockTot!AC154</f>
        <v>0</v>
      </c>
      <c r="AD154" s="197">
        <f>EU28_TRA_StockTot!AD154-UK_TRA_StockTot!AD154</f>
        <v>0</v>
      </c>
      <c r="AE154" s="197">
        <f>EU28_TRA_StockTot!AE154-UK_TRA_StockTot!AE154</f>
        <v>0</v>
      </c>
      <c r="AF154" s="197">
        <f>EU28_TRA_StockTot!AF154-UK_TRA_StockTot!AF154</f>
        <v>0</v>
      </c>
      <c r="AG154" s="197">
        <f>EU28_TRA_StockTot!AG154-UK_TRA_StockTot!AG154</f>
        <v>0</v>
      </c>
      <c r="AH154" s="197">
        <f>EU28_TRA_StockTot!AH154-UK_TRA_StockTot!AH154</f>
        <v>0</v>
      </c>
      <c r="AI154" s="197">
        <f>EU28_TRA_StockTot!AI154-UK_TRA_StockTot!AI154</f>
        <v>0</v>
      </c>
      <c r="AJ154" s="197">
        <f>EU28_TRA_StockTot!AJ154-UK_TRA_StockTot!AJ154</f>
        <v>0</v>
      </c>
      <c r="AK154" s="197">
        <f>EU28_TRA_StockTot!AK154-UK_TRA_StockTot!AK154</f>
        <v>0</v>
      </c>
      <c r="AL154" s="197">
        <f>EU28_TRA_StockTot!AL154-UK_TRA_StockTot!AL154</f>
        <v>0</v>
      </c>
      <c r="AM154" s="197">
        <f>EU28_TRA_StockTot!AM154-UK_TRA_StockTot!AM154</f>
        <v>0</v>
      </c>
      <c r="AN154" s="197">
        <f>EU28_TRA_StockTot!AN154-UK_TRA_StockTot!AN154</f>
        <v>0</v>
      </c>
      <c r="AO154" s="197">
        <f>EU28_TRA_StockTot!AO154-UK_TRA_StockTot!AO154</f>
        <v>0</v>
      </c>
      <c r="AP154" s="197">
        <f>EU28_TRA_StockTot!AP154-UK_TRA_StockTot!AP154</f>
        <v>0</v>
      </c>
      <c r="AQ154" s="197">
        <f>EU28_TRA_StockTot!AQ154-UK_TRA_StockTot!AQ154</f>
        <v>0</v>
      </c>
      <c r="AR154" s="197">
        <f>EU28_TRA_StockTot!AR154-UK_TRA_StockTot!AR154</f>
        <v>0</v>
      </c>
      <c r="AS154" s="197">
        <f>EU28_TRA_StockTot!AS154-UK_TRA_StockTot!AS154</f>
        <v>0</v>
      </c>
      <c r="AT154" s="197">
        <f>EU28_TRA_StockTot!AT154-UK_TRA_StockTot!AT154</f>
        <v>0</v>
      </c>
      <c r="AU154" s="197">
        <f>EU28_TRA_StockTot!AU154-UK_TRA_StockTot!AU154</f>
        <v>0</v>
      </c>
      <c r="AV154" s="197">
        <f>EU28_TRA_StockTot!AV154-UK_TRA_StockTot!AV154</f>
        <v>0</v>
      </c>
      <c r="AW154" s="197">
        <f>EU28_TRA_StockTot!AW154-UK_TRA_StockTot!AW154</f>
        <v>0</v>
      </c>
      <c r="AX154" s="197">
        <f>EU28_TRA_StockTot!AX154-UK_TRA_StockTot!AX154</f>
        <v>0</v>
      </c>
      <c r="AY154" s="197">
        <f>EU28_TRA_StockTot!AY154-UK_TRA_StockTot!AY154</f>
        <v>0</v>
      </c>
      <c r="AZ154" s="197">
        <f>EU28_TRA_StockTot!AZ154-UK_TRA_StockTot!AZ154</f>
        <v>0</v>
      </c>
    </row>
    <row r="155" spans="1:52">
      <c r="A155" s="112" t="s">
        <v>208</v>
      </c>
      <c r="B155" s="96">
        <f>EU28_TRA_StockTot!B155-UK_TRA_StockTot!B155</f>
        <v>0</v>
      </c>
      <c r="C155" s="197">
        <f>EU28_TRA_StockTot!C155-UK_TRA_StockTot!C155</f>
        <v>0</v>
      </c>
      <c r="D155" s="197">
        <f>EU28_TRA_StockTot!D155-UK_TRA_StockTot!D155</f>
        <v>0</v>
      </c>
      <c r="E155" s="197">
        <f>EU28_TRA_StockTot!E155-UK_TRA_StockTot!E155</f>
        <v>0</v>
      </c>
      <c r="F155" s="197">
        <f>EU28_TRA_StockTot!F155-UK_TRA_StockTot!F155</f>
        <v>0</v>
      </c>
      <c r="G155" s="197">
        <f>EU28_TRA_StockTot!G155-UK_TRA_StockTot!G155</f>
        <v>0</v>
      </c>
      <c r="H155" s="197">
        <f>EU28_TRA_StockTot!H155-UK_TRA_StockTot!H155</f>
        <v>0</v>
      </c>
      <c r="I155" s="197">
        <f>EU28_TRA_StockTot!I155-UK_TRA_StockTot!I155</f>
        <v>0</v>
      </c>
      <c r="J155" s="197">
        <f>EU28_TRA_StockTot!J155-UK_TRA_StockTot!J155</f>
        <v>0</v>
      </c>
      <c r="K155" s="197">
        <f>EU28_TRA_StockTot!K155-UK_TRA_StockTot!K155</f>
        <v>0</v>
      </c>
      <c r="L155" s="197">
        <f>EU28_TRA_StockTot!L155-UK_TRA_StockTot!L155</f>
        <v>0</v>
      </c>
      <c r="M155" s="197">
        <f>EU28_TRA_StockTot!M155-UK_TRA_StockTot!M155</f>
        <v>0</v>
      </c>
      <c r="N155" s="197">
        <f>EU28_TRA_StockTot!N155-UK_TRA_StockTot!N155</f>
        <v>0</v>
      </c>
      <c r="O155" s="197">
        <f>EU28_TRA_StockTot!O155-UK_TRA_StockTot!O155</f>
        <v>0</v>
      </c>
      <c r="P155" s="197">
        <f>EU28_TRA_StockTot!P155-UK_TRA_StockTot!P155</f>
        <v>0</v>
      </c>
      <c r="Q155" s="197">
        <f>EU28_TRA_StockTot!Q155-UK_TRA_StockTot!Q155</f>
        <v>0</v>
      </c>
      <c r="R155" s="197">
        <f>EU28_TRA_StockTot!R155-UK_TRA_StockTot!R155</f>
        <v>0</v>
      </c>
      <c r="S155" s="197">
        <f>EU28_TRA_StockTot!S155-UK_TRA_StockTot!S155</f>
        <v>0</v>
      </c>
      <c r="T155" s="197">
        <f>EU28_TRA_StockTot!T155-UK_TRA_StockTot!T155</f>
        <v>0</v>
      </c>
      <c r="U155" s="197">
        <f>EU28_TRA_StockTot!U155-UK_TRA_StockTot!U155</f>
        <v>0</v>
      </c>
      <c r="V155" s="197">
        <f>EU28_TRA_StockTot!V155-UK_TRA_StockTot!V155</f>
        <v>0</v>
      </c>
      <c r="W155" s="197">
        <f>EU28_TRA_StockTot!W155-UK_TRA_StockTot!W155</f>
        <v>0</v>
      </c>
      <c r="X155" s="197">
        <f>EU28_TRA_StockTot!X155-UK_TRA_StockTot!X155</f>
        <v>0</v>
      </c>
      <c r="Y155" s="197">
        <f>EU28_TRA_StockTot!Y155-UK_TRA_StockTot!Y155</f>
        <v>0</v>
      </c>
      <c r="Z155" s="197">
        <f>EU28_TRA_StockTot!Z155-UK_TRA_StockTot!Z155</f>
        <v>0</v>
      </c>
      <c r="AA155" s="197">
        <f>EU28_TRA_StockTot!AA155-UK_TRA_StockTot!AA155</f>
        <v>0</v>
      </c>
      <c r="AB155" s="197">
        <f>EU28_TRA_StockTot!AB155-UK_TRA_StockTot!AB155</f>
        <v>0</v>
      </c>
      <c r="AC155" s="197">
        <f>EU28_TRA_StockTot!AC155-UK_TRA_StockTot!AC155</f>
        <v>0</v>
      </c>
      <c r="AD155" s="197">
        <f>EU28_TRA_StockTot!AD155-UK_TRA_StockTot!AD155</f>
        <v>0</v>
      </c>
      <c r="AE155" s="197">
        <f>EU28_TRA_StockTot!AE155-UK_TRA_StockTot!AE155</f>
        <v>0</v>
      </c>
      <c r="AF155" s="197">
        <f>EU28_TRA_StockTot!AF155-UK_TRA_StockTot!AF155</f>
        <v>0</v>
      </c>
      <c r="AG155" s="197">
        <f>EU28_TRA_StockTot!AG155-UK_TRA_StockTot!AG155</f>
        <v>0</v>
      </c>
      <c r="AH155" s="197">
        <f>EU28_TRA_StockTot!AH155-UK_TRA_StockTot!AH155</f>
        <v>0</v>
      </c>
      <c r="AI155" s="197">
        <f>EU28_TRA_StockTot!AI155-UK_TRA_StockTot!AI155</f>
        <v>0</v>
      </c>
      <c r="AJ155" s="197">
        <f>EU28_TRA_StockTot!AJ155-UK_TRA_StockTot!AJ155</f>
        <v>0</v>
      </c>
      <c r="AK155" s="197">
        <f>EU28_TRA_StockTot!AK155-UK_TRA_StockTot!AK155</f>
        <v>0</v>
      </c>
      <c r="AL155" s="197">
        <f>EU28_TRA_StockTot!AL155-UK_TRA_StockTot!AL155</f>
        <v>0</v>
      </c>
      <c r="AM155" s="197">
        <f>EU28_TRA_StockTot!AM155-UK_TRA_StockTot!AM155</f>
        <v>0</v>
      </c>
      <c r="AN155" s="197">
        <f>EU28_TRA_StockTot!AN155-UK_TRA_StockTot!AN155</f>
        <v>0</v>
      </c>
      <c r="AO155" s="197">
        <f>EU28_TRA_StockTot!AO155-UK_TRA_StockTot!AO155</f>
        <v>0</v>
      </c>
      <c r="AP155" s="197">
        <f>EU28_TRA_StockTot!AP155-UK_TRA_StockTot!AP155</f>
        <v>0</v>
      </c>
      <c r="AQ155" s="197">
        <f>EU28_TRA_StockTot!AQ155-UK_TRA_StockTot!AQ155</f>
        <v>0</v>
      </c>
      <c r="AR155" s="197">
        <f>EU28_TRA_StockTot!AR155-UK_TRA_StockTot!AR155</f>
        <v>0</v>
      </c>
      <c r="AS155" s="197">
        <f>EU28_TRA_StockTot!AS155-UK_TRA_StockTot!AS155</f>
        <v>0</v>
      </c>
      <c r="AT155" s="197">
        <f>EU28_TRA_StockTot!AT155-UK_TRA_StockTot!AT155</f>
        <v>0</v>
      </c>
      <c r="AU155" s="197">
        <f>EU28_TRA_StockTot!AU155-UK_TRA_StockTot!AU155</f>
        <v>0</v>
      </c>
      <c r="AV155" s="197">
        <f>EU28_TRA_StockTot!AV155-UK_TRA_StockTot!AV155</f>
        <v>0</v>
      </c>
      <c r="AW155" s="197">
        <f>EU28_TRA_StockTot!AW155-UK_TRA_StockTot!AW155</f>
        <v>0</v>
      </c>
      <c r="AX155" s="197">
        <f>EU28_TRA_StockTot!AX155-UK_TRA_StockTot!AX155</f>
        <v>0</v>
      </c>
      <c r="AY155" s="197">
        <f>EU28_TRA_StockTot!AY155-UK_TRA_StockTot!AY155</f>
        <v>0</v>
      </c>
      <c r="AZ155" s="197">
        <f>EU28_TRA_StockTot!AZ155-UK_TRA_StockTot!AZ155</f>
        <v>0</v>
      </c>
    </row>
    <row r="156" spans="1:52">
      <c r="A156" s="112" t="s">
        <v>209</v>
      </c>
      <c r="B156" s="96">
        <f>EU28_TRA_StockTot!B156-UK_TRA_StockTot!B156</f>
        <v>0</v>
      </c>
      <c r="C156" s="197">
        <f>EU28_TRA_StockTot!C156-UK_TRA_StockTot!C156</f>
        <v>0</v>
      </c>
      <c r="D156" s="197">
        <f>EU28_TRA_StockTot!D156-UK_TRA_StockTot!D156</f>
        <v>0</v>
      </c>
      <c r="E156" s="197">
        <f>EU28_TRA_StockTot!E156-UK_TRA_StockTot!E156</f>
        <v>0</v>
      </c>
      <c r="F156" s="197">
        <f>EU28_TRA_StockTot!F156-UK_TRA_StockTot!F156</f>
        <v>0</v>
      </c>
      <c r="G156" s="197">
        <f>EU28_TRA_StockTot!G156-UK_TRA_StockTot!G156</f>
        <v>0</v>
      </c>
      <c r="H156" s="197">
        <f>EU28_TRA_StockTot!H156-UK_TRA_StockTot!H156</f>
        <v>0</v>
      </c>
      <c r="I156" s="197">
        <f>EU28_TRA_StockTot!I156-UK_TRA_StockTot!I156</f>
        <v>0</v>
      </c>
      <c r="J156" s="197">
        <f>EU28_TRA_StockTot!J156-UK_TRA_StockTot!J156</f>
        <v>0</v>
      </c>
      <c r="K156" s="197">
        <f>EU28_TRA_StockTot!K156-UK_TRA_StockTot!K156</f>
        <v>0</v>
      </c>
      <c r="L156" s="197">
        <f>EU28_TRA_StockTot!L156-UK_TRA_StockTot!L156</f>
        <v>0</v>
      </c>
      <c r="M156" s="197">
        <f>EU28_TRA_StockTot!M156-UK_TRA_StockTot!M156</f>
        <v>0</v>
      </c>
      <c r="N156" s="197">
        <f>EU28_TRA_StockTot!N156-UK_TRA_StockTot!N156</f>
        <v>0</v>
      </c>
      <c r="O156" s="197">
        <f>EU28_TRA_StockTot!O156-UK_TRA_StockTot!O156</f>
        <v>0</v>
      </c>
      <c r="P156" s="197">
        <f>EU28_TRA_StockTot!P156-UK_TRA_StockTot!P156</f>
        <v>0</v>
      </c>
      <c r="Q156" s="197">
        <f>EU28_TRA_StockTot!Q156-UK_TRA_StockTot!Q156</f>
        <v>0</v>
      </c>
      <c r="R156" s="197">
        <f>EU28_TRA_StockTot!R156-UK_TRA_StockTot!R156</f>
        <v>0</v>
      </c>
      <c r="S156" s="197">
        <f>EU28_TRA_StockTot!S156-UK_TRA_StockTot!S156</f>
        <v>0</v>
      </c>
      <c r="T156" s="197">
        <f>EU28_TRA_StockTot!T156-UK_TRA_StockTot!T156</f>
        <v>1</v>
      </c>
      <c r="U156" s="197">
        <f>EU28_TRA_StockTot!U156-UK_TRA_StockTot!U156</f>
        <v>4</v>
      </c>
      <c r="V156" s="197">
        <f>EU28_TRA_StockTot!V156-UK_TRA_StockTot!V156</f>
        <v>9</v>
      </c>
      <c r="W156" s="197">
        <f>EU28_TRA_StockTot!W156-UK_TRA_StockTot!W156</f>
        <v>10</v>
      </c>
      <c r="X156" s="197">
        <f>EU28_TRA_StockTot!X156-UK_TRA_StockTot!X156</f>
        <v>10</v>
      </c>
      <c r="Y156" s="197">
        <f>EU28_TRA_StockTot!Y156-UK_TRA_StockTot!Y156</f>
        <v>10</v>
      </c>
      <c r="Z156" s="197">
        <f>EU28_TRA_StockTot!Z156-UK_TRA_StockTot!Z156</f>
        <v>10</v>
      </c>
      <c r="AA156" s="197">
        <f>EU28_TRA_StockTot!AA156-UK_TRA_StockTot!AA156</f>
        <v>11</v>
      </c>
      <c r="AB156" s="197">
        <f>EU28_TRA_StockTot!AB156-UK_TRA_StockTot!AB156</f>
        <v>12</v>
      </c>
      <c r="AC156" s="197">
        <f>EU28_TRA_StockTot!AC156-UK_TRA_StockTot!AC156</f>
        <v>14</v>
      </c>
      <c r="AD156" s="197">
        <f>EU28_TRA_StockTot!AD156-UK_TRA_StockTot!AD156</f>
        <v>25</v>
      </c>
      <c r="AE156" s="197">
        <f>EU28_TRA_StockTot!AE156-UK_TRA_StockTot!AE156</f>
        <v>108</v>
      </c>
      <c r="AF156" s="197">
        <f>EU28_TRA_StockTot!AF156-UK_TRA_StockTot!AF156</f>
        <v>391</v>
      </c>
      <c r="AG156" s="197">
        <f>EU28_TRA_StockTot!AG156-UK_TRA_StockTot!AG156</f>
        <v>958</v>
      </c>
      <c r="AH156" s="197">
        <f>EU28_TRA_StockTot!AH156-UK_TRA_StockTot!AH156</f>
        <v>1868</v>
      </c>
      <c r="AI156" s="197">
        <f>EU28_TRA_StockTot!AI156-UK_TRA_StockTot!AI156</f>
        <v>3158</v>
      </c>
      <c r="AJ156" s="197">
        <f>EU28_TRA_StockTot!AJ156-UK_TRA_StockTot!AJ156</f>
        <v>4891</v>
      </c>
      <c r="AK156" s="197">
        <f>EU28_TRA_StockTot!AK156-UK_TRA_StockTot!AK156</f>
        <v>7087</v>
      </c>
      <c r="AL156" s="197">
        <f>EU28_TRA_StockTot!AL156-UK_TRA_StockTot!AL156</f>
        <v>9787</v>
      </c>
      <c r="AM156" s="197">
        <f>EU28_TRA_StockTot!AM156-UK_TRA_StockTot!AM156</f>
        <v>13001</v>
      </c>
      <c r="AN156" s="197">
        <f>EU28_TRA_StockTot!AN156-UK_TRA_StockTot!AN156</f>
        <v>16750</v>
      </c>
      <c r="AO156" s="197">
        <f>EU28_TRA_StockTot!AO156-UK_TRA_StockTot!AO156</f>
        <v>21013</v>
      </c>
      <c r="AP156" s="197">
        <f>EU28_TRA_StockTot!AP156-UK_TRA_StockTot!AP156</f>
        <v>25762</v>
      </c>
      <c r="AQ156" s="197">
        <f>EU28_TRA_StockTot!AQ156-UK_TRA_StockTot!AQ156</f>
        <v>30980</v>
      </c>
      <c r="AR156" s="197">
        <f>EU28_TRA_StockTot!AR156-UK_TRA_StockTot!AR156</f>
        <v>36721</v>
      </c>
      <c r="AS156" s="197">
        <f>EU28_TRA_StockTot!AS156-UK_TRA_StockTot!AS156</f>
        <v>43000</v>
      </c>
      <c r="AT156" s="197">
        <f>EU28_TRA_StockTot!AT156-UK_TRA_StockTot!AT156</f>
        <v>49769</v>
      </c>
      <c r="AU156" s="197">
        <f>EU28_TRA_StockTot!AU156-UK_TRA_StockTot!AU156</f>
        <v>57034</v>
      </c>
      <c r="AV156" s="197">
        <f>EU28_TRA_StockTot!AV156-UK_TRA_StockTot!AV156</f>
        <v>64713</v>
      </c>
      <c r="AW156" s="197">
        <f>EU28_TRA_StockTot!AW156-UK_TRA_StockTot!AW156</f>
        <v>72850</v>
      </c>
      <c r="AX156" s="197">
        <f>EU28_TRA_StockTot!AX156-UK_TRA_StockTot!AX156</f>
        <v>81373</v>
      </c>
      <c r="AY156" s="197">
        <f>EU28_TRA_StockTot!AY156-UK_TRA_StockTot!AY156</f>
        <v>90285</v>
      </c>
      <c r="AZ156" s="197">
        <f>EU28_TRA_StockTot!AZ156-UK_TRA_StockTot!AZ156</f>
        <v>99482</v>
      </c>
    </row>
    <row r="157" spans="1:52">
      <c r="A157" s="112" t="s">
        <v>216</v>
      </c>
      <c r="B157" s="96">
        <f>EU28_TRA_StockTot!B157-UK_TRA_StockTot!B157</f>
        <v>0</v>
      </c>
      <c r="C157" s="197">
        <f>EU28_TRA_StockTot!C157-UK_TRA_StockTot!C157</f>
        <v>0</v>
      </c>
      <c r="D157" s="197">
        <f>EU28_TRA_StockTot!D157-UK_TRA_StockTot!D157</f>
        <v>0</v>
      </c>
      <c r="E157" s="197">
        <f>EU28_TRA_StockTot!E157-UK_TRA_StockTot!E157</f>
        <v>0</v>
      </c>
      <c r="F157" s="197">
        <f>EU28_TRA_StockTot!F157-UK_TRA_StockTot!F157</f>
        <v>0</v>
      </c>
      <c r="G157" s="197">
        <f>EU28_TRA_StockTot!G157-UK_TRA_StockTot!G157</f>
        <v>0</v>
      </c>
      <c r="H157" s="197">
        <f>EU28_TRA_StockTot!H157-UK_TRA_StockTot!H157</f>
        <v>0</v>
      </c>
      <c r="I157" s="197">
        <f>EU28_TRA_StockTot!I157-UK_TRA_StockTot!I157</f>
        <v>0</v>
      </c>
      <c r="J157" s="197">
        <f>EU28_TRA_StockTot!J157-UK_TRA_StockTot!J157</f>
        <v>0</v>
      </c>
      <c r="K157" s="197">
        <f>EU28_TRA_StockTot!K157-UK_TRA_StockTot!K157</f>
        <v>0</v>
      </c>
      <c r="L157" s="197">
        <f>EU28_TRA_StockTot!L157-UK_TRA_StockTot!L157</f>
        <v>0</v>
      </c>
      <c r="M157" s="197">
        <f>EU28_TRA_StockTot!M157-UK_TRA_StockTot!M157</f>
        <v>0</v>
      </c>
      <c r="N157" s="197">
        <f>EU28_TRA_StockTot!N157-UK_TRA_StockTot!N157</f>
        <v>0</v>
      </c>
      <c r="O157" s="197">
        <f>EU28_TRA_StockTot!O157-UK_TRA_StockTot!O157</f>
        <v>0</v>
      </c>
      <c r="P157" s="197">
        <f>EU28_TRA_StockTot!P157-UK_TRA_StockTot!P157</f>
        <v>0</v>
      </c>
      <c r="Q157" s="197">
        <f>EU28_TRA_StockTot!Q157-UK_TRA_StockTot!Q157</f>
        <v>0</v>
      </c>
      <c r="R157" s="197">
        <f>EU28_TRA_StockTot!R157-UK_TRA_StockTot!R157</f>
        <v>0</v>
      </c>
      <c r="S157" s="197">
        <f>EU28_TRA_StockTot!S157-UK_TRA_StockTot!S157</f>
        <v>0</v>
      </c>
      <c r="T157" s="197">
        <f>EU28_TRA_StockTot!T157-UK_TRA_StockTot!T157</f>
        <v>0</v>
      </c>
      <c r="U157" s="197">
        <f>EU28_TRA_StockTot!U157-UK_TRA_StockTot!U157</f>
        <v>0</v>
      </c>
      <c r="V157" s="197">
        <f>EU28_TRA_StockTot!V157-UK_TRA_StockTot!V157</f>
        <v>0</v>
      </c>
      <c r="W157" s="197">
        <f>EU28_TRA_StockTot!W157-UK_TRA_StockTot!W157</f>
        <v>0</v>
      </c>
      <c r="X157" s="197">
        <f>EU28_TRA_StockTot!X157-UK_TRA_StockTot!X157</f>
        <v>0</v>
      </c>
      <c r="Y157" s="197">
        <f>EU28_TRA_StockTot!Y157-UK_TRA_StockTot!Y157</f>
        <v>0</v>
      </c>
      <c r="Z157" s="197">
        <f>EU28_TRA_StockTot!Z157-UK_TRA_StockTot!Z157</f>
        <v>0</v>
      </c>
      <c r="AA157" s="197">
        <f>EU28_TRA_StockTot!AA157-UK_TRA_StockTot!AA157</f>
        <v>0</v>
      </c>
      <c r="AB157" s="197">
        <f>EU28_TRA_StockTot!AB157-UK_TRA_StockTot!AB157</f>
        <v>0</v>
      </c>
      <c r="AC157" s="197">
        <f>EU28_TRA_StockTot!AC157-UK_TRA_StockTot!AC157</f>
        <v>0</v>
      </c>
      <c r="AD157" s="197">
        <f>EU28_TRA_StockTot!AD157-UK_TRA_StockTot!AD157</f>
        <v>0</v>
      </c>
      <c r="AE157" s="197">
        <f>EU28_TRA_StockTot!AE157-UK_TRA_StockTot!AE157</f>
        <v>0</v>
      </c>
      <c r="AF157" s="197">
        <f>EU28_TRA_StockTot!AF157-UK_TRA_StockTot!AF157</f>
        <v>0</v>
      </c>
      <c r="AG157" s="197">
        <f>EU28_TRA_StockTot!AG157-UK_TRA_StockTot!AG157</f>
        <v>0</v>
      </c>
      <c r="AH157" s="197">
        <f>EU28_TRA_StockTot!AH157-UK_TRA_StockTot!AH157</f>
        <v>0</v>
      </c>
      <c r="AI157" s="197">
        <f>EU28_TRA_StockTot!AI157-UK_TRA_StockTot!AI157</f>
        <v>0</v>
      </c>
      <c r="AJ157" s="197">
        <f>EU28_TRA_StockTot!AJ157-UK_TRA_StockTot!AJ157</f>
        <v>0</v>
      </c>
      <c r="AK157" s="197">
        <f>EU28_TRA_StockTot!AK157-UK_TRA_StockTot!AK157</f>
        <v>0</v>
      </c>
      <c r="AL157" s="197">
        <f>EU28_TRA_StockTot!AL157-UK_TRA_StockTot!AL157</f>
        <v>0</v>
      </c>
      <c r="AM157" s="197">
        <f>EU28_TRA_StockTot!AM157-UK_TRA_StockTot!AM157</f>
        <v>0</v>
      </c>
      <c r="AN157" s="197">
        <f>EU28_TRA_StockTot!AN157-UK_TRA_StockTot!AN157</f>
        <v>0</v>
      </c>
      <c r="AO157" s="197">
        <f>EU28_TRA_StockTot!AO157-UK_TRA_StockTot!AO157</f>
        <v>0</v>
      </c>
      <c r="AP157" s="197">
        <f>EU28_TRA_StockTot!AP157-UK_TRA_StockTot!AP157</f>
        <v>0</v>
      </c>
      <c r="AQ157" s="197">
        <f>EU28_TRA_StockTot!AQ157-UK_TRA_StockTot!AQ157</f>
        <v>0</v>
      </c>
      <c r="AR157" s="197">
        <f>EU28_TRA_StockTot!AR157-UK_TRA_StockTot!AR157</f>
        <v>0</v>
      </c>
      <c r="AS157" s="197">
        <f>EU28_TRA_StockTot!AS157-UK_TRA_StockTot!AS157</f>
        <v>0</v>
      </c>
      <c r="AT157" s="197">
        <f>EU28_TRA_StockTot!AT157-UK_TRA_StockTot!AT157</f>
        <v>0</v>
      </c>
      <c r="AU157" s="197">
        <f>EU28_TRA_StockTot!AU157-UK_TRA_StockTot!AU157</f>
        <v>0</v>
      </c>
      <c r="AV157" s="197">
        <f>EU28_TRA_StockTot!AV157-UK_TRA_StockTot!AV157</f>
        <v>0</v>
      </c>
      <c r="AW157" s="197">
        <f>EU28_TRA_StockTot!AW157-UK_TRA_StockTot!AW157</f>
        <v>0</v>
      </c>
      <c r="AX157" s="197">
        <f>EU28_TRA_StockTot!AX157-UK_TRA_StockTot!AX157</f>
        <v>0</v>
      </c>
      <c r="AY157" s="197">
        <f>EU28_TRA_StockTot!AY157-UK_TRA_StockTot!AY157</f>
        <v>0</v>
      </c>
      <c r="AZ157" s="197">
        <f>EU28_TRA_StockTot!AZ157-UK_TRA_StockTot!AZ157</f>
        <v>0</v>
      </c>
    </row>
    <row r="158" spans="1:52">
      <c r="A158" s="110" t="s">
        <v>210</v>
      </c>
      <c r="B158" s="111">
        <f>EU28_TRA_StockTot!B158-UK_TRA_StockTot!B158</f>
        <v>0</v>
      </c>
      <c r="C158" s="210">
        <f>EU28_TRA_StockTot!C158-UK_TRA_StockTot!C158</f>
        <v>0</v>
      </c>
      <c r="D158" s="210">
        <f>EU28_TRA_StockTot!D158-UK_TRA_StockTot!D158</f>
        <v>0</v>
      </c>
      <c r="E158" s="210">
        <f>EU28_TRA_StockTot!E158-UK_TRA_StockTot!E158</f>
        <v>0</v>
      </c>
      <c r="F158" s="210">
        <f>EU28_TRA_StockTot!F158-UK_TRA_StockTot!F158</f>
        <v>0</v>
      </c>
      <c r="G158" s="210">
        <f>EU28_TRA_StockTot!G158-UK_TRA_StockTot!G158</f>
        <v>0</v>
      </c>
      <c r="H158" s="210">
        <f>EU28_TRA_StockTot!H158-UK_TRA_StockTot!H158</f>
        <v>0</v>
      </c>
      <c r="I158" s="210">
        <f>EU28_TRA_StockTot!I158-UK_TRA_StockTot!I158</f>
        <v>0</v>
      </c>
      <c r="J158" s="210">
        <f>EU28_TRA_StockTot!J158-UK_TRA_StockTot!J158</f>
        <v>0</v>
      </c>
      <c r="K158" s="210">
        <f>EU28_TRA_StockTot!K158-UK_TRA_StockTot!K158</f>
        <v>0</v>
      </c>
      <c r="L158" s="210">
        <f>EU28_TRA_StockTot!L158-UK_TRA_StockTot!L158</f>
        <v>0</v>
      </c>
      <c r="M158" s="210">
        <f>EU28_TRA_StockTot!M158-UK_TRA_StockTot!M158</f>
        <v>0</v>
      </c>
      <c r="N158" s="210">
        <f>EU28_TRA_StockTot!N158-UK_TRA_StockTot!N158</f>
        <v>0</v>
      </c>
      <c r="O158" s="210">
        <f>EU28_TRA_StockTot!O158-UK_TRA_StockTot!O158</f>
        <v>0</v>
      </c>
      <c r="P158" s="210">
        <f>EU28_TRA_StockTot!P158-UK_TRA_StockTot!P158</f>
        <v>0</v>
      </c>
      <c r="Q158" s="210">
        <f>EU28_TRA_StockTot!Q158-UK_TRA_StockTot!Q158</f>
        <v>0</v>
      </c>
      <c r="R158" s="210">
        <f>EU28_TRA_StockTot!R158-UK_TRA_StockTot!R158</f>
        <v>13</v>
      </c>
      <c r="S158" s="210">
        <f>EU28_TRA_StockTot!S158-UK_TRA_StockTot!S158</f>
        <v>31</v>
      </c>
      <c r="T158" s="210">
        <f>EU28_TRA_StockTot!T158-UK_TRA_StockTot!T158</f>
        <v>54</v>
      </c>
      <c r="U158" s="210">
        <f>EU28_TRA_StockTot!U158-UK_TRA_StockTot!U158</f>
        <v>82</v>
      </c>
      <c r="V158" s="210">
        <f>EU28_TRA_StockTot!V158-UK_TRA_StockTot!V158</f>
        <v>117</v>
      </c>
      <c r="W158" s="210">
        <f>EU28_TRA_StockTot!W158-UK_TRA_StockTot!W158</f>
        <v>118</v>
      </c>
      <c r="X158" s="210">
        <f>EU28_TRA_StockTot!X158-UK_TRA_StockTot!X158</f>
        <v>118</v>
      </c>
      <c r="Y158" s="210">
        <f>EU28_TRA_StockTot!Y158-UK_TRA_StockTot!Y158</f>
        <v>118</v>
      </c>
      <c r="Z158" s="210">
        <f>EU28_TRA_StockTot!Z158-UK_TRA_StockTot!Z158</f>
        <v>118</v>
      </c>
      <c r="AA158" s="210">
        <f>EU28_TRA_StockTot!AA158-UK_TRA_StockTot!AA158</f>
        <v>118</v>
      </c>
      <c r="AB158" s="210">
        <f>EU28_TRA_StockTot!AB158-UK_TRA_StockTot!AB158</f>
        <v>118</v>
      </c>
      <c r="AC158" s="210">
        <f>EU28_TRA_StockTot!AC158-UK_TRA_StockTot!AC158</f>
        <v>115</v>
      </c>
      <c r="AD158" s="210">
        <f>EU28_TRA_StockTot!AD158-UK_TRA_StockTot!AD158</f>
        <v>108</v>
      </c>
      <c r="AE158" s="210">
        <f>EU28_TRA_StockTot!AE158-UK_TRA_StockTot!AE158</f>
        <v>98</v>
      </c>
      <c r="AF158" s="210">
        <f>EU28_TRA_StockTot!AF158-UK_TRA_StockTot!AF158</f>
        <v>523</v>
      </c>
      <c r="AG158" s="210">
        <f>EU28_TRA_StockTot!AG158-UK_TRA_StockTot!AG158</f>
        <v>1843</v>
      </c>
      <c r="AH158" s="210">
        <f>EU28_TRA_StockTot!AH158-UK_TRA_StockTot!AH158</f>
        <v>4200</v>
      </c>
      <c r="AI158" s="210">
        <f>EU28_TRA_StockTot!AI158-UK_TRA_StockTot!AI158</f>
        <v>7689</v>
      </c>
      <c r="AJ158" s="210">
        <f>EU28_TRA_StockTot!AJ158-UK_TRA_StockTot!AJ158</f>
        <v>12433</v>
      </c>
      <c r="AK158" s="210">
        <f>EU28_TRA_StockTot!AK158-UK_TRA_StockTot!AK158</f>
        <v>18439</v>
      </c>
      <c r="AL158" s="210">
        <f>EU28_TRA_StockTot!AL158-UK_TRA_StockTot!AL158</f>
        <v>25845</v>
      </c>
      <c r="AM158" s="210">
        <f>EU28_TRA_StockTot!AM158-UK_TRA_StockTot!AM158</f>
        <v>34632</v>
      </c>
      <c r="AN158" s="210">
        <f>EU28_TRA_StockTot!AN158-UK_TRA_StockTot!AN158</f>
        <v>44787</v>
      </c>
      <c r="AO158" s="210">
        <f>EU28_TRA_StockTot!AO158-UK_TRA_StockTot!AO158</f>
        <v>56242</v>
      </c>
      <c r="AP158" s="210">
        <f>EU28_TRA_StockTot!AP158-UK_TRA_StockTot!AP158</f>
        <v>68932</v>
      </c>
      <c r="AQ158" s="210">
        <f>EU28_TRA_StockTot!AQ158-UK_TRA_StockTot!AQ158</f>
        <v>82871</v>
      </c>
      <c r="AR158" s="210">
        <f>EU28_TRA_StockTot!AR158-UK_TRA_StockTot!AR158</f>
        <v>98120</v>
      </c>
      <c r="AS158" s="210">
        <f>EU28_TRA_StockTot!AS158-UK_TRA_StockTot!AS158</f>
        <v>114624</v>
      </c>
      <c r="AT158" s="210">
        <f>EU28_TRA_StockTot!AT158-UK_TRA_StockTot!AT158</f>
        <v>132354</v>
      </c>
      <c r="AU158" s="210">
        <f>EU28_TRA_StockTot!AU158-UK_TRA_StockTot!AU158</f>
        <v>151176</v>
      </c>
      <c r="AV158" s="210">
        <f>EU28_TRA_StockTot!AV158-UK_TRA_StockTot!AV158</f>
        <v>171019</v>
      </c>
      <c r="AW158" s="210">
        <f>EU28_TRA_StockTot!AW158-UK_TRA_StockTot!AW158</f>
        <v>191986</v>
      </c>
      <c r="AX158" s="210">
        <f>EU28_TRA_StockTot!AX158-UK_TRA_StockTot!AX158</f>
        <v>213809</v>
      </c>
      <c r="AY158" s="210">
        <f>EU28_TRA_StockTot!AY158-UK_TRA_StockTot!AY158</f>
        <v>236524</v>
      </c>
      <c r="AZ158" s="210">
        <f>EU28_TRA_StockTot!AZ158-UK_TRA_StockTot!AZ158</f>
        <v>259935</v>
      </c>
    </row>
    <row r="159" spans="1:52">
      <c r="A159" s="112" t="s">
        <v>211</v>
      </c>
      <c r="B159" s="96">
        <f>EU28_TRA_StockTot!B159-UK_TRA_StockTot!B159</f>
        <v>0</v>
      </c>
      <c r="C159" s="197">
        <f>EU28_TRA_StockTot!C159-UK_TRA_StockTot!C159</f>
        <v>0</v>
      </c>
      <c r="D159" s="197">
        <f>EU28_TRA_StockTot!D159-UK_TRA_StockTot!D159</f>
        <v>0</v>
      </c>
      <c r="E159" s="197">
        <f>EU28_TRA_StockTot!E159-UK_TRA_StockTot!E159</f>
        <v>0</v>
      </c>
      <c r="F159" s="197">
        <f>EU28_TRA_StockTot!F159-UK_TRA_StockTot!F159</f>
        <v>0</v>
      </c>
      <c r="G159" s="197">
        <f>EU28_TRA_StockTot!G159-UK_TRA_StockTot!G159</f>
        <v>0</v>
      </c>
      <c r="H159" s="197">
        <f>EU28_TRA_StockTot!H159-UK_TRA_StockTot!H159</f>
        <v>0</v>
      </c>
      <c r="I159" s="197">
        <f>EU28_TRA_StockTot!I159-UK_TRA_StockTot!I159</f>
        <v>0</v>
      </c>
      <c r="J159" s="197">
        <f>EU28_TRA_StockTot!J159-UK_TRA_StockTot!J159</f>
        <v>0</v>
      </c>
      <c r="K159" s="197">
        <f>EU28_TRA_StockTot!K159-UK_TRA_StockTot!K159</f>
        <v>0</v>
      </c>
      <c r="L159" s="197">
        <f>EU28_TRA_StockTot!L159-UK_TRA_StockTot!L159</f>
        <v>0</v>
      </c>
      <c r="M159" s="197">
        <f>EU28_TRA_StockTot!M159-UK_TRA_StockTot!M159</f>
        <v>0</v>
      </c>
      <c r="N159" s="197">
        <f>EU28_TRA_StockTot!N159-UK_TRA_StockTot!N159</f>
        <v>0</v>
      </c>
      <c r="O159" s="197">
        <f>EU28_TRA_StockTot!O159-UK_TRA_StockTot!O159</f>
        <v>0</v>
      </c>
      <c r="P159" s="197">
        <f>EU28_TRA_StockTot!P159-UK_TRA_StockTot!P159</f>
        <v>0</v>
      </c>
      <c r="Q159" s="197">
        <f>EU28_TRA_StockTot!Q159-UK_TRA_StockTot!Q159</f>
        <v>0</v>
      </c>
      <c r="R159" s="197">
        <f>EU28_TRA_StockTot!R159-UK_TRA_StockTot!R159</f>
        <v>0</v>
      </c>
      <c r="S159" s="197">
        <f>EU28_TRA_StockTot!S159-UK_TRA_StockTot!S159</f>
        <v>0</v>
      </c>
      <c r="T159" s="197">
        <f>EU28_TRA_StockTot!T159-UK_TRA_StockTot!T159</f>
        <v>0</v>
      </c>
      <c r="U159" s="197">
        <f>EU28_TRA_StockTot!U159-UK_TRA_StockTot!U159</f>
        <v>1</v>
      </c>
      <c r="V159" s="197">
        <f>EU28_TRA_StockTot!V159-UK_TRA_StockTot!V159</f>
        <v>4</v>
      </c>
      <c r="W159" s="197">
        <f>EU28_TRA_StockTot!W159-UK_TRA_StockTot!W159</f>
        <v>4</v>
      </c>
      <c r="X159" s="197">
        <f>EU28_TRA_StockTot!X159-UK_TRA_StockTot!X159</f>
        <v>4</v>
      </c>
      <c r="Y159" s="197">
        <f>EU28_TRA_StockTot!Y159-UK_TRA_StockTot!Y159</f>
        <v>4</v>
      </c>
      <c r="Z159" s="197">
        <f>EU28_TRA_StockTot!Z159-UK_TRA_StockTot!Z159</f>
        <v>4</v>
      </c>
      <c r="AA159" s="197">
        <f>EU28_TRA_StockTot!AA159-UK_TRA_StockTot!AA159</f>
        <v>4</v>
      </c>
      <c r="AB159" s="197">
        <f>EU28_TRA_StockTot!AB159-UK_TRA_StockTot!AB159</f>
        <v>4</v>
      </c>
      <c r="AC159" s="197">
        <f>EU28_TRA_StockTot!AC159-UK_TRA_StockTot!AC159</f>
        <v>4</v>
      </c>
      <c r="AD159" s="197">
        <f>EU28_TRA_StockTot!AD159-UK_TRA_StockTot!AD159</f>
        <v>4</v>
      </c>
      <c r="AE159" s="197">
        <f>EU28_TRA_StockTot!AE159-UK_TRA_StockTot!AE159</f>
        <v>4</v>
      </c>
      <c r="AF159" s="197">
        <f>EU28_TRA_StockTot!AF159-UK_TRA_StockTot!AF159</f>
        <v>207</v>
      </c>
      <c r="AG159" s="197">
        <f>EU28_TRA_StockTot!AG159-UK_TRA_StockTot!AG159</f>
        <v>882</v>
      </c>
      <c r="AH159" s="197">
        <f>EU28_TRA_StockTot!AH159-UK_TRA_StockTot!AH159</f>
        <v>2178</v>
      </c>
      <c r="AI159" s="197">
        <f>EU28_TRA_StockTot!AI159-UK_TRA_StockTot!AI159</f>
        <v>4221</v>
      </c>
      <c r="AJ159" s="197">
        <f>EU28_TRA_StockTot!AJ159-UK_TRA_StockTot!AJ159</f>
        <v>7166</v>
      </c>
      <c r="AK159" s="197">
        <f>EU28_TRA_StockTot!AK159-UK_TRA_StockTot!AK159</f>
        <v>11104</v>
      </c>
      <c r="AL159" s="197">
        <f>EU28_TRA_StockTot!AL159-UK_TRA_StockTot!AL159</f>
        <v>16200</v>
      </c>
      <c r="AM159" s="197">
        <f>EU28_TRA_StockTot!AM159-UK_TRA_StockTot!AM159</f>
        <v>22531</v>
      </c>
      <c r="AN159" s="197">
        <f>EU28_TRA_StockTot!AN159-UK_TRA_StockTot!AN159</f>
        <v>30127</v>
      </c>
      <c r="AO159" s="197">
        <f>EU28_TRA_StockTot!AO159-UK_TRA_StockTot!AO159</f>
        <v>39033</v>
      </c>
      <c r="AP159" s="197">
        <f>EU28_TRA_StockTot!AP159-UK_TRA_StockTot!AP159</f>
        <v>49223</v>
      </c>
      <c r="AQ159" s="197">
        <f>EU28_TRA_StockTot!AQ159-UK_TRA_StockTot!AQ159</f>
        <v>60811</v>
      </c>
      <c r="AR159" s="197">
        <f>EU28_TRA_StockTot!AR159-UK_TRA_StockTot!AR159</f>
        <v>73847</v>
      </c>
      <c r="AS159" s="197">
        <f>EU28_TRA_StockTot!AS159-UK_TRA_StockTot!AS159</f>
        <v>88316</v>
      </c>
      <c r="AT159" s="197">
        <f>EU28_TRA_StockTot!AT159-UK_TRA_StockTot!AT159</f>
        <v>104175</v>
      </c>
      <c r="AU159" s="197">
        <f>EU28_TRA_StockTot!AU159-UK_TRA_StockTot!AU159</f>
        <v>121360</v>
      </c>
      <c r="AV159" s="197">
        <f>EU28_TRA_StockTot!AV159-UK_TRA_StockTot!AV159</f>
        <v>139732</v>
      </c>
      <c r="AW159" s="197">
        <f>EU28_TRA_StockTot!AW159-UK_TRA_StockTot!AW159</f>
        <v>159382</v>
      </c>
      <c r="AX159" s="197">
        <f>EU28_TRA_StockTot!AX159-UK_TRA_StockTot!AX159</f>
        <v>180026</v>
      </c>
      <c r="AY159" s="197">
        <f>EU28_TRA_StockTot!AY159-UK_TRA_StockTot!AY159</f>
        <v>201700</v>
      </c>
      <c r="AZ159" s="197">
        <f>EU28_TRA_StockTot!AZ159-UK_TRA_StockTot!AZ159</f>
        <v>224140</v>
      </c>
    </row>
    <row r="160" spans="1:52">
      <c r="A160" s="113" t="s">
        <v>217</v>
      </c>
      <c r="B160" s="98">
        <f>EU28_TRA_StockTot!B160-UK_TRA_StockTot!B160</f>
        <v>0</v>
      </c>
      <c r="C160" s="199">
        <f>EU28_TRA_StockTot!C160-UK_TRA_StockTot!C160</f>
        <v>0</v>
      </c>
      <c r="D160" s="199">
        <f>EU28_TRA_StockTot!D160-UK_TRA_StockTot!D160</f>
        <v>0</v>
      </c>
      <c r="E160" s="199">
        <f>EU28_TRA_StockTot!E160-UK_TRA_StockTot!E160</f>
        <v>0</v>
      </c>
      <c r="F160" s="199">
        <f>EU28_TRA_StockTot!F160-UK_TRA_StockTot!F160</f>
        <v>0</v>
      </c>
      <c r="G160" s="199">
        <f>EU28_TRA_StockTot!G160-UK_TRA_StockTot!G160</f>
        <v>0</v>
      </c>
      <c r="H160" s="199">
        <f>EU28_TRA_StockTot!H160-UK_TRA_StockTot!H160</f>
        <v>0</v>
      </c>
      <c r="I160" s="199">
        <f>EU28_TRA_StockTot!I160-UK_TRA_StockTot!I160</f>
        <v>0</v>
      </c>
      <c r="J160" s="199">
        <f>EU28_TRA_StockTot!J160-UK_TRA_StockTot!J160</f>
        <v>0</v>
      </c>
      <c r="K160" s="199">
        <f>EU28_TRA_StockTot!K160-UK_TRA_StockTot!K160</f>
        <v>0</v>
      </c>
      <c r="L160" s="199">
        <f>EU28_TRA_StockTot!L160-UK_TRA_StockTot!L160</f>
        <v>0</v>
      </c>
      <c r="M160" s="199">
        <f>EU28_TRA_StockTot!M160-UK_TRA_StockTot!M160</f>
        <v>0</v>
      </c>
      <c r="N160" s="199">
        <f>EU28_TRA_StockTot!N160-UK_TRA_StockTot!N160</f>
        <v>0</v>
      </c>
      <c r="O160" s="199">
        <f>EU28_TRA_StockTot!O160-UK_TRA_StockTot!O160</f>
        <v>0</v>
      </c>
      <c r="P160" s="199">
        <f>EU28_TRA_StockTot!P160-UK_TRA_StockTot!P160</f>
        <v>0</v>
      </c>
      <c r="Q160" s="199">
        <f>EU28_TRA_StockTot!Q160-UK_TRA_StockTot!Q160</f>
        <v>0</v>
      </c>
      <c r="R160" s="199">
        <f>EU28_TRA_StockTot!R160-UK_TRA_StockTot!R160</f>
        <v>13</v>
      </c>
      <c r="S160" s="199">
        <f>EU28_TRA_StockTot!S160-UK_TRA_StockTot!S160</f>
        <v>31</v>
      </c>
      <c r="T160" s="199">
        <f>EU28_TRA_StockTot!T160-UK_TRA_StockTot!T160</f>
        <v>54</v>
      </c>
      <c r="U160" s="199">
        <f>EU28_TRA_StockTot!U160-UK_TRA_StockTot!U160</f>
        <v>81</v>
      </c>
      <c r="V160" s="199">
        <f>EU28_TRA_StockTot!V160-UK_TRA_StockTot!V160</f>
        <v>113</v>
      </c>
      <c r="W160" s="199">
        <f>EU28_TRA_StockTot!W160-UK_TRA_StockTot!W160</f>
        <v>114</v>
      </c>
      <c r="X160" s="199">
        <f>EU28_TRA_StockTot!X160-UK_TRA_StockTot!X160</f>
        <v>114</v>
      </c>
      <c r="Y160" s="199">
        <f>EU28_TRA_StockTot!Y160-UK_TRA_StockTot!Y160</f>
        <v>114</v>
      </c>
      <c r="Z160" s="199">
        <f>EU28_TRA_StockTot!Z160-UK_TRA_StockTot!Z160</f>
        <v>114</v>
      </c>
      <c r="AA160" s="199">
        <f>EU28_TRA_StockTot!AA160-UK_TRA_StockTot!AA160</f>
        <v>114</v>
      </c>
      <c r="AB160" s="199">
        <f>EU28_TRA_StockTot!AB160-UK_TRA_StockTot!AB160</f>
        <v>114</v>
      </c>
      <c r="AC160" s="199">
        <f>EU28_TRA_StockTot!AC160-UK_TRA_StockTot!AC160</f>
        <v>111</v>
      </c>
      <c r="AD160" s="199">
        <f>EU28_TRA_StockTot!AD160-UK_TRA_StockTot!AD160</f>
        <v>104</v>
      </c>
      <c r="AE160" s="199">
        <f>EU28_TRA_StockTot!AE160-UK_TRA_StockTot!AE160</f>
        <v>94</v>
      </c>
      <c r="AF160" s="199">
        <f>EU28_TRA_StockTot!AF160-UK_TRA_StockTot!AF160</f>
        <v>316</v>
      </c>
      <c r="AG160" s="199">
        <f>EU28_TRA_StockTot!AG160-UK_TRA_StockTot!AG160</f>
        <v>961</v>
      </c>
      <c r="AH160" s="199">
        <f>EU28_TRA_StockTot!AH160-UK_TRA_StockTot!AH160</f>
        <v>2022</v>
      </c>
      <c r="AI160" s="199">
        <f>EU28_TRA_StockTot!AI160-UK_TRA_StockTot!AI160</f>
        <v>3468</v>
      </c>
      <c r="AJ160" s="199">
        <f>EU28_TRA_StockTot!AJ160-UK_TRA_StockTot!AJ160</f>
        <v>5267</v>
      </c>
      <c r="AK160" s="199">
        <f>EU28_TRA_StockTot!AK160-UK_TRA_StockTot!AK160</f>
        <v>7335</v>
      </c>
      <c r="AL160" s="199">
        <f>EU28_TRA_StockTot!AL160-UK_TRA_StockTot!AL160</f>
        <v>9645</v>
      </c>
      <c r="AM160" s="199">
        <f>EU28_TRA_StockTot!AM160-UK_TRA_StockTot!AM160</f>
        <v>12101</v>
      </c>
      <c r="AN160" s="199">
        <f>EU28_TRA_StockTot!AN160-UK_TRA_StockTot!AN160</f>
        <v>14660</v>
      </c>
      <c r="AO160" s="199">
        <f>EU28_TRA_StockTot!AO160-UK_TRA_StockTot!AO160</f>
        <v>17209</v>
      </c>
      <c r="AP160" s="199">
        <f>EU28_TRA_StockTot!AP160-UK_TRA_StockTot!AP160</f>
        <v>19709</v>
      </c>
      <c r="AQ160" s="199">
        <f>EU28_TRA_StockTot!AQ160-UK_TRA_StockTot!AQ160</f>
        <v>22060</v>
      </c>
      <c r="AR160" s="199">
        <f>EU28_TRA_StockTot!AR160-UK_TRA_StockTot!AR160</f>
        <v>24273</v>
      </c>
      <c r="AS160" s="199">
        <f>EU28_TRA_StockTot!AS160-UK_TRA_StockTot!AS160</f>
        <v>26308</v>
      </c>
      <c r="AT160" s="199">
        <f>EU28_TRA_StockTot!AT160-UK_TRA_StockTot!AT160</f>
        <v>28179</v>
      </c>
      <c r="AU160" s="199">
        <f>EU28_TRA_StockTot!AU160-UK_TRA_StockTot!AU160</f>
        <v>29816</v>
      </c>
      <c r="AV160" s="199">
        <f>EU28_TRA_StockTot!AV160-UK_TRA_StockTot!AV160</f>
        <v>31287</v>
      </c>
      <c r="AW160" s="199">
        <f>EU28_TRA_StockTot!AW160-UK_TRA_StockTot!AW160</f>
        <v>32604</v>
      </c>
      <c r="AX160" s="199">
        <f>EU28_TRA_StockTot!AX160-UK_TRA_StockTot!AX160</f>
        <v>33783</v>
      </c>
      <c r="AY160" s="199">
        <f>EU28_TRA_StockTot!AY160-UK_TRA_StockTot!AY160</f>
        <v>34824</v>
      </c>
      <c r="AZ160" s="199">
        <f>EU28_TRA_StockTot!AZ160-UK_TRA_StockTot!AZ160</f>
        <v>35795</v>
      </c>
    </row>
    <row r="161" spans="1:52">
      <c r="A161" s="108" t="s">
        <v>222</v>
      </c>
      <c r="B161" s="109">
        <f>EU28_TRA_StockTot!B161-UK_TRA_StockTot!B161</f>
        <v>320032.38975231827</v>
      </c>
      <c r="C161" s="214">
        <f>EU28_TRA_StockTot!C161-UK_TRA_StockTot!C161</f>
        <v>340343.86378318717</v>
      </c>
      <c r="D161" s="214">
        <f>EU28_TRA_StockTot!D161-UK_TRA_StockTot!D161</f>
        <v>356737.55142708006</v>
      </c>
      <c r="E161" s="214">
        <f>EU28_TRA_StockTot!E161-UK_TRA_StockTot!E161</f>
        <v>363644.03375143622</v>
      </c>
      <c r="F161" s="214">
        <f>EU28_TRA_StockTot!F161-UK_TRA_StockTot!F161</f>
        <v>423840.9570325212</v>
      </c>
      <c r="G161" s="214">
        <f>EU28_TRA_StockTot!G161-UK_TRA_StockTot!G161</f>
        <v>437231.11349274713</v>
      </c>
      <c r="H161" s="214">
        <f>EU28_TRA_StockTot!H161-UK_TRA_StockTot!H161</f>
        <v>457271.69139720907</v>
      </c>
      <c r="I161" s="214">
        <f>EU28_TRA_StockTot!I161-UK_TRA_StockTot!I161</f>
        <v>472482.0104076938</v>
      </c>
      <c r="J161" s="214">
        <f>EU28_TRA_StockTot!J161-UK_TRA_StockTot!J161</f>
        <v>471047.04366693826</v>
      </c>
      <c r="K161" s="214">
        <f>EU28_TRA_StockTot!K161-UK_TRA_StockTot!K161</f>
        <v>421915.65331987099</v>
      </c>
      <c r="L161" s="214">
        <f>EU28_TRA_StockTot!L161-UK_TRA_StockTot!L161</f>
        <v>437594.67688126635</v>
      </c>
      <c r="M161" s="214">
        <f>EU28_TRA_StockTot!M161-UK_TRA_StockTot!M161</f>
        <v>433617.82542104227</v>
      </c>
      <c r="N161" s="214">
        <f>EU28_TRA_StockTot!N161-UK_TRA_StockTot!N161</f>
        <v>432686.60859300959</v>
      </c>
      <c r="O161" s="214">
        <f>EU28_TRA_StockTot!O161-UK_TRA_StockTot!O161</f>
        <v>458003.0392788545</v>
      </c>
      <c r="P161" s="214">
        <f>EU28_TRA_StockTot!P161-UK_TRA_StockTot!P161</f>
        <v>460453.8135772032</v>
      </c>
      <c r="Q161" s="214">
        <f>EU28_TRA_StockTot!Q161-UK_TRA_StockTot!Q161</f>
        <v>470433.4318804745</v>
      </c>
      <c r="R161" s="214">
        <f>EU28_TRA_StockTot!R161-UK_TRA_StockTot!R161</f>
        <v>492866</v>
      </c>
      <c r="S161" s="214">
        <f>EU28_TRA_StockTot!S161-UK_TRA_StockTot!S161</f>
        <v>514670</v>
      </c>
      <c r="T161" s="214">
        <f>EU28_TRA_StockTot!T161-UK_TRA_StockTot!T161</f>
        <v>534032</v>
      </c>
      <c r="U161" s="214">
        <f>EU28_TRA_StockTot!U161-UK_TRA_StockTot!U161</f>
        <v>549273</v>
      </c>
      <c r="V161" s="214">
        <f>EU28_TRA_StockTot!V161-UK_TRA_StockTot!V161</f>
        <v>561531</v>
      </c>
      <c r="W161" s="214">
        <f>EU28_TRA_StockTot!W161-UK_TRA_StockTot!W161</f>
        <v>572492</v>
      </c>
      <c r="X161" s="214">
        <f>EU28_TRA_StockTot!X161-UK_TRA_StockTot!X161</f>
        <v>582228</v>
      </c>
      <c r="Y161" s="214">
        <f>EU28_TRA_StockTot!Y161-UK_TRA_StockTot!Y161</f>
        <v>591838</v>
      </c>
      <c r="Z161" s="214">
        <f>EU28_TRA_StockTot!Z161-UK_TRA_StockTot!Z161</f>
        <v>601139</v>
      </c>
      <c r="AA161" s="214">
        <f>EU28_TRA_StockTot!AA161-UK_TRA_StockTot!AA161</f>
        <v>610243</v>
      </c>
      <c r="AB161" s="214">
        <f>EU28_TRA_StockTot!AB161-UK_TRA_StockTot!AB161</f>
        <v>618457</v>
      </c>
      <c r="AC161" s="214">
        <f>EU28_TRA_StockTot!AC161-UK_TRA_StockTot!AC161</f>
        <v>626169</v>
      </c>
      <c r="AD161" s="214">
        <f>EU28_TRA_StockTot!AD161-UK_TRA_StockTot!AD161</f>
        <v>633649</v>
      </c>
      <c r="AE161" s="214">
        <f>EU28_TRA_StockTot!AE161-UK_TRA_StockTot!AE161</f>
        <v>641037</v>
      </c>
      <c r="AF161" s="214">
        <f>EU28_TRA_StockTot!AF161-UK_TRA_StockTot!AF161</f>
        <v>648384</v>
      </c>
      <c r="AG161" s="214">
        <f>EU28_TRA_StockTot!AG161-UK_TRA_StockTot!AG161</f>
        <v>655710</v>
      </c>
      <c r="AH161" s="214">
        <f>EU28_TRA_StockTot!AH161-UK_TRA_StockTot!AH161</f>
        <v>663053</v>
      </c>
      <c r="AI161" s="214">
        <f>EU28_TRA_StockTot!AI161-UK_TRA_StockTot!AI161</f>
        <v>669808</v>
      </c>
      <c r="AJ161" s="214">
        <f>EU28_TRA_StockTot!AJ161-UK_TRA_StockTot!AJ161</f>
        <v>676691</v>
      </c>
      <c r="AK161" s="214">
        <f>EU28_TRA_StockTot!AK161-UK_TRA_StockTot!AK161</f>
        <v>683728</v>
      </c>
      <c r="AL161" s="214">
        <f>EU28_TRA_StockTot!AL161-UK_TRA_StockTot!AL161</f>
        <v>690990</v>
      </c>
      <c r="AM161" s="214">
        <f>EU28_TRA_StockTot!AM161-UK_TRA_StockTot!AM161</f>
        <v>698486</v>
      </c>
      <c r="AN161" s="214">
        <f>EU28_TRA_StockTot!AN161-UK_TRA_StockTot!AN161</f>
        <v>706204</v>
      </c>
      <c r="AO161" s="214">
        <f>EU28_TRA_StockTot!AO161-UK_TRA_StockTot!AO161</f>
        <v>714138</v>
      </c>
      <c r="AP161" s="214">
        <f>EU28_TRA_StockTot!AP161-UK_TRA_StockTot!AP161</f>
        <v>722356</v>
      </c>
      <c r="AQ161" s="214">
        <f>EU28_TRA_StockTot!AQ161-UK_TRA_StockTot!AQ161</f>
        <v>730907</v>
      </c>
      <c r="AR161" s="214">
        <f>EU28_TRA_StockTot!AR161-UK_TRA_StockTot!AR161</f>
        <v>739759</v>
      </c>
      <c r="AS161" s="214">
        <f>EU28_TRA_StockTot!AS161-UK_TRA_StockTot!AS161</f>
        <v>748866</v>
      </c>
      <c r="AT161" s="214">
        <f>EU28_TRA_StockTot!AT161-UK_TRA_StockTot!AT161</f>
        <v>758135</v>
      </c>
      <c r="AU161" s="214">
        <f>EU28_TRA_StockTot!AU161-UK_TRA_StockTot!AU161</f>
        <v>767604</v>
      </c>
      <c r="AV161" s="214">
        <f>EU28_TRA_StockTot!AV161-UK_TRA_StockTot!AV161</f>
        <v>777192</v>
      </c>
      <c r="AW161" s="214">
        <f>EU28_TRA_StockTot!AW161-UK_TRA_StockTot!AW161</f>
        <v>786912</v>
      </c>
      <c r="AX161" s="214">
        <f>EU28_TRA_StockTot!AX161-UK_TRA_StockTot!AX161</f>
        <v>796771</v>
      </c>
      <c r="AY161" s="214">
        <f>EU28_TRA_StockTot!AY161-UK_TRA_StockTot!AY161</f>
        <v>806785</v>
      </c>
      <c r="AZ161" s="214">
        <f>EU28_TRA_StockTot!AZ161-UK_TRA_StockTot!AZ161</f>
        <v>817022</v>
      </c>
    </row>
    <row r="162" spans="1:52">
      <c r="A162" s="110" t="s">
        <v>201</v>
      </c>
      <c r="B162" s="111">
        <f>EU28_TRA_StockTot!B162-UK_TRA_StockTot!B162</f>
        <v>320032.38975231827</v>
      </c>
      <c r="C162" s="210">
        <f>EU28_TRA_StockTot!C162-UK_TRA_StockTot!C162</f>
        <v>340343.86378318717</v>
      </c>
      <c r="D162" s="210">
        <f>EU28_TRA_StockTot!D162-UK_TRA_StockTot!D162</f>
        <v>356737.55142708006</v>
      </c>
      <c r="E162" s="210">
        <f>EU28_TRA_StockTot!E162-UK_TRA_StockTot!E162</f>
        <v>363644.03375143622</v>
      </c>
      <c r="F162" s="210">
        <f>EU28_TRA_StockTot!F162-UK_TRA_StockTot!F162</f>
        <v>423840.9570325212</v>
      </c>
      <c r="G162" s="210">
        <f>EU28_TRA_StockTot!G162-UK_TRA_StockTot!G162</f>
        <v>437231.11349274713</v>
      </c>
      <c r="H162" s="210">
        <f>EU28_TRA_StockTot!H162-UK_TRA_StockTot!H162</f>
        <v>457271.69139720907</v>
      </c>
      <c r="I162" s="210">
        <f>EU28_TRA_StockTot!I162-UK_TRA_StockTot!I162</f>
        <v>472482.0104076938</v>
      </c>
      <c r="J162" s="210">
        <f>EU28_TRA_StockTot!J162-UK_TRA_StockTot!J162</f>
        <v>471047.04366693826</v>
      </c>
      <c r="K162" s="210">
        <f>EU28_TRA_StockTot!K162-UK_TRA_StockTot!K162</f>
        <v>421915.65331987099</v>
      </c>
      <c r="L162" s="210">
        <f>EU28_TRA_StockTot!L162-UK_TRA_StockTot!L162</f>
        <v>437594.67688126635</v>
      </c>
      <c r="M162" s="210">
        <f>EU28_TRA_StockTot!M162-UK_TRA_StockTot!M162</f>
        <v>433617.82542104227</v>
      </c>
      <c r="N162" s="210">
        <f>EU28_TRA_StockTot!N162-UK_TRA_StockTot!N162</f>
        <v>432686.60859300959</v>
      </c>
      <c r="O162" s="210">
        <f>EU28_TRA_StockTot!O162-UK_TRA_StockTot!O162</f>
        <v>458003.0392788545</v>
      </c>
      <c r="P162" s="210">
        <f>EU28_TRA_StockTot!P162-UK_TRA_StockTot!P162</f>
        <v>460453.8135772032</v>
      </c>
      <c r="Q162" s="210">
        <f>EU28_TRA_StockTot!Q162-UK_TRA_StockTot!Q162</f>
        <v>470433.4318804745</v>
      </c>
      <c r="R162" s="210">
        <f>EU28_TRA_StockTot!R162-UK_TRA_StockTot!R162</f>
        <v>492864</v>
      </c>
      <c r="S162" s="210">
        <f>EU28_TRA_StockTot!S162-UK_TRA_StockTot!S162</f>
        <v>514666</v>
      </c>
      <c r="T162" s="210">
        <f>EU28_TRA_StockTot!T162-UK_TRA_StockTot!T162</f>
        <v>534024</v>
      </c>
      <c r="U162" s="210">
        <f>EU28_TRA_StockTot!U162-UK_TRA_StockTot!U162</f>
        <v>549260</v>
      </c>
      <c r="V162" s="210">
        <f>EU28_TRA_StockTot!V162-UK_TRA_StockTot!V162</f>
        <v>561511</v>
      </c>
      <c r="W162" s="210">
        <f>EU28_TRA_StockTot!W162-UK_TRA_StockTot!W162</f>
        <v>572472</v>
      </c>
      <c r="X162" s="210">
        <f>EU28_TRA_StockTot!X162-UK_TRA_StockTot!X162</f>
        <v>582208</v>
      </c>
      <c r="Y162" s="210">
        <f>EU28_TRA_StockTot!Y162-UK_TRA_StockTot!Y162</f>
        <v>591819</v>
      </c>
      <c r="Z162" s="210">
        <f>EU28_TRA_StockTot!Z162-UK_TRA_StockTot!Z162</f>
        <v>601124</v>
      </c>
      <c r="AA162" s="210">
        <f>EU28_TRA_StockTot!AA162-UK_TRA_StockTot!AA162</f>
        <v>610232</v>
      </c>
      <c r="AB162" s="210">
        <f>EU28_TRA_StockTot!AB162-UK_TRA_StockTot!AB162</f>
        <v>618449</v>
      </c>
      <c r="AC162" s="210">
        <f>EU28_TRA_StockTot!AC162-UK_TRA_StockTot!AC162</f>
        <v>626165</v>
      </c>
      <c r="AD162" s="210">
        <f>EU28_TRA_StockTot!AD162-UK_TRA_StockTot!AD162</f>
        <v>633647</v>
      </c>
      <c r="AE162" s="210">
        <f>EU28_TRA_StockTot!AE162-UK_TRA_StockTot!AE162</f>
        <v>641020</v>
      </c>
      <c r="AF162" s="210">
        <f>EU28_TRA_StockTot!AF162-UK_TRA_StockTot!AF162</f>
        <v>648179</v>
      </c>
      <c r="AG162" s="210">
        <f>EU28_TRA_StockTot!AG162-UK_TRA_StockTot!AG162</f>
        <v>654993</v>
      </c>
      <c r="AH162" s="210">
        <f>EU28_TRA_StockTot!AH162-UK_TRA_StockTot!AH162</f>
        <v>661472</v>
      </c>
      <c r="AI162" s="210">
        <f>EU28_TRA_StockTot!AI162-UK_TRA_StockTot!AI162</f>
        <v>666986</v>
      </c>
      <c r="AJ162" s="210">
        <f>EU28_TRA_StockTot!AJ162-UK_TRA_StockTot!AJ162</f>
        <v>672273</v>
      </c>
      <c r="AK162" s="210">
        <f>EU28_TRA_StockTot!AK162-UK_TRA_StockTot!AK162</f>
        <v>677365</v>
      </c>
      <c r="AL162" s="210">
        <f>EU28_TRA_StockTot!AL162-UK_TRA_StockTot!AL162</f>
        <v>682356</v>
      </c>
      <c r="AM162" s="210">
        <f>EU28_TRA_StockTot!AM162-UK_TRA_StockTot!AM162</f>
        <v>687284</v>
      </c>
      <c r="AN162" s="210">
        <f>EU28_TRA_StockTot!AN162-UK_TRA_StockTot!AN162</f>
        <v>692214</v>
      </c>
      <c r="AO162" s="210">
        <f>EU28_TRA_StockTot!AO162-UK_TRA_StockTot!AO162</f>
        <v>697134</v>
      </c>
      <c r="AP162" s="210">
        <f>EU28_TRA_StockTot!AP162-UK_TRA_StockTot!AP162</f>
        <v>702110</v>
      </c>
      <c r="AQ162" s="210">
        <f>EU28_TRA_StockTot!AQ162-UK_TRA_StockTot!AQ162</f>
        <v>707140</v>
      </c>
      <c r="AR162" s="210">
        <f>EU28_TRA_StockTot!AR162-UK_TRA_StockTot!AR162</f>
        <v>712200</v>
      </c>
      <c r="AS162" s="210">
        <f>EU28_TRA_StockTot!AS162-UK_TRA_StockTot!AS162</f>
        <v>717241</v>
      </c>
      <c r="AT162" s="210">
        <f>EU28_TRA_StockTot!AT162-UK_TRA_StockTot!AT162</f>
        <v>722179</v>
      </c>
      <c r="AU162" s="210">
        <f>EU28_TRA_StockTot!AU162-UK_TRA_StockTot!AU162</f>
        <v>727030</v>
      </c>
      <c r="AV162" s="210">
        <f>EU28_TRA_StockTot!AV162-UK_TRA_StockTot!AV162</f>
        <v>731758</v>
      </c>
      <c r="AW162" s="210">
        <f>EU28_TRA_StockTot!AW162-UK_TRA_StockTot!AW162</f>
        <v>736348</v>
      </c>
      <c r="AX162" s="210">
        <f>EU28_TRA_StockTot!AX162-UK_TRA_StockTot!AX162</f>
        <v>740879</v>
      </c>
      <c r="AY162" s="210">
        <f>EU28_TRA_StockTot!AY162-UK_TRA_StockTot!AY162</f>
        <v>745336</v>
      </c>
      <c r="AZ162" s="210">
        <f>EU28_TRA_StockTot!AZ162-UK_TRA_StockTot!AZ162</f>
        <v>749749</v>
      </c>
    </row>
    <row r="163" spans="1:52">
      <c r="A163" s="112" t="s">
        <v>203</v>
      </c>
      <c r="B163" s="96">
        <f>EU28_TRA_StockTot!B163-UK_TRA_StockTot!B163</f>
        <v>320032.38975231827</v>
      </c>
      <c r="C163" s="197">
        <f>EU28_TRA_StockTot!C163-UK_TRA_StockTot!C163</f>
        <v>340343.86378318717</v>
      </c>
      <c r="D163" s="197">
        <f>EU28_TRA_StockTot!D163-UK_TRA_StockTot!D163</f>
        <v>356737.55142708006</v>
      </c>
      <c r="E163" s="197">
        <f>EU28_TRA_StockTot!E163-UK_TRA_StockTot!E163</f>
        <v>363644.03375143622</v>
      </c>
      <c r="F163" s="197">
        <f>EU28_TRA_StockTot!F163-UK_TRA_StockTot!F163</f>
        <v>423840.9570325212</v>
      </c>
      <c r="G163" s="197">
        <f>EU28_TRA_StockTot!G163-UK_TRA_StockTot!G163</f>
        <v>437231.11349274713</v>
      </c>
      <c r="H163" s="197">
        <f>EU28_TRA_StockTot!H163-UK_TRA_StockTot!H163</f>
        <v>457271.69139720907</v>
      </c>
      <c r="I163" s="197">
        <f>EU28_TRA_StockTot!I163-UK_TRA_StockTot!I163</f>
        <v>472482.0104076938</v>
      </c>
      <c r="J163" s="197">
        <f>EU28_TRA_StockTot!J163-UK_TRA_StockTot!J163</f>
        <v>471047.04366693826</v>
      </c>
      <c r="K163" s="197">
        <f>EU28_TRA_StockTot!K163-UK_TRA_StockTot!K163</f>
        <v>421915.65331987099</v>
      </c>
      <c r="L163" s="197">
        <f>EU28_TRA_StockTot!L163-UK_TRA_StockTot!L163</f>
        <v>437594.67688126635</v>
      </c>
      <c r="M163" s="197">
        <f>EU28_TRA_StockTot!M163-UK_TRA_StockTot!M163</f>
        <v>433617.82542104227</v>
      </c>
      <c r="N163" s="197">
        <f>EU28_TRA_StockTot!N163-UK_TRA_StockTot!N163</f>
        <v>432686.60859300959</v>
      </c>
      <c r="O163" s="197">
        <f>EU28_TRA_StockTot!O163-UK_TRA_StockTot!O163</f>
        <v>458003.0392788545</v>
      </c>
      <c r="P163" s="197">
        <f>EU28_TRA_StockTot!P163-UK_TRA_StockTot!P163</f>
        <v>460453.8135772032</v>
      </c>
      <c r="Q163" s="197">
        <f>EU28_TRA_StockTot!Q163-UK_TRA_StockTot!Q163</f>
        <v>470433.4318804745</v>
      </c>
      <c r="R163" s="197">
        <f>EU28_TRA_StockTot!R163-UK_TRA_StockTot!R163</f>
        <v>492854</v>
      </c>
      <c r="S163" s="197">
        <f>EU28_TRA_StockTot!S163-UK_TRA_StockTot!S163</f>
        <v>514641</v>
      </c>
      <c r="T163" s="197">
        <f>EU28_TRA_StockTot!T163-UK_TRA_StockTot!T163</f>
        <v>533980</v>
      </c>
      <c r="U163" s="197">
        <f>EU28_TRA_StockTot!U163-UK_TRA_StockTot!U163</f>
        <v>549193</v>
      </c>
      <c r="V163" s="197">
        <f>EU28_TRA_StockTot!V163-UK_TRA_StockTot!V163</f>
        <v>561415</v>
      </c>
      <c r="W163" s="197">
        <f>EU28_TRA_StockTot!W163-UK_TRA_StockTot!W163</f>
        <v>572342</v>
      </c>
      <c r="X163" s="197">
        <f>EU28_TRA_StockTot!X163-UK_TRA_StockTot!X163</f>
        <v>582037</v>
      </c>
      <c r="Y163" s="197">
        <f>EU28_TRA_StockTot!Y163-UK_TRA_StockTot!Y163</f>
        <v>591595</v>
      </c>
      <c r="Z163" s="197">
        <f>EU28_TRA_StockTot!Z163-UK_TRA_StockTot!Z163</f>
        <v>600841</v>
      </c>
      <c r="AA163" s="197">
        <f>EU28_TRA_StockTot!AA163-UK_TRA_StockTot!AA163</f>
        <v>609876</v>
      </c>
      <c r="AB163" s="197">
        <f>EU28_TRA_StockTot!AB163-UK_TRA_StockTot!AB163</f>
        <v>617998</v>
      </c>
      <c r="AC163" s="197">
        <f>EU28_TRA_StockTot!AC163-UK_TRA_StockTot!AC163</f>
        <v>625603</v>
      </c>
      <c r="AD163" s="197">
        <f>EU28_TRA_StockTot!AD163-UK_TRA_StockTot!AD163</f>
        <v>632949</v>
      </c>
      <c r="AE163" s="197">
        <f>EU28_TRA_StockTot!AE163-UK_TRA_StockTot!AE163</f>
        <v>640149</v>
      </c>
      <c r="AF163" s="197">
        <f>EU28_TRA_StockTot!AF163-UK_TRA_StockTot!AF163</f>
        <v>647099</v>
      </c>
      <c r="AG163" s="197">
        <f>EU28_TRA_StockTot!AG163-UK_TRA_StockTot!AG163</f>
        <v>653651</v>
      </c>
      <c r="AH163" s="197">
        <f>EU28_TRA_StockTot!AH163-UK_TRA_StockTot!AH163</f>
        <v>659804</v>
      </c>
      <c r="AI163" s="197">
        <f>EU28_TRA_StockTot!AI163-UK_TRA_StockTot!AI163</f>
        <v>664916</v>
      </c>
      <c r="AJ163" s="197">
        <f>EU28_TRA_StockTot!AJ163-UK_TRA_StockTot!AJ163</f>
        <v>669708</v>
      </c>
      <c r="AK163" s="197">
        <f>EU28_TRA_StockTot!AK163-UK_TRA_StockTot!AK163</f>
        <v>674196</v>
      </c>
      <c r="AL163" s="197">
        <f>EU28_TRA_StockTot!AL163-UK_TRA_StockTot!AL163</f>
        <v>678438</v>
      </c>
      <c r="AM163" s="197">
        <f>EU28_TRA_StockTot!AM163-UK_TRA_StockTot!AM163</f>
        <v>682437</v>
      </c>
      <c r="AN163" s="197">
        <f>EU28_TRA_StockTot!AN163-UK_TRA_StockTot!AN163</f>
        <v>686214</v>
      </c>
      <c r="AO163" s="197">
        <f>EU28_TRA_StockTot!AO163-UK_TRA_StockTot!AO163</f>
        <v>689690</v>
      </c>
      <c r="AP163" s="197">
        <f>EU28_TRA_StockTot!AP163-UK_TRA_StockTot!AP163</f>
        <v>692872</v>
      </c>
      <c r="AQ163" s="197">
        <f>EU28_TRA_StockTot!AQ163-UK_TRA_StockTot!AQ163</f>
        <v>695691</v>
      </c>
      <c r="AR163" s="197">
        <f>EU28_TRA_StockTot!AR163-UK_TRA_StockTot!AR163</f>
        <v>698042</v>
      </c>
      <c r="AS163" s="197">
        <f>EU28_TRA_StockTot!AS163-UK_TRA_StockTot!AS163</f>
        <v>699763</v>
      </c>
      <c r="AT163" s="197">
        <f>EU28_TRA_StockTot!AT163-UK_TRA_StockTot!AT163</f>
        <v>700676</v>
      </c>
      <c r="AU163" s="197">
        <f>EU28_TRA_StockTot!AU163-UK_TRA_StockTot!AU163</f>
        <v>700668</v>
      </c>
      <c r="AV163" s="197">
        <f>EU28_TRA_StockTot!AV163-UK_TRA_StockTot!AV163</f>
        <v>699588</v>
      </c>
      <c r="AW163" s="197">
        <f>EU28_TRA_StockTot!AW163-UK_TRA_StockTot!AW163</f>
        <v>697306</v>
      </c>
      <c r="AX163" s="197">
        <f>EU28_TRA_StockTot!AX163-UK_TRA_StockTot!AX163</f>
        <v>693771</v>
      </c>
      <c r="AY163" s="197">
        <f>EU28_TRA_StockTot!AY163-UK_TRA_StockTot!AY163</f>
        <v>688884</v>
      </c>
      <c r="AZ163" s="197">
        <f>EU28_TRA_StockTot!AZ163-UK_TRA_StockTot!AZ163</f>
        <v>682613</v>
      </c>
    </row>
    <row r="164" spans="1:52">
      <c r="A164" s="112" t="s">
        <v>204</v>
      </c>
      <c r="B164" s="96">
        <f>EU28_TRA_StockTot!B164-UK_TRA_StockTot!B164</f>
        <v>0</v>
      </c>
      <c r="C164" s="197">
        <f>EU28_TRA_StockTot!C164-UK_TRA_StockTot!C164</f>
        <v>0</v>
      </c>
      <c r="D164" s="197">
        <f>EU28_TRA_StockTot!D164-UK_TRA_StockTot!D164</f>
        <v>0</v>
      </c>
      <c r="E164" s="197">
        <f>EU28_TRA_StockTot!E164-UK_TRA_StockTot!E164</f>
        <v>0</v>
      </c>
      <c r="F164" s="197">
        <f>EU28_TRA_StockTot!F164-UK_TRA_StockTot!F164</f>
        <v>0</v>
      </c>
      <c r="G164" s="197">
        <f>EU28_TRA_StockTot!G164-UK_TRA_StockTot!G164</f>
        <v>0</v>
      </c>
      <c r="H164" s="197">
        <f>EU28_TRA_StockTot!H164-UK_TRA_StockTot!H164</f>
        <v>0</v>
      </c>
      <c r="I164" s="197">
        <f>EU28_TRA_StockTot!I164-UK_TRA_StockTot!I164</f>
        <v>0</v>
      </c>
      <c r="J164" s="197">
        <f>EU28_TRA_StockTot!J164-UK_TRA_StockTot!J164</f>
        <v>0</v>
      </c>
      <c r="K164" s="197">
        <f>EU28_TRA_StockTot!K164-UK_TRA_StockTot!K164</f>
        <v>0</v>
      </c>
      <c r="L164" s="197">
        <f>EU28_TRA_StockTot!L164-UK_TRA_StockTot!L164</f>
        <v>0</v>
      </c>
      <c r="M164" s="197">
        <f>EU28_TRA_StockTot!M164-UK_TRA_StockTot!M164</f>
        <v>0</v>
      </c>
      <c r="N164" s="197">
        <f>EU28_TRA_StockTot!N164-UK_TRA_StockTot!N164</f>
        <v>0</v>
      </c>
      <c r="O164" s="197">
        <f>EU28_TRA_StockTot!O164-UK_TRA_StockTot!O164</f>
        <v>0</v>
      </c>
      <c r="P164" s="197">
        <f>EU28_TRA_StockTot!P164-UK_TRA_StockTot!P164</f>
        <v>0</v>
      </c>
      <c r="Q164" s="197">
        <f>EU28_TRA_StockTot!Q164-UK_TRA_StockTot!Q164</f>
        <v>0</v>
      </c>
      <c r="R164" s="197">
        <f>EU28_TRA_StockTot!R164-UK_TRA_StockTot!R164</f>
        <v>0</v>
      </c>
      <c r="S164" s="197">
        <f>EU28_TRA_StockTot!S164-UK_TRA_StockTot!S164</f>
        <v>0</v>
      </c>
      <c r="T164" s="197">
        <f>EU28_TRA_StockTot!T164-UK_TRA_StockTot!T164</f>
        <v>1</v>
      </c>
      <c r="U164" s="197">
        <f>EU28_TRA_StockTot!U164-UK_TRA_StockTot!U164</f>
        <v>2</v>
      </c>
      <c r="V164" s="197">
        <f>EU28_TRA_StockTot!V164-UK_TRA_StockTot!V164</f>
        <v>4</v>
      </c>
      <c r="W164" s="197">
        <f>EU28_TRA_StockTot!W164-UK_TRA_StockTot!W164</f>
        <v>6</v>
      </c>
      <c r="X164" s="197">
        <f>EU28_TRA_StockTot!X164-UK_TRA_StockTot!X164</f>
        <v>9</v>
      </c>
      <c r="Y164" s="197">
        <f>EU28_TRA_StockTot!Y164-UK_TRA_StockTot!Y164</f>
        <v>14</v>
      </c>
      <c r="Z164" s="197">
        <f>EU28_TRA_StockTot!Z164-UK_TRA_StockTot!Z164</f>
        <v>21</v>
      </c>
      <c r="AA164" s="197">
        <f>EU28_TRA_StockTot!AA164-UK_TRA_StockTot!AA164</f>
        <v>31</v>
      </c>
      <c r="AB164" s="197">
        <f>EU28_TRA_StockTot!AB164-UK_TRA_StockTot!AB164</f>
        <v>44</v>
      </c>
      <c r="AC164" s="197">
        <f>EU28_TRA_StockTot!AC164-UK_TRA_StockTot!AC164</f>
        <v>61</v>
      </c>
      <c r="AD164" s="197">
        <f>EU28_TRA_StockTot!AD164-UK_TRA_StockTot!AD164</f>
        <v>82</v>
      </c>
      <c r="AE164" s="197">
        <f>EU28_TRA_StockTot!AE164-UK_TRA_StockTot!AE164</f>
        <v>111</v>
      </c>
      <c r="AF164" s="197">
        <f>EU28_TRA_StockTot!AF164-UK_TRA_StockTot!AF164</f>
        <v>147</v>
      </c>
      <c r="AG164" s="197">
        <f>EU28_TRA_StockTot!AG164-UK_TRA_StockTot!AG164</f>
        <v>193</v>
      </c>
      <c r="AH164" s="197">
        <f>EU28_TRA_StockTot!AH164-UK_TRA_StockTot!AH164</f>
        <v>255</v>
      </c>
      <c r="AI164" s="197">
        <f>EU28_TRA_StockTot!AI164-UK_TRA_StockTot!AI164</f>
        <v>330</v>
      </c>
      <c r="AJ164" s="197">
        <f>EU28_TRA_StockTot!AJ164-UK_TRA_StockTot!AJ164</f>
        <v>425</v>
      </c>
      <c r="AK164" s="197">
        <f>EU28_TRA_StockTot!AK164-UK_TRA_StockTot!AK164</f>
        <v>544</v>
      </c>
      <c r="AL164" s="197">
        <f>EU28_TRA_StockTot!AL164-UK_TRA_StockTot!AL164</f>
        <v>698</v>
      </c>
      <c r="AM164" s="197">
        <f>EU28_TRA_StockTot!AM164-UK_TRA_StockTot!AM164</f>
        <v>895</v>
      </c>
      <c r="AN164" s="197">
        <f>EU28_TRA_StockTot!AN164-UK_TRA_StockTot!AN164</f>
        <v>1143</v>
      </c>
      <c r="AO164" s="197">
        <f>EU28_TRA_StockTot!AO164-UK_TRA_StockTot!AO164</f>
        <v>1456</v>
      </c>
      <c r="AP164" s="197">
        <f>EU28_TRA_StockTot!AP164-UK_TRA_StockTot!AP164</f>
        <v>1855</v>
      </c>
      <c r="AQ164" s="197">
        <f>EU28_TRA_StockTot!AQ164-UK_TRA_StockTot!AQ164</f>
        <v>2356</v>
      </c>
      <c r="AR164" s="197">
        <f>EU28_TRA_StockTot!AR164-UK_TRA_StockTot!AR164</f>
        <v>2977</v>
      </c>
      <c r="AS164" s="197">
        <f>EU28_TRA_StockTot!AS164-UK_TRA_StockTot!AS164</f>
        <v>3749</v>
      </c>
      <c r="AT164" s="197">
        <f>EU28_TRA_StockTot!AT164-UK_TRA_StockTot!AT164</f>
        <v>4691</v>
      </c>
      <c r="AU164" s="197">
        <f>EU28_TRA_StockTot!AU164-UK_TRA_StockTot!AU164</f>
        <v>5838</v>
      </c>
      <c r="AV164" s="197">
        <f>EU28_TRA_StockTot!AV164-UK_TRA_StockTot!AV164</f>
        <v>7216</v>
      </c>
      <c r="AW164" s="197">
        <f>EU28_TRA_StockTot!AW164-UK_TRA_StockTot!AW164</f>
        <v>8859</v>
      </c>
      <c r="AX164" s="197">
        <f>EU28_TRA_StockTot!AX164-UK_TRA_StockTot!AX164</f>
        <v>10780</v>
      </c>
      <c r="AY164" s="197">
        <f>EU28_TRA_StockTot!AY164-UK_TRA_StockTot!AY164</f>
        <v>12996</v>
      </c>
      <c r="AZ164" s="197">
        <f>EU28_TRA_StockTot!AZ164-UK_TRA_StockTot!AZ164</f>
        <v>15503</v>
      </c>
    </row>
    <row r="165" spans="1:52">
      <c r="A165" s="112" t="s">
        <v>221</v>
      </c>
      <c r="B165" s="96">
        <f>EU28_TRA_StockTot!B165-UK_TRA_StockTot!B165</f>
        <v>0</v>
      </c>
      <c r="C165" s="197">
        <f>EU28_TRA_StockTot!C165-UK_TRA_StockTot!C165</f>
        <v>0</v>
      </c>
      <c r="D165" s="197">
        <f>EU28_TRA_StockTot!D165-UK_TRA_StockTot!D165</f>
        <v>0</v>
      </c>
      <c r="E165" s="197">
        <f>EU28_TRA_StockTot!E165-UK_TRA_StockTot!E165</f>
        <v>0</v>
      </c>
      <c r="F165" s="197">
        <f>EU28_TRA_StockTot!F165-UK_TRA_StockTot!F165</f>
        <v>0</v>
      </c>
      <c r="G165" s="197">
        <f>EU28_TRA_StockTot!G165-UK_TRA_StockTot!G165</f>
        <v>0</v>
      </c>
      <c r="H165" s="197">
        <f>EU28_TRA_StockTot!H165-UK_TRA_StockTot!H165</f>
        <v>0</v>
      </c>
      <c r="I165" s="197">
        <f>EU28_TRA_StockTot!I165-UK_TRA_StockTot!I165</f>
        <v>0</v>
      </c>
      <c r="J165" s="197">
        <f>EU28_TRA_StockTot!J165-UK_TRA_StockTot!J165</f>
        <v>0</v>
      </c>
      <c r="K165" s="197">
        <f>EU28_TRA_StockTot!K165-UK_TRA_StockTot!K165</f>
        <v>0</v>
      </c>
      <c r="L165" s="197">
        <f>EU28_TRA_StockTot!L165-UK_TRA_StockTot!L165</f>
        <v>0</v>
      </c>
      <c r="M165" s="197">
        <f>EU28_TRA_StockTot!M165-UK_TRA_StockTot!M165</f>
        <v>0</v>
      </c>
      <c r="N165" s="197">
        <f>EU28_TRA_StockTot!N165-UK_TRA_StockTot!N165</f>
        <v>0</v>
      </c>
      <c r="O165" s="197">
        <f>EU28_TRA_StockTot!O165-UK_TRA_StockTot!O165</f>
        <v>0</v>
      </c>
      <c r="P165" s="197">
        <f>EU28_TRA_StockTot!P165-UK_TRA_StockTot!P165</f>
        <v>0</v>
      </c>
      <c r="Q165" s="197">
        <f>EU28_TRA_StockTot!Q165-UK_TRA_StockTot!Q165</f>
        <v>0</v>
      </c>
      <c r="R165" s="197">
        <f>EU28_TRA_StockTot!R165-UK_TRA_StockTot!R165</f>
        <v>10</v>
      </c>
      <c r="S165" s="197">
        <f>EU28_TRA_StockTot!S165-UK_TRA_StockTot!S165</f>
        <v>25</v>
      </c>
      <c r="T165" s="197">
        <f>EU28_TRA_StockTot!T165-UK_TRA_StockTot!T165</f>
        <v>43</v>
      </c>
      <c r="U165" s="197">
        <f>EU28_TRA_StockTot!U165-UK_TRA_StockTot!U165</f>
        <v>65</v>
      </c>
      <c r="V165" s="197">
        <f>EU28_TRA_StockTot!V165-UK_TRA_StockTot!V165</f>
        <v>91</v>
      </c>
      <c r="W165" s="197">
        <f>EU28_TRA_StockTot!W165-UK_TRA_StockTot!W165</f>
        <v>121</v>
      </c>
      <c r="X165" s="197">
        <f>EU28_TRA_StockTot!X165-UK_TRA_StockTot!X165</f>
        <v>157</v>
      </c>
      <c r="Y165" s="197">
        <f>EU28_TRA_StockTot!Y165-UK_TRA_StockTot!Y165</f>
        <v>203</v>
      </c>
      <c r="Z165" s="197">
        <f>EU28_TRA_StockTot!Z165-UK_TRA_StockTot!Z165</f>
        <v>250</v>
      </c>
      <c r="AA165" s="197">
        <f>EU28_TRA_StockTot!AA165-UK_TRA_StockTot!AA165</f>
        <v>306</v>
      </c>
      <c r="AB165" s="197">
        <f>EU28_TRA_StockTot!AB165-UK_TRA_StockTot!AB165</f>
        <v>375</v>
      </c>
      <c r="AC165" s="197">
        <f>EU28_TRA_StockTot!AC165-UK_TRA_StockTot!AC165</f>
        <v>452</v>
      </c>
      <c r="AD165" s="197">
        <f>EU28_TRA_StockTot!AD165-UK_TRA_StockTot!AD165</f>
        <v>545</v>
      </c>
      <c r="AE165" s="197">
        <f>EU28_TRA_StockTot!AE165-UK_TRA_StockTot!AE165</f>
        <v>659</v>
      </c>
      <c r="AF165" s="197">
        <f>EU28_TRA_StockTot!AF165-UK_TRA_StockTot!AF165</f>
        <v>795</v>
      </c>
      <c r="AG165" s="197">
        <f>EU28_TRA_StockTot!AG165-UK_TRA_StockTot!AG165</f>
        <v>960</v>
      </c>
      <c r="AH165" s="197">
        <f>EU28_TRA_StockTot!AH165-UK_TRA_StockTot!AH165</f>
        <v>1154</v>
      </c>
      <c r="AI165" s="197">
        <f>EU28_TRA_StockTot!AI165-UK_TRA_StockTot!AI165</f>
        <v>1388</v>
      </c>
      <c r="AJ165" s="197">
        <f>EU28_TRA_StockTot!AJ165-UK_TRA_StockTot!AJ165</f>
        <v>1668</v>
      </c>
      <c r="AK165" s="197">
        <f>EU28_TRA_StockTot!AK165-UK_TRA_StockTot!AK165</f>
        <v>2000</v>
      </c>
      <c r="AL165" s="197">
        <f>EU28_TRA_StockTot!AL165-UK_TRA_StockTot!AL165</f>
        <v>2392</v>
      </c>
      <c r="AM165" s="197">
        <f>EU28_TRA_StockTot!AM165-UK_TRA_StockTot!AM165</f>
        <v>2858</v>
      </c>
      <c r="AN165" s="197">
        <f>EU28_TRA_StockTot!AN165-UK_TRA_StockTot!AN165</f>
        <v>3417</v>
      </c>
      <c r="AO165" s="197">
        <f>EU28_TRA_StockTot!AO165-UK_TRA_StockTot!AO165</f>
        <v>4087</v>
      </c>
      <c r="AP165" s="197">
        <f>EU28_TRA_StockTot!AP165-UK_TRA_StockTot!AP165</f>
        <v>4889</v>
      </c>
      <c r="AQ165" s="197">
        <f>EU28_TRA_StockTot!AQ165-UK_TRA_StockTot!AQ165</f>
        <v>5836</v>
      </c>
      <c r="AR165" s="197">
        <f>EU28_TRA_StockTot!AR165-UK_TRA_StockTot!AR165</f>
        <v>6960</v>
      </c>
      <c r="AS165" s="197">
        <f>EU28_TRA_StockTot!AS165-UK_TRA_StockTot!AS165</f>
        <v>8287</v>
      </c>
      <c r="AT165" s="197">
        <f>EU28_TRA_StockTot!AT165-UK_TRA_StockTot!AT165</f>
        <v>9834</v>
      </c>
      <c r="AU165" s="197">
        <f>EU28_TRA_StockTot!AU165-UK_TRA_StockTot!AU165</f>
        <v>11628</v>
      </c>
      <c r="AV165" s="197">
        <f>EU28_TRA_StockTot!AV165-UK_TRA_StockTot!AV165</f>
        <v>13695</v>
      </c>
      <c r="AW165" s="197">
        <f>EU28_TRA_StockTot!AW165-UK_TRA_StockTot!AW165</f>
        <v>16059</v>
      </c>
      <c r="AX165" s="197">
        <f>EU28_TRA_StockTot!AX165-UK_TRA_StockTot!AX165</f>
        <v>18763</v>
      </c>
      <c r="AY165" s="197">
        <f>EU28_TRA_StockTot!AY165-UK_TRA_StockTot!AY165</f>
        <v>21828</v>
      </c>
      <c r="AZ165" s="197">
        <f>EU28_TRA_StockTot!AZ165-UK_TRA_StockTot!AZ165</f>
        <v>25293</v>
      </c>
    </row>
    <row r="166" spans="1:52">
      <c r="A166" s="112" t="s">
        <v>215</v>
      </c>
      <c r="B166" s="96">
        <f>EU28_TRA_StockTot!B166-UK_TRA_StockTot!B166</f>
        <v>0</v>
      </c>
      <c r="C166" s="197">
        <f>EU28_TRA_StockTot!C166-UK_TRA_StockTot!C166</f>
        <v>0</v>
      </c>
      <c r="D166" s="197">
        <f>EU28_TRA_StockTot!D166-UK_TRA_StockTot!D166</f>
        <v>0</v>
      </c>
      <c r="E166" s="197">
        <f>EU28_TRA_StockTot!E166-UK_TRA_StockTot!E166</f>
        <v>0</v>
      </c>
      <c r="F166" s="197">
        <f>EU28_TRA_StockTot!F166-UK_TRA_StockTot!F166</f>
        <v>0</v>
      </c>
      <c r="G166" s="197">
        <f>EU28_TRA_StockTot!G166-UK_TRA_StockTot!G166</f>
        <v>0</v>
      </c>
      <c r="H166" s="197">
        <f>EU28_TRA_StockTot!H166-UK_TRA_StockTot!H166</f>
        <v>0</v>
      </c>
      <c r="I166" s="197">
        <f>EU28_TRA_StockTot!I166-UK_TRA_StockTot!I166</f>
        <v>0</v>
      </c>
      <c r="J166" s="197">
        <f>EU28_TRA_StockTot!J166-UK_TRA_StockTot!J166</f>
        <v>0</v>
      </c>
      <c r="K166" s="197">
        <f>EU28_TRA_StockTot!K166-UK_TRA_StockTot!K166</f>
        <v>0</v>
      </c>
      <c r="L166" s="197">
        <f>EU28_TRA_StockTot!L166-UK_TRA_StockTot!L166</f>
        <v>0</v>
      </c>
      <c r="M166" s="197">
        <f>EU28_TRA_StockTot!M166-UK_TRA_StockTot!M166</f>
        <v>0</v>
      </c>
      <c r="N166" s="197">
        <f>EU28_TRA_StockTot!N166-UK_TRA_StockTot!N166</f>
        <v>0</v>
      </c>
      <c r="O166" s="197">
        <f>EU28_TRA_StockTot!O166-UK_TRA_StockTot!O166</f>
        <v>0</v>
      </c>
      <c r="P166" s="197">
        <f>EU28_TRA_StockTot!P166-UK_TRA_StockTot!P166</f>
        <v>0</v>
      </c>
      <c r="Q166" s="197">
        <f>EU28_TRA_StockTot!Q166-UK_TRA_StockTot!Q166</f>
        <v>0</v>
      </c>
      <c r="R166" s="197">
        <f>EU28_TRA_StockTot!R166-UK_TRA_StockTot!R166</f>
        <v>0</v>
      </c>
      <c r="S166" s="197">
        <f>EU28_TRA_StockTot!S166-UK_TRA_StockTot!S166</f>
        <v>0</v>
      </c>
      <c r="T166" s="197">
        <f>EU28_TRA_StockTot!T166-UK_TRA_StockTot!T166</f>
        <v>0</v>
      </c>
      <c r="U166" s="197">
        <f>EU28_TRA_StockTot!U166-UK_TRA_StockTot!U166</f>
        <v>0</v>
      </c>
      <c r="V166" s="197">
        <f>EU28_TRA_StockTot!V166-UK_TRA_StockTot!V166</f>
        <v>1</v>
      </c>
      <c r="W166" s="197">
        <f>EU28_TRA_StockTot!W166-UK_TRA_StockTot!W166</f>
        <v>3</v>
      </c>
      <c r="X166" s="197">
        <f>EU28_TRA_StockTot!X166-UK_TRA_StockTot!X166</f>
        <v>5</v>
      </c>
      <c r="Y166" s="197">
        <f>EU28_TRA_StockTot!Y166-UK_TRA_StockTot!Y166</f>
        <v>7</v>
      </c>
      <c r="Z166" s="197">
        <f>EU28_TRA_StockTot!Z166-UK_TRA_StockTot!Z166</f>
        <v>12</v>
      </c>
      <c r="AA166" s="197">
        <f>EU28_TRA_StockTot!AA166-UK_TRA_StockTot!AA166</f>
        <v>19</v>
      </c>
      <c r="AB166" s="197">
        <f>EU28_TRA_StockTot!AB166-UK_TRA_StockTot!AB166</f>
        <v>32</v>
      </c>
      <c r="AC166" s="197">
        <f>EU28_TRA_StockTot!AC166-UK_TRA_StockTot!AC166</f>
        <v>49</v>
      </c>
      <c r="AD166" s="197">
        <f>EU28_TRA_StockTot!AD166-UK_TRA_StockTot!AD166</f>
        <v>71</v>
      </c>
      <c r="AE166" s="197">
        <f>EU28_TRA_StockTot!AE166-UK_TRA_StockTot!AE166</f>
        <v>101</v>
      </c>
      <c r="AF166" s="197">
        <f>EU28_TRA_StockTot!AF166-UK_TRA_StockTot!AF166</f>
        <v>138</v>
      </c>
      <c r="AG166" s="197">
        <f>EU28_TRA_StockTot!AG166-UK_TRA_StockTot!AG166</f>
        <v>189</v>
      </c>
      <c r="AH166" s="197">
        <f>EU28_TRA_StockTot!AH166-UK_TRA_StockTot!AH166</f>
        <v>259</v>
      </c>
      <c r="AI166" s="197">
        <f>EU28_TRA_StockTot!AI166-UK_TRA_StockTot!AI166</f>
        <v>352</v>
      </c>
      <c r="AJ166" s="197">
        <f>EU28_TRA_StockTot!AJ166-UK_TRA_StockTot!AJ166</f>
        <v>472</v>
      </c>
      <c r="AK166" s="197">
        <f>EU28_TRA_StockTot!AK166-UK_TRA_StockTot!AK166</f>
        <v>625</v>
      </c>
      <c r="AL166" s="197">
        <f>EU28_TRA_StockTot!AL166-UK_TRA_StockTot!AL166</f>
        <v>828</v>
      </c>
      <c r="AM166" s="197">
        <f>EU28_TRA_StockTot!AM166-UK_TRA_StockTot!AM166</f>
        <v>1094</v>
      </c>
      <c r="AN166" s="197">
        <f>EU28_TRA_StockTot!AN166-UK_TRA_StockTot!AN166</f>
        <v>1440</v>
      </c>
      <c r="AO166" s="197">
        <f>EU28_TRA_StockTot!AO166-UK_TRA_StockTot!AO166</f>
        <v>1901</v>
      </c>
      <c r="AP166" s="197">
        <f>EU28_TRA_StockTot!AP166-UK_TRA_StockTot!AP166</f>
        <v>2494</v>
      </c>
      <c r="AQ166" s="197">
        <f>EU28_TRA_StockTot!AQ166-UK_TRA_StockTot!AQ166</f>
        <v>3257</v>
      </c>
      <c r="AR166" s="197">
        <f>EU28_TRA_StockTot!AR166-UK_TRA_StockTot!AR166</f>
        <v>4221</v>
      </c>
      <c r="AS166" s="197">
        <f>EU28_TRA_StockTot!AS166-UK_TRA_StockTot!AS166</f>
        <v>5442</v>
      </c>
      <c r="AT166" s="197">
        <f>EU28_TRA_StockTot!AT166-UK_TRA_StockTot!AT166</f>
        <v>6978</v>
      </c>
      <c r="AU166" s="197">
        <f>EU28_TRA_StockTot!AU166-UK_TRA_StockTot!AU166</f>
        <v>8896</v>
      </c>
      <c r="AV166" s="197">
        <f>EU28_TRA_StockTot!AV166-UK_TRA_StockTot!AV166</f>
        <v>11259</v>
      </c>
      <c r="AW166" s="197">
        <f>EU28_TRA_StockTot!AW166-UK_TRA_StockTot!AW166</f>
        <v>14124</v>
      </c>
      <c r="AX166" s="197">
        <f>EU28_TRA_StockTot!AX166-UK_TRA_StockTot!AX166</f>
        <v>17565</v>
      </c>
      <c r="AY166" s="197">
        <f>EU28_TRA_StockTot!AY166-UK_TRA_StockTot!AY166</f>
        <v>21628</v>
      </c>
      <c r="AZ166" s="197">
        <f>EU28_TRA_StockTot!AZ166-UK_TRA_StockTot!AZ166</f>
        <v>26340</v>
      </c>
    </row>
    <row r="167" spans="1:52">
      <c r="A167" s="110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  <c r="AH167" s="111"/>
      <c r="AI167" s="111"/>
      <c r="AJ167" s="111"/>
      <c r="AK167" s="111"/>
      <c r="AL167" s="111"/>
      <c r="AM167" s="111"/>
      <c r="AN167" s="111"/>
      <c r="AO167" s="111"/>
      <c r="AP167" s="111"/>
      <c r="AQ167" s="111"/>
      <c r="AR167" s="111"/>
      <c r="AS167" s="111"/>
      <c r="AT167" s="111"/>
      <c r="AU167" s="111"/>
      <c r="AV167" s="111"/>
      <c r="AW167" s="111"/>
      <c r="AX167" s="111"/>
      <c r="AY167" s="111"/>
      <c r="AZ167" s="111"/>
    </row>
    <row r="168" spans="1:52">
      <c r="A168" s="112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</row>
    <row r="169" spans="1:52">
      <c r="A169" s="112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</row>
    <row r="170" spans="1:52">
      <c r="A170" s="112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</row>
    <row r="171" spans="1:52">
      <c r="A171" s="112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</row>
    <row r="172" spans="1:52">
      <c r="A172" s="110" t="s">
        <v>206</v>
      </c>
      <c r="B172" s="111">
        <f>EU28_TRA_StockTot!B172-UK_TRA_StockTot!B172</f>
        <v>0</v>
      </c>
      <c r="C172" s="210">
        <f>EU28_TRA_StockTot!C172-UK_TRA_StockTot!C172</f>
        <v>0</v>
      </c>
      <c r="D172" s="210">
        <f>EU28_TRA_StockTot!D172-UK_TRA_StockTot!D172</f>
        <v>0</v>
      </c>
      <c r="E172" s="210">
        <f>EU28_TRA_StockTot!E172-UK_TRA_StockTot!E172</f>
        <v>0</v>
      </c>
      <c r="F172" s="210">
        <f>EU28_TRA_StockTot!F172-UK_TRA_StockTot!F172</f>
        <v>0</v>
      </c>
      <c r="G172" s="210">
        <f>EU28_TRA_StockTot!G172-UK_TRA_StockTot!G172</f>
        <v>0</v>
      </c>
      <c r="H172" s="210">
        <f>EU28_TRA_StockTot!H172-UK_TRA_StockTot!H172</f>
        <v>0</v>
      </c>
      <c r="I172" s="210">
        <f>EU28_TRA_StockTot!I172-UK_TRA_StockTot!I172</f>
        <v>0</v>
      </c>
      <c r="J172" s="210">
        <f>EU28_TRA_StockTot!J172-UK_TRA_StockTot!J172</f>
        <v>0</v>
      </c>
      <c r="K172" s="210">
        <f>EU28_TRA_StockTot!K172-UK_TRA_StockTot!K172</f>
        <v>0</v>
      </c>
      <c r="L172" s="210">
        <f>EU28_TRA_StockTot!L172-UK_TRA_StockTot!L172</f>
        <v>0</v>
      </c>
      <c r="M172" s="210">
        <f>EU28_TRA_StockTot!M172-UK_TRA_StockTot!M172</f>
        <v>0</v>
      </c>
      <c r="N172" s="210">
        <f>EU28_TRA_StockTot!N172-UK_TRA_StockTot!N172</f>
        <v>0</v>
      </c>
      <c r="O172" s="210">
        <f>EU28_TRA_StockTot!O172-UK_TRA_StockTot!O172</f>
        <v>0</v>
      </c>
      <c r="P172" s="210">
        <f>EU28_TRA_StockTot!P172-UK_TRA_StockTot!P172</f>
        <v>0</v>
      </c>
      <c r="Q172" s="210">
        <f>EU28_TRA_StockTot!Q172-UK_TRA_StockTot!Q172</f>
        <v>0</v>
      </c>
      <c r="R172" s="210">
        <f>EU28_TRA_StockTot!R172-UK_TRA_StockTot!R172</f>
        <v>0</v>
      </c>
      <c r="S172" s="210">
        <f>EU28_TRA_StockTot!S172-UK_TRA_StockTot!S172</f>
        <v>0</v>
      </c>
      <c r="T172" s="210">
        <f>EU28_TRA_StockTot!T172-UK_TRA_StockTot!T172</f>
        <v>0</v>
      </c>
      <c r="U172" s="210">
        <f>EU28_TRA_StockTot!U172-UK_TRA_StockTot!U172</f>
        <v>0</v>
      </c>
      <c r="V172" s="210">
        <f>EU28_TRA_StockTot!V172-UK_TRA_StockTot!V172</f>
        <v>0</v>
      </c>
      <c r="W172" s="210">
        <f>EU28_TRA_StockTot!W172-UK_TRA_StockTot!W172</f>
        <v>0</v>
      </c>
      <c r="X172" s="210">
        <f>EU28_TRA_StockTot!X172-UK_TRA_StockTot!X172</f>
        <v>0</v>
      </c>
      <c r="Y172" s="210">
        <f>EU28_TRA_StockTot!Y172-UK_TRA_StockTot!Y172</f>
        <v>0</v>
      </c>
      <c r="Z172" s="210">
        <f>EU28_TRA_StockTot!Z172-UK_TRA_StockTot!Z172</f>
        <v>0</v>
      </c>
      <c r="AA172" s="210">
        <f>EU28_TRA_StockTot!AA172-UK_TRA_StockTot!AA172</f>
        <v>0</v>
      </c>
      <c r="AB172" s="210">
        <f>EU28_TRA_StockTot!AB172-UK_TRA_StockTot!AB172</f>
        <v>0</v>
      </c>
      <c r="AC172" s="210">
        <f>EU28_TRA_StockTot!AC172-UK_TRA_StockTot!AC172</f>
        <v>0</v>
      </c>
      <c r="AD172" s="210">
        <f>EU28_TRA_StockTot!AD172-UK_TRA_StockTot!AD172</f>
        <v>2</v>
      </c>
      <c r="AE172" s="210">
        <f>EU28_TRA_StockTot!AE172-UK_TRA_StockTot!AE172</f>
        <v>17</v>
      </c>
      <c r="AF172" s="210">
        <f>EU28_TRA_StockTot!AF172-UK_TRA_StockTot!AF172</f>
        <v>81</v>
      </c>
      <c r="AG172" s="210">
        <f>EU28_TRA_StockTot!AG172-UK_TRA_StockTot!AG172</f>
        <v>217</v>
      </c>
      <c r="AH172" s="210">
        <f>EU28_TRA_StockTot!AH172-UK_TRA_StockTot!AH172</f>
        <v>429</v>
      </c>
      <c r="AI172" s="210">
        <f>EU28_TRA_StockTot!AI172-UK_TRA_StockTot!AI172</f>
        <v>727</v>
      </c>
      <c r="AJ172" s="210">
        <f>EU28_TRA_StockTot!AJ172-UK_TRA_StockTot!AJ172</f>
        <v>1105</v>
      </c>
      <c r="AK172" s="210">
        <f>EU28_TRA_StockTot!AK172-UK_TRA_StockTot!AK172</f>
        <v>1564</v>
      </c>
      <c r="AL172" s="210">
        <f>EU28_TRA_StockTot!AL172-UK_TRA_StockTot!AL172</f>
        <v>2110</v>
      </c>
      <c r="AM172" s="210">
        <f>EU28_TRA_StockTot!AM172-UK_TRA_StockTot!AM172</f>
        <v>2724</v>
      </c>
      <c r="AN172" s="210">
        <f>EU28_TRA_StockTot!AN172-UK_TRA_StockTot!AN172</f>
        <v>3408</v>
      </c>
      <c r="AO172" s="210">
        <f>EU28_TRA_StockTot!AO172-UK_TRA_StockTot!AO172</f>
        <v>4156</v>
      </c>
      <c r="AP172" s="210">
        <f>EU28_TRA_StockTot!AP172-UK_TRA_StockTot!AP172</f>
        <v>4961</v>
      </c>
      <c r="AQ172" s="210">
        <f>EU28_TRA_StockTot!AQ172-UK_TRA_StockTot!AQ172</f>
        <v>5835</v>
      </c>
      <c r="AR172" s="210">
        <f>EU28_TRA_StockTot!AR172-UK_TRA_StockTot!AR172</f>
        <v>6786</v>
      </c>
      <c r="AS172" s="210">
        <f>EU28_TRA_StockTot!AS172-UK_TRA_StockTot!AS172</f>
        <v>7814</v>
      </c>
      <c r="AT172" s="210">
        <f>EU28_TRA_StockTot!AT172-UK_TRA_StockTot!AT172</f>
        <v>8913</v>
      </c>
      <c r="AU172" s="210">
        <f>EU28_TRA_StockTot!AU172-UK_TRA_StockTot!AU172</f>
        <v>10091</v>
      </c>
      <c r="AV172" s="210">
        <f>EU28_TRA_StockTot!AV172-UK_TRA_StockTot!AV172</f>
        <v>11331</v>
      </c>
      <c r="AW172" s="210">
        <f>EU28_TRA_StockTot!AW172-UK_TRA_StockTot!AW172</f>
        <v>12630</v>
      </c>
      <c r="AX172" s="210">
        <f>EU28_TRA_StockTot!AX172-UK_TRA_StockTot!AX172</f>
        <v>13982</v>
      </c>
      <c r="AY172" s="210">
        <f>EU28_TRA_StockTot!AY172-UK_TRA_StockTot!AY172</f>
        <v>15392</v>
      </c>
      <c r="AZ172" s="210">
        <f>EU28_TRA_StockTot!AZ172-UK_TRA_StockTot!AZ172</f>
        <v>16871</v>
      </c>
    </row>
    <row r="173" spans="1:52">
      <c r="A173" s="112" t="s">
        <v>207</v>
      </c>
      <c r="B173" s="96">
        <f>EU28_TRA_StockTot!B173-UK_TRA_StockTot!B173</f>
        <v>0</v>
      </c>
      <c r="C173" s="197">
        <f>EU28_TRA_StockTot!C173-UK_TRA_StockTot!C173</f>
        <v>0</v>
      </c>
      <c r="D173" s="197">
        <f>EU28_TRA_StockTot!D173-UK_TRA_StockTot!D173</f>
        <v>0</v>
      </c>
      <c r="E173" s="197">
        <f>EU28_TRA_StockTot!E173-UK_TRA_StockTot!E173</f>
        <v>0</v>
      </c>
      <c r="F173" s="197">
        <f>EU28_TRA_StockTot!F173-UK_TRA_StockTot!F173</f>
        <v>0</v>
      </c>
      <c r="G173" s="197">
        <f>EU28_TRA_StockTot!G173-UK_TRA_StockTot!G173</f>
        <v>0</v>
      </c>
      <c r="H173" s="197">
        <f>EU28_TRA_StockTot!H173-UK_TRA_StockTot!H173</f>
        <v>0</v>
      </c>
      <c r="I173" s="197">
        <f>EU28_TRA_StockTot!I173-UK_TRA_StockTot!I173</f>
        <v>0</v>
      </c>
      <c r="J173" s="197">
        <f>EU28_TRA_StockTot!J173-UK_TRA_StockTot!J173</f>
        <v>0</v>
      </c>
      <c r="K173" s="197">
        <f>EU28_TRA_StockTot!K173-UK_TRA_StockTot!K173</f>
        <v>0</v>
      </c>
      <c r="L173" s="197">
        <f>EU28_TRA_StockTot!L173-UK_TRA_StockTot!L173</f>
        <v>0</v>
      </c>
      <c r="M173" s="197">
        <f>EU28_TRA_StockTot!M173-UK_TRA_StockTot!M173</f>
        <v>0</v>
      </c>
      <c r="N173" s="197">
        <f>EU28_TRA_StockTot!N173-UK_TRA_StockTot!N173</f>
        <v>0</v>
      </c>
      <c r="O173" s="197">
        <f>EU28_TRA_StockTot!O173-UK_TRA_StockTot!O173</f>
        <v>0</v>
      </c>
      <c r="P173" s="197">
        <f>EU28_TRA_StockTot!P173-UK_TRA_StockTot!P173</f>
        <v>0</v>
      </c>
      <c r="Q173" s="197">
        <f>EU28_TRA_StockTot!Q173-UK_TRA_StockTot!Q173</f>
        <v>0</v>
      </c>
      <c r="R173" s="197">
        <f>EU28_TRA_StockTot!R173-UK_TRA_StockTot!R173</f>
        <v>0</v>
      </c>
      <c r="S173" s="197">
        <f>EU28_TRA_StockTot!S173-UK_TRA_StockTot!S173</f>
        <v>0</v>
      </c>
      <c r="T173" s="197">
        <f>EU28_TRA_StockTot!T173-UK_TRA_StockTot!T173</f>
        <v>0</v>
      </c>
      <c r="U173" s="197">
        <f>EU28_TRA_StockTot!U173-UK_TRA_StockTot!U173</f>
        <v>0</v>
      </c>
      <c r="V173" s="197">
        <f>EU28_TRA_StockTot!V173-UK_TRA_StockTot!V173</f>
        <v>0</v>
      </c>
      <c r="W173" s="197">
        <f>EU28_TRA_StockTot!W173-UK_TRA_StockTot!W173</f>
        <v>0</v>
      </c>
      <c r="X173" s="197">
        <f>EU28_TRA_StockTot!X173-UK_TRA_StockTot!X173</f>
        <v>0</v>
      </c>
      <c r="Y173" s="197">
        <f>EU28_TRA_StockTot!Y173-UK_TRA_StockTot!Y173</f>
        <v>0</v>
      </c>
      <c r="Z173" s="197">
        <f>EU28_TRA_StockTot!Z173-UK_TRA_StockTot!Z173</f>
        <v>0</v>
      </c>
      <c r="AA173" s="197">
        <f>EU28_TRA_StockTot!AA173-UK_TRA_StockTot!AA173</f>
        <v>0</v>
      </c>
      <c r="AB173" s="197">
        <f>EU28_TRA_StockTot!AB173-UK_TRA_StockTot!AB173</f>
        <v>0</v>
      </c>
      <c r="AC173" s="197">
        <f>EU28_TRA_StockTot!AC173-UK_TRA_StockTot!AC173</f>
        <v>0</v>
      </c>
      <c r="AD173" s="197">
        <f>EU28_TRA_StockTot!AD173-UK_TRA_StockTot!AD173</f>
        <v>0</v>
      </c>
      <c r="AE173" s="197">
        <f>EU28_TRA_StockTot!AE173-UK_TRA_StockTot!AE173</f>
        <v>0</v>
      </c>
      <c r="AF173" s="197">
        <f>EU28_TRA_StockTot!AF173-UK_TRA_StockTot!AF173</f>
        <v>0</v>
      </c>
      <c r="AG173" s="197">
        <f>EU28_TRA_StockTot!AG173-UK_TRA_StockTot!AG173</f>
        <v>0</v>
      </c>
      <c r="AH173" s="197">
        <f>EU28_TRA_StockTot!AH173-UK_TRA_StockTot!AH173</f>
        <v>0</v>
      </c>
      <c r="AI173" s="197">
        <f>EU28_TRA_StockTot!AI173-UK_TRA_StockTot!AI173</f>
        <v>0</v>
      </c>
      <c r="AJ173" s="197">
        <f>EU28_TRA_StockTot!AJ173-UK_TRA_StockTot!AJ173</f>
        <v>0</v>
      </c>
      <c r="AK173" s="197">
        <f>EU28_TRA_StockTot!AK173-UK_TRA_StockTot!AK173</f>
        <v>0</v>
      </c>
      <c r="AL173" s="197">
        <f>EU28_TRA_StockTot!AL173-UK_TRA_StockTot!AL173</f>
        <v>0</v>
      </c>
      <c r="AM173" s="197">
        <f>EU28_TRA_StockTot!AM173-UK_TRA_StockTot!AM173</f>
        <v>0</v>
      </c>
      <c r="AN173" s="197">
        <f>EU28_TRA_StockTot!AN173-UK_TRA_StockTot!AN173</f>
        <v>0</v>
      </c>
      <c r="AO173" s="197">
        <f>EU28_TRA_StockTot!AO173-UK_TRA_StockTot!AO173</f>
        <v>0</v>
      </c>
      <c r="AP173" s="197">
        <f>EU28_TRA_StockTot!AP173-UK_TRA_StockTot!AP173</f>
        <v>0</v>
      </c>
      <c r="AQ173" s="197">
        <f>EU28_TRA_StockTot!AQ173-UK_TRA_StockTot!AQ173</f>
        <v>0</v>
      </c>
      <c r="AR173" s="197">
        <f>EU28_TRA_StockTot!AR173-UK_TRA_StockTot!AR173</f>
        <v>0</v>
      </c>
      <c r="AS173" s="197">
        <f>EU28_TRA_StockTot!AS173-UK_TRA_StockTot!AS173</f>
        <v>0</v>
      </c>
      <c r="AT173" s="197">
        <f>EU28_TRA_StockTot!AT173-UK_TRA_StockTot!AT173</f>
        <v>0</v>
      </c>
      <c r="AU173" s="197">
        <f>EU28_TRA_StockTot!AU173-UK_TRA_StockTot!AU173</f>
        <v>0</v>
      </c>
      <c r="AV173" s="197">
        <f>EU28_TRA_StockTot!AV173-UK_TRA_StockTot!AV173</f>
        <v>0</v>
      </c>
      <c r="AW173" s="197">
        <f>EU28_TRA_StockTot!AW173-UK_TRA_StockTot!AW173</f>
        <v>0</v>
      </c>
      <c r="AX173" s="197">
        <f>EU28_TRA_StockTot!AX173-UK_TRA_StockTot!AX173</f>
        <v>0</v>
      </c>
      <c r="AY173" s="197">
        <f>EU28_TRA_StockTot!AY173-UK_TRA_StockTot!AY173</f>
        <v>0</v>
      </c>
      <c r="AZ173" s="197">
        <f>EU28_TRA_StockTot!AZ173-UK_TRA_StockTot!AZ173</f>
        <v>0</v>
      </c>
    </row>
    <row r="174" spans="1:52">
      <c r="A174" s="112" t="s">
        <v>208</v>
      </c>
      <c r="B174" s="96">
        <f>EU28_TRA_StockTot!B174-UK_TRA_StockTot!B174</f>
        <v>0</v>
      </c>
      <c r="C174" s="197">
        <f>EU28_TRA_StockTot!C174-UK_TRA_StockTot!C174</f>
        <v>0</v>
      </c>
      <c r="D174" s="197">
        <f>EU28_TRA_StockTot!D174-UK_TRA_StockTot!D174</f>
        <v>0</v>
      </c>
      <c r="E174" s="197">
        <f>EU28_TRA_StockTot!E174-UK_TRA_StockTot!E174</f>
        <v>0</v>
      </c>
      <c r="F174" s="197">
        <f>EU28_TRA_StockTot!F174-UK_TRA_StockTot!F174</f>
        <v>0</v>
      </c>
      <c r="G174" s="197">
        <f>EU28_TRA_StockTot!G174-UK_TRA_StockTot!G174</f>
        <v>0</v>
      </c>
      <c r="H174" s="197">
        <f>EU28_TRA_StockTot!H174-UK_TRA_StockTot!H174</f>
        <v>0</v>
      </c>
      <c r="I174" s="197">
        <f>EU28_TRA_StockTot!I174-UK_TRA_StockTot!I174</f>
        <v>0</v>
      </c>
      <c r="J174" s="197">
        <f>EU28_TRA_StockTot!J174-UK_TRA_StockTot!J174</f>
        <v>0</v>
      </c>
      <c r="K174" s="197">
        <f>EU28_TRA_StockTot!K174-UK_TRA_StockTot!K174</f>
        <v>0</v>
      </c>
      <c r="L174" s="197">
        <f>EU28_TRA_StockTot!L174-UK_TRA_StockTot!L174</f>
        <v>0</v>
      </c>
      <c r="M174" s="197">
        <f>EU28_TRA_StockTot!M174-UK_TRA_StockTot!M174</f>
        <v>0</v>
      </c>
      <c r="N174" s="197">
        <f>EU28_TRA_StockTot!N174-UK_TRA_StockTot!N174</f>
        <v>0</v>
      </c>
      <c r="O174" s="197">
        <f>EU28_TRA_StockTot!O174-UK_TRA_StockTot!O174</f>
        <v>0</v>
      </c>
      <c r="P174" s="197">
        <f>EU28_TRA_StockTot!P174-UK_TRA_StockTot!P174</f>
        <v>0</v>
      </c>
      <c r="Q174" s="197">
        <f>EU28_TRA_StockTot!Q174-UK_TRA_StockTot!Q174</f>
        <v>0</v>
      </c>
      <c r="R174" s="197">
        <f>EU28_TRA_StockTot!R174-UK_TRA_StockTot!R174</f>
        <v>0</v>
      </c>
      <c r="S174" s="197">
        <f>EU28_TRA_StockTot!S174-UK_TRA_StockTot!S174</f>
        <v>0</v>
      </c>
      <c r="T174" s="197">
        <f>EU28_TRA_StockTot!T174-UK_TRA_StockTot!T174</f>
        <v>0</v>
      </c>
      <c r="U174" s="197">
        <f>EU28_TRA_StockTot!U174-UK_TRA_StockTot!U174</f>
        <v>0</v>
      </c>
      <c r="V174" s="197">
        <f>EU28_TRA_StockTot!V174-UK_TRA_StockTot!V174</f>
        <v>0</v>
      </c>
      <c r="W174" s="197">
        <f>EU28_TRA_StockTot!W174-UK_TRA_StockTot!W174</f>
        <v>0</v>
      </c>
      <c r="X174" s="197">
        <f>EU28_TRA_StockTot!X174-UK_TRA_StockTot!X174</f>
        <v>0</v>
      </c>
      <c r="Y174" s="197">
        <f>EU28_TRA_StockTot!Y174-UK_TRA_StockTot!Y174</f>
        <v>0</v>
      </c>
      <c r="Z174" s="197">
        <f>EU28_TRA_StockTot!Z174-UK_TRA_StockTot!Z174</f>
        <v>0</v>
      </c>
      <c r="AA174" s="197">
        <f>EU28_TRA_StockTot!AA174-UK_TRA_StockTot!AA174</f>
        <v>0</v>
      </c>
      <c r="AB174" s="197">
        <f>EU28_TRA_StockTot!AB174-UK_TRA_StockTot!AB174</f>
        <v>0</v>
      </c>
      <c r="AC174" s="197">
        <f>EU28_TRA_StockTot!AC174-UK_TRA_StockTot!AC174</f>
        <v>0</v>
      </c>
      <c r="AD174" s="197">
        <f>EU28_TRA_StockTot!AD174-UK_TRA_StockTot!AD174</f>
        <v>0</v>
      </c>
      <c r="AE174" s="197">
        <f>EU28_TRA_StockTot!AE174-UK_TRA_StockTot!AE174</f>
        <v>0</v>
      </c>
      <c r="AF174" s="197">
        <f>EU28_TRA_StockTot!AF174-UK_TRA_StockTot!AF174</f>
        <v>0</v>
      </c>
      <c r="AG174" s="197">
        <f>EU28_TRA_StockTot!AG174-UK_TRA_StockTot!AG174</f>
        <v>0</v>
      </c>
      <c r="AH174" s="197">
        <f>EU28_TRA_StockTot!AH174-UK_TRA_StockTot!AH174</f>
        <v>0</v>
      </c>
      <c r="AI174" s="197">
        <f>EU28_TRA_StockTot!AI174-UK_TRA_StockTot!AI174</f>
        <v>0</v>
      </c>
      <c r="AJ174" s="197">
        <f>EU28_TRA_StockTot!AJ174-UK_TRA_StockTot!AJ174</f>
        <v>0</v>
      </c>
      <c r="AK174" s="197">
        <f>EU28_TRA_StockTot!AK174-UK_TRA_StockTot!AK174</f>
        <v>0</v>
      </c>
      <c r="AL174" s="197">
        <f>EU28_TRA_StockTot!AL174-UK_TRA_StockTot!AL174</f>
        <v>0</v>
      </c>
      <c r="AM174" s="197">
        <f>EU28_TRA_StockTot!AM174-UK_TRA_StockTot!AM174</f>
        <v>0</v>
      </c>
      <c r="AN174" s="197">
        <f>EU28_TRA_StockTot!AN174-UK_TRA_StockTot!AN174</f>
        <v>0</v>
      </c>
      <c r="AO174" s="197">
        <f>EU28_TRA_StockTot!AO174-UK_TRA_StockTot!AO174</f>
        <v>0</v>
      </c>
      <c r="AP174" s="197">
        <f>EU28_TRA_StockTot!AP174-UK_TRA_StockTot!AP174</f>
        <v>0</v>
      </c>
      <c r="AQ174" s="197">
        <f>EU28_TRA_StockTot!AQ174-UK_TRA_StockTot!AQ174</f>
        <v>0</v>
      </c>
      <c r="AR174" s="197">
        <f>EU28_TRA_StockTot!AR174-UK_TRA_StockTot!AR174</f>
        <v>0</v>
      </c>
      <c r="AS174" s="197">
        <f>EU28_TRA_StockTot!AS174-UK_TRA_StockTot!AS174</f>
        <v>0</v>
      </c>
      <c r="AT174" s="197">
        <f>EU28_TRA_StockTot!AT174-UK_TRA_StockTot!AT174</f>
        <v>0</v>
      </c>
      <c r="AU174" s="197">
        <f>EU28_TRA_StockTot!AU174-UK_TRA_StockTot!AU174</f>
        <v>0</v>
      </c>
      <c r="AV174" s="197">
        <f>EU28_TRA_StockTot!AV174-UK_TRA_StockTot!AV174</f>
        <v>0</v>
      </c>
      <c r="AW174" s="197">
        <f>EU28_TRA_StockTot!AW174-UK_TRA_StockTot!AW174</f>
        <v>0</v>
      </c>
      <c r="AX174" s="197">
        <f>EU28_TRA_StockTot!AX174-UK_TRA_StockTot!AX174</f>
        <v>0</v>
      </c>
      <c r="AY174" s="197">
        <f>EU28_TRA_StockTot!AY174-UK_TRA_StockTot!AY174</f>
        <v>0</v>
      </c>
      <c r="AZ174" s="197">
        <f>EU28_TRA_StockTot!AZ174-UK_TRA_StockTot!AZ174</f>
        <v>0</v>
      </c>
    </row>
    <row r="175" spans="1:52">
      <c r="A175" s="112" t="s">
        <v>209</v>
      </c>
      <c r="B175" s="96">
        <f>EU28_TRA_StockTot!B175-UK_TRA_StockTot!B175</f>
        <v>0</v>
      </c>
      <c r="C175" s="197">
        <f>EU28_TRA_StockTot!C175-UK_TRA_StockTot!C175</f>
        <v>0</v>
      </c>
      <c r="D175" s="197">
        <f>EU28_TRA_StockTot!D175-UK_TRA_StockTot!D175</f>
        <v>0</v>
      </c>
      <c r="E175" s="197">
        <f>EU28_TRA_StockTot!E175-UK_TRA_StockTot!E175</f>
        <v>0</v>
      </c>
      <c r="F175" s="197">
        <f>EU28_TRA_StockTot!F175-UK_TRA_StockTot!F175</f>
        <v>0</v>
      </c>
      <c r="G175" s="197">
        <f>EU28_TRA_StockTot!G175-UK_TRA_StockTot!G175</f>
        <v>0</v>
      </c>
      <c r="H175" s="197">
        <f>EU28_TRA_StockTot!H175-UK_TRA_StockTot!H175</f>
        <v>0</v>
      </c>
      <c r="I175" s="197">
        <f>EU28_TRA_StockTot!I175-UK_TRA_StockTot!I175</f>
        <v>0</v>
      </c>
      <c r="J175" s="197">
        <f>EU28_TRA_StockTot!J175-UK_TRA_StockTot!J175</f>
        <v>0</v>
      </c>
      <c r="K175" s="197">
        <f>EU28_TRA_StockTot!K175-UK_TRA_StockTot!K175</f>
        <v>0</v>
      </c>
      <c r="L175" s="197">
        <f>EU28_TRA_StockTot!L175-UK_TRA_StockTot!L175</f>
        <v>0</v>
      </c>
      <c r="M175" s="197">
        <f>EU28_TRA_StockTot!M175-UK_TRA_StockTot!M175</f>
        <v>0</v>
      </c>
      <c r="N175" s="197">
        <f>EU28_TRA_StockTot!N175-UK_TRA_StockTot!N175</f>
        <v>0</v>
      </c>
      <c r="O175" s="197">
        <f>EU28_TRA_StockTot!O175-UK_TRA_StockTot!O175</f>
        <v>0</v>
      </c>
      <c r="P175" s="197">
        <f>EU28_TRA_StockTot!P175-UK_TRA_StockTot!P175</f>
        <v>0</v>
      </c>
      <c r="Q175" s="197">
        <f>EU28_TRA_StockTot!Q175-UK_TRA_StockTot!Q175</f>
        <v>0</v>
      </c>
      <c r="R175" s="197">
        <f>EU28_TRA_StockTot!R175-UK_TRA_StockTot!R175</f>
        <v>0</v>
      </c>
      <c r="S175" s="197">
        <f>EU28_TRA_StockTot!S175-UK_TRA_StockTot!S175</f>
        <v>0</v>
      </c>
      <c r="T175" s="197">
        <f>EU28_TRA_StockTot!T175-UK_TRA_StockTot!T175</f>
        <v>0</v>
      </c>
      <c r="U175" s="197">
        <f>EU28_TRA_StockTot!U175-UK_TRA_StockTot!U175</f>
        <v>0</v>
      </c>
      <c r="V175" s="197">
        <f>EU28_TRA_StockTot!V175-UK_TRA_StockTot!V175</f>
        <v>0</v>
      </c>
      <c r="W175" s="197">
        <f>EU28_TRA_StockTot!W175-UK_TRA_StockTot!W175</f>
        <v>0</v>
      </c>
      <c r="X175" s="197">
        <f>EU28_TRA_StockTot!X175-UK_TRA_StockTot!X175</f>
        <v>0</v>
      </c>
      <c r="Y175" s="197">
        <f>EU28_TRA_StockTot!Y175-UK_TRA_StockTot!Y175</f>
        <v>0</v>
      </c>
      <c r="Z175" s="197">
        <f>EU28_TRA_StockTot!Z175-UK_TRA_StockTot!Z175</f>
        <v>0</v>
      </c>
      <c r="AA175" s="197">
        <f>EU28_TRA_StockTot!AA175-UK_TRA_StockTot!AA175</f>
        <v>0</v>
      </c>
      <c r="AB175" s="197">
        <f>EU28_TRA_StockTot!AB175-UK_TRA_StockTot!AB175</f>
        <v>0</v>
      </c>
      <c r="AC175" s="197">
        <f>EU28_TRA_StockTot!AC175-UK_TRA_StockTot!AC175</f>
        <v>0</v>
      </c>
      <c r="AD175" s="197">
        <f>EU28_TRA_StockTot!AD175-UK_TRA_StockTot!AD175</f>
        <v>2</v>
      </c>
      <c r="AE175" s="197">
        <f>EU28_TRA_StockTot!AE175-UK_TRA_StockTot!AE175</f>
        <v>17</v>
      </c>
      <c r="AF175" s="197">
        <f>EU28_TRA_StockTot!AF175-UK_TRA_StockTot!AF175</f>
        <v>81</v>
      </c>
      <c r="AG175" s="197">
        <f>EU28_TRA_StockTot!AG175-UK_TRA_StockTot!AG175</f>
        <v>217</v>
      </c>
      <c r="AH175" s="197">
        <f>EU28_TRA_StockTot!AH175-UK_TRA_StockTot!AH175</f>
        <v>429</v>
      </c>
      <c r="AI175" s="197">
        <f>EU28_TRA_StockTot!AI175-UK_TRA_StockTot!AI175</f>
        <v>727</v>
      </c>
      <c r="AJ175" s="197">
        <f>EU28_TRA_StockTot!AJ175-UK_TRA_StockTot!AJ175</f>
        <v>1105</v>
      </c>
      <c r="AK175" s="197">
        <f>EU28_TRA_StockTot!AK175-UK_TRA_StockTot!AK175</f>
        <v>1564</v>
      </c>
      <c r="AL175" s="197">
        <f>EU28_TRA_StockTot!AL175-UK_TRA_StockTot!AL175</f>
        <v>2110</v>
      </c>
      <c r="AM175" s="197">
        <f>EU28_TRA_StockTot!AM175-UK_TRA_StockTot!AM175</f>
        <v>2724</v>
      </c>
      <c r="AN175" s="197">
        <f>EU28_TRA_StockTot!AN175-UK_TRA_StockTot!AN175</f>
        <v>3408</v>
      </c>
      <c r="AO175" s="197">
        <f>EU28_TRA_StockTot!AO175-UK_TRA_StockTot!AO175</f>
        <v>4156</v>
      </c>
      <c r="AP175" s="197">
        <f>EU28_TRA_StockTot!AP175-UK_TRA_StockTot!AP175</f>
        <v>4961</v>
      </c>
      <c r="AQ175" s="197">
        <f>EU28_TRA_StockTot!AQ175-UK_TRA_StockTot!AQ175</f>
        <v>5835</v>
      </c>
      <c r="AR175" s="197">
        <f>EU28_TRA_StockTot!AR175-UK_TRA_StockTot!AR175</f>
        <v>6786</v>
      </c>
      <c r="AS175" s="197">
        <f>EU28_TRA_StockTot!AS175-UK_TRA_StockTot!AS175</f>
        <v>7814</v>
      </c>
      <c r="AT175" s="197">
        <f>EU28_TRA_StockTot!AT175-UK_TRA_StockTot!AT175</f>
        <v>8913</v>
      </c>
      <c r="AU175" s="197">
        <f>EU28_TRA_StockTot!AU175-UK_TRA_StockTot!AU175</f>
        <v>10091</v>
      </c>
      <c r="AV175" s="197">
        <f>EU28_TRA_StockTot!AV175-UK_TRA_StockTot!AV175</f>
        <v>11331</v>
      </c>
      <c r="AW175" s="197">
        <f>EU28_TRA_StockTot!AW175-UK_TRA_StockTot!AW175</f>
        <v>12630</v>
      </c>
      <c r="AX175" s="197">
        <f>EU28_TRA_StockTot!AX175-UK_TRA_StockTot!AX175</f>
        <v>13982</v>
      </c>
      <c r="AY175" s="197">
        <f>EU28_TRA_StockTot!AY175-UK_TRA_StockTot!AY175</f>
        <v>15392</v>
      </c>
      <c r="AZ175" s="197">
        <f>EU28_TRA_StockTot!AZ175-UK_TRA_StockTot!AZ175</f>
        <v>16871</v>
      </c>
    </row>
    <row r="176" spans="1:52">
      <c r="A176" s="112" t="s">
        <v>216</v>
      </c>
      <c r="B176" s="96">
        <f>EU28_TRA_StockTot!B176-UK_TRA_StockTot!B176</f>
        <v>0</v>
      </c>
      <c r="C176" s="197">
        <f>EU28_TRA_StockTot!C176-UK_TRA_StockTot!C176</f>
        <v>0</v>
      </c>
      <c r="D176" s="197">
        <f>EU28_TRA_StockTot!D176-UK_TRA_StockTot!D176</f>
        <v>0</v>
      </c>
      <c r="E176" s="197">
        <f>EU28_TRA_StockTot!E176-UK_TRA_StockTot!E176</f>
        <v>0</v>
      </c>
      <c r="F176" s="197">
        <f>EU28_TRA_StockTot!F176-UK_TRA_StockTot!F176</f>
        <v>0</v>
      </c>
      <c r="G176" s="197">
        <f>EU28_TRA_StockTot!G176-UK_TRA_StockTot!G176</f>
        <v>0</v>
      </c>
      <c r="H176" s="197">
        <f>EU28_TRA_StockTot!H176-UK_TRA_StockTot!H176</f>
        <v>0</v>
      </c>
      <c r="I176" s="197">
        <f>EU28_TRA_StockTot!I176-UK_TRA_StockTot!I176</f>
        <v>0</v>
      </c>
      <c r="J176" s="197">
        <f>EU28_TRA_StockTot!J176-UK_TRA_StockTot!J176</f>
        <v>0</v>
      </c>
      <c r="K176" s="197">
        <f>EU28_TRA_StockTot!K176-UK_TRA_StockTot!K176</f>
        <v>0</v>
      </c>
      <c r="L176" s="197">
        <f>EU28_TRA_StockTot!L176-UK_TRA_StockTot!L176</f>
        <v>0</v>
      </c>
      <c r="M176" s="197">
        <f>EU28_TRA_StockTot!M176-UK_TRA_StockTot!M176</f>
        <v>0</v>
      </c>
      <c r="N176" s="197">
        <f>EU28_TRA_StockTot!N176-UK_TRA_StockTot!N176</f>
        <v>0</v>
      </c>
      <c r="O176" s="197">
        <f>EU28_TRA_StockTot!O176-UK_TRA_StockTot!O176</f>
        <v>0</v>
      </c>
      <c r="P176" s="197">
        <f>EU28_TRA_StockTot!P176-UK_TRA_StockTot!P176</f>
        <v>0</v>
      </c>
      <c r="Q176" s="197">
        <f>EU28_TRA_StockTot!Q176-UK_TRA_StockTot!Q176</f>
        <v>0</v>
      </c>
      <c r="R176" s="197">
        <f>EU28_TRA_StockTot!R176-UK_TRA_StockTot!R176</f>
        <v>0</v>
      </c>
      <c r="S176" s="197">
        <f>EU28_TRA_StockTot!S176-UK_TRA_StockTot!S176</f>
        <v>0</v>
      </c>
      <c r="T176" s="197">
        <f>EU28_TRA_StockTot!T176-UK_TRA_StockTot!T176</f>
        <v>0</v>
      </c>
      <c r="U176" s="197">
        <f>EU28_TRA_StockTot!U176-UK_TRA_StockTot!U176</f>
        <v>0</v>
      </c>
      <c r="V176" s="197">
        <f>EU28_TRA_StockTot!V176-UK_TRA_StockTot!V176</f>
        <v>0</v>
      </c>
      <c r="W176" s="197">
        <f>EU28_TRA_StockTot!W176-UK_TRA_StockTot!W176</f>
        <v>0</v>
      </c>
      <c r="X176" s="197">
        <f>EU28_TRA_StockTot!X176-UK_TRA_StockTot!X176</f>
        <v>0</v>
      </c>
      <c r="Y176" s="197">
        <f>EU28_TRA_StockTot!Y176-UK_TRA_StockTot!Y176</f>
        <v>0</v>
      </c>
      <c r="Z176" s="197">
        <f>EU28_TRA_StockTot!Z176-UK_TRA_StockTot!Z176</f>
        <v>0</v>
      </c>
      <c r="AA176" s="197">
        <f>EU28_TRA_StockTot!AA176-UK_TRA_StockTot!AA176</f>
        <v>0</v>
      </c>
      <c r="AB176" s="197">
        <f>EU28_TRA_StockTot!AB176-UK_TRA_StockTot!AB176</f>
        <v>0</v>
      </c>
      <c r="AC176" s="197">
        <f>EU28_TRA_StockTot!AC176-UK_TRA_StockTot!AC176</f>
        <v>0</v>
      </c>
      <c r="AD176" s="197">
        <f>EU28_TRA_StockTot!AD176-UK_TRA_StockTot!AD176</f>
        <v>0</v>
      </c>
      <c r="AE176" s="197">
        <f>EU28_TRA_StockTot!AE176-UK_TRA_StockTot!AE176</f>
        <v>0</v>
      </c>
      <c r="AF176" s="197">
        <f>EU28_TRA_StockTot!AF176-UK_TRA_StockTot!AF176</f>
        <v>0</v>
      </c>
      <c r="AG176" s="197">
        <f>EU28_TRA_StockTot!AG176-UK_TRA_StockTot!AG176</f>
        <v>0</v>
      </c>
      <c r="AH176" s="197">
        <f>EU28_TRA_StockTot!AH176-UK_TRA_StockTot!AH176</f>
        <v>0</v>
      </c>
      <c r="AI176" s="197">
        <f>EU28_TRA_StockTot!AI176-UK_TRA_StockTot!AI176</f>
        <v>0</v>
      </c>
      <c r="AJ176" s="197">
        <f>EU28_TRA_StockTot!AJ176-UK_TRA_StockTot!AJ176</f>
        <v>0</v>
      </c>
      <c r="AK176" s="197">
        <f>EU28_TRA_StockTot!AK176-UK_TRA_StockTot!AK176</f>
        <v>0</v>
      </c>
      <c r="AL176" s="197">
        <f>EU28_TRA_StockTot!AL176-UK_TRA_StockTot!AL176</f>
        <v>0</v>
      </c>
      <c r="AM176" s="197">
        <f>EU28_TRA_StockTot!AM176-UK_TRA_StockTot!AM176</f>
        <v>0</v>
      </c>
      <c r="AN176" s="197">
        <f>EU28_TRA_StockTot!AN176-UK_TRA_StockTot!AN176</f>
        <v>0</v>
      </c>
      <c r="AO176" s="197">
        <f>EU28_TRA_StockTot!AO176-UK_TRA_StockTot!AO176</f>
        <v>0</v>
      </c>
      <c r="AP176" s="197">
        <f>EU28_TRA_StockTot!AP176-UK_TRA_StockTot!AP176</f>
        <v>0</v>
      </c>
      <c r="AQ176" s="197">
        <f>EU28_TRA_StockTot!AQ176-UK_TRA_StockTot!AQ176</f>
        <v>0</v>
      </c>
      <c r="AR176" s="197">
        <f>EU28_TRA_StockTot!AR176-UK_TRA_StockTot!AR176</f>
        <v>0</v>
      </c>
      <c r="AS176" s="197">
        <f>EU28_TRA_StockTot!AS176-UK_TRA_StockTot!AS176</f>
        <v>0</v>
      </c>
      <c r="AT176" s="197">
        <f>EU28_TRA_StockTot!AT176-UK_TRA_StockTot!AT176</f>
        <v>0</v>
      </c>
      <c r="AU176" s="197">
        <f>EU28_TRA_StockTot!AU176-UK_TRA_StockTot!AU176</f>
        <v>0</v>
      </c>
      <c r="AV176" s="197">
        <f>EU28_TRA_StockTot!AV176-UK_TRA_StockTot!AV176</f>
        <v>0</v>
      </c>
      <c r="AW176" s="197">
        <f>EU28_TRA_StockTot!AW176-UK_TRA_StockTot!AW176</f>
        <v>0</v>
      </c>
      <c r="AX176" s="197">
        <f>EU28_TRA_StockTot!AX176-UK_TRA_StockTot!AX176</f>
        <v>0</v>
      </c>
      <c r="AY176" s="197">
        <f>EU28_TRA_StockTot!AY176-UK_TRA_StockTot!AY176</f>
        <v>0</v>
      </c>
      <c r="AZ176" s="197">
        <f>EU28_TRA_StockTot!AZ176-UK_TRA_StockTot!AZ176</f>
        <v>0</v>
      </c>
    </row>
    <row r="177" spans="1:52">
      <c r="A177" s="110" t="s">
        <v>210</v>
      </c>
      <c r="B177" s="111">
        <f>EU28_TRA_StockTot!B177-UK_TRA_StockTot!B177</f>
        <v>0</v>
      </c>
      <c r="C177" s="210">
        <f>EU28_TRA_StockTot!C177-UK_TRA_StockTot!C177</f>
        <v>0</v>
      </c>
      <c r="D177" s="210">
        <f>EU28_TRA_StockTot!D177-UK_TRA_StockTot!D177</f>
        <v>0</v>
      </c>
      <c r="E177" s="210">
        <f>EU28_TRA_StockTot!E177-UK_TRA_StockTot!E177</f>
        <v>0</v>
      </c>
      <c r="F177" s="210">
        <f>EU28_TRA_StockTot!F177-UK_TRA_StockTot!F177</f>
        <v>0</v>
      </c>
      <c r="G177" s="210">
        <f>EU28_TRA_StockTot!G177-UK_TRA_StockTot!G177</f>
        <v>0</v>
      </c>
      <c r="H177" s="210">
        <f>EU28_TRA_StockTot!H177-UK_TRA_StockTot!H177</f>
        <v>0</v>
      </c>
      <c r="I177" s="210">
        <f>EU28_TRA_StockTot!I177-UK_TRA_StockTot!I177</f>
        <v>0</v>
      </c>
      <c r="J177" s="210">
        <f>EU28_TRA_StockTot!J177-UK_TRA_StockTot!J177</f>
        <v>0</v>
      </c>
      <c r="K177" s="210">
        <f>EU28_TRA_StockTot!K177-UK_TRA_StockTot!K177</f>
        <v>0</v>
      </c>
      <c r="L177" s="210">
        <f>EU28_TRA_StockTot!L177-UK_TRA_StockTot!L177</f>
        <v>0</v>
      </c>
      <c r="M177" s="210">
        <f>EU28_TRA_StockTot!M177-UK_TRA_StockTot!M177</f>
        <v>0</v>
      </c>
      <c r="N177" s="210">
        <f>EU28_TRA_StockTot!N177-UK_TRA_StockTot!N177</f>
        <v>0</v>
      </c>
      <c r="O177" s="210">
        <f>EU28_TRA_StockTot!O177-UK_TRA_StockTot!O177</f>
        <v>0</v>
      </c>
      <c r="P177" s="210">
        <f>EU28_TRA_StockTot!P177-UK_TRA_StockTot!P177</f>
        <v>0</v>
      </c>
      <c r="Q177" s="210">
        <f>EU28_TRA_StockTot!Q177-UK_TRA_StockTot!Q177</f>
        <v>0</v>
      </c>
      <c r="R177" s="210">
        <f>EU28_TRA_StockTot!R177-UK_TRA_StockTot!R177</f>
        <v>2</v>
      </c>
      <c r="S177" s="210">
        <f>EU28_TRA_StockTot!S177-UK_TRA_StockTot!S177</f>
        <v>4</v>
      </c>
      <c r="T177" s="210">
        <f>EU28_TRA_StockTot!T177-UK_TRA_StockTot!T177</f>
        <v>8</v>
      </c>
      <c r="U177" s="210">
        <f>EU28_TRA_StockTot!U177-UK_TRA_StockTot!U177</f>
        <v>13</v>
      </c>
      <c r="V177" s="210">
        <f>EU28_TRA_StockTot!V177-UK_TRA_StockTot!V177</f>
        <v>20</v>
      </c>
      <c r="W177" s="210">
        <f>EU28_TRA_StockTot!W177-UK_TRA_StockTot!W177</f>
        <v>20</v>
      </c>
      <c r="X177" s="210">
        <f>EU28_TRA_StockTot!X177-UK_TRA_StockTot!X177</f>
        <v>20</v>
      </c>
      <c r="Y177" s="210">
        <f>EU28_TRA_StockTot!Y177-UK_TRA_StockTot!Y177</f>
        <v>19</v>
      </c>
      <c r="Z177" s="210">
        <f>EU28_TRA_StockTot!Z177-UK_TRA_StockTot!Z177</f>
        <v>15</v>
      </c>
      <c r="AA177" s="210">
        <f>EU28_TRA_StockTot!AA177-UK_TRA_StockTot!AA177</f>
        <v>11</v>
      </c>
      <c r="AB177" s="210">
        <f>EU28_TRA_StockTot!AB177-UK_TRA_StockTot!AB177</f>
        <v>8</v>
      </c>
      <c r="AC177" s="210">
        <f>EU28_TRA_StockTot!AC177-UK_TRA_StockTot!AC177</f>
        <v>4</v>
      </c>
      <c r="AD177" s="210">
        <f>EU28_TRA_StockTot!AD177-UK_TRA_StockTot!AD177</f>
        <v>0</v>
      </c>
      <c r="AE177" s="210">
        <f>EU28_TRA_StockTot!AE177-UK_TRA_StockTot!AE177</f>
        <v>0</v>
      </c>
      <c r="AF177" s="210">
        <f>EU28_TRA_StockTot!AF177-UK_TRA_StockTot!AF177</f>
        <v>124</v>
      </c>
      <c r="AG177" s="210">
        <f>EU28_TRA_StockTot!AG177-UK_TRA_StockTot!AG177</f>
        <v>500</v>
      </c>
      <c r="AH177" s="210">
        <f>EU28_TRA_StockTot!AH177-UK_TRA_StockTot!AH177</f>
        <v>1152</v>
      </c>
      <c r="AI177" s="210">
        <f>EU28_TRA_StockTot!AI177-UK_TRA_StockTot!AI177</f>
        <v>2095</v>
      </c>
      <c r="AJ177" s="210">
        <f>EU28_TRA_StockTot!AJ177-UK_TRA_StockTot!AJ177</f>
        <v>3313</v>
      </c>
      <c r="AK177" s="210">
        <f>EU28_TRA_StockTot!AK177-UK_TRA_StockTot!AK177</f>
        <v>4799</v>
      </c>
      <c r="AL177" s="210">
        <f>EU28_TRA_StockTot!AL177-UK_TRA_StockTot!AL177</f>
        <v>6524</v>
      </c>
      <c r="AM177" s="210">
        <f>EU28_TRA_StockTot!AM177-UK_TRA_StockTot!AM177</f>
        <v>8478</v>
      </c>
      <c r="AN177" s="210">
        <f>EU28_TRA_StockTot!AN177-UK_TRA_StockTot!AN177</f>
        <v>10582</v>
      </c>
      <c r="AO177" s="210">
        <f>EU28_TRA_StockTot!AO177-UK_TRA_StockTot!AO177</f>
        <v>12848</v>
      </c>
      <c r="AP177" s="210">
        <f>EU28_TRA_StockTot!AP177-UK_TRA_StockTot!AP177</f>
        <v>15285</v>
      </c>
      <c r="AQ177" s="210">
        <f>EU28_TRA_StockTot!AQ177-UK_TRA_StockTot!AQ177</f>
        <v>17932</v>
      </c>
      <c r="AR177" s="210">
        <f>EU28_TRA_StockTot!AR177-UK_TRA_StockTot!AR177</f>
        <v>20773</v>
      </c>
      <c r="AS177" s="210">
        <f>EU28_TRA_StockTot!AS177-UK_TRA_StockTot!AS177</f>
        <v>23811</v>
      </c>
      <c r="AT177" s="210">
        <f>EU28_TRA_StockTot!AT177-UK_TRA_StockTot!AT177</f>
        <v>27043</v>
      </c>
      <c r="AU177" s="210">
        <f>EU28_TRA_StockTot!AU177-UK_TRA_StockTot!AU177</f>
        <v>30483</v>
      </c>
      <c r="AV177" s="210">
        <f>EU28_TRA_StockTot!AV177-UK_TRA_StockTot!AV177</f>
        <v>34103</v>
      </c>
      <c r="AW177" s="210">
        <f>EU28_TRA_StockTot!AW177-UK_TRA_StockTot!AW177</f>
        <v>37934</v>
      </c>
      <c r="AX177" s="210">
        <f>EU28_TRA_StockTot!AX177-UK_TRA_StockTot!AX177</f>
        <v>41910</v>
      </c>
      <c r="AY177" s="210">
        <f>EU28_TRA_StockTot!AY177-UK_TRA_StockTot!AY177</f>
        <v>46057</v>
      </c>
      <c r="AZ177" s="210">
        <f>EU28_TRA_StockTot!AZ177-UK_TRA_StockTot!AZ177</f>
        <v>50402</v>
      </c>
    </row>
    <row r="178" spans="1:52">
      <c r="A178" s="112" t="s">
        <v>211</v>
      </c>
      <c r="B178" s="96">
        <f>EU28_TRA_StockTot!B178-UK_TRA_StockTot!B178</f>
        <v>0</v>
      </c>
      <c r="C178" s="197">
        <f>EU28_TRA_StockTot!C178-UK_TRA_StockTot!C178</f>
        <v>0</v>
      </c>
      <c r="D178" s="197">
        <f>EU28_TRA_StockTot!D178-UK_TRA_StockTot!D178</f>
        <v>0</v>
      </c>
      <c r="E178" s="197">
        <f>EU28_TRA_StockTot!E178-UK_TRA_StockTot!E178</f>
        <v>0</v>
      </c>
      <c r="F178" s="197">
        <f>EU28_TRA_StockTot!F178-UK_TRA_StockTot!F178</f>
        <v>0</v>
      </c>
      <c r="G178" s="197">
        <f>EU28_TRA_StockTot!G178-UK_TRA_StockTot!G178</f>
        <v>0</v>
      </c>
      <c r="H178" s="197">
        <f>EU28_TRA_StockTot!H178-UK_TRA_StockTot!H178</f>
        <v>0</v>
      </c>
      <c r="I178" s="197">
        <f>EU28_TRA_StockTot!I178-UK_TRA_StockTot!I178</f>
        <v>0</v>
      </c>
      <c r="J178" s="197">
        <f>EU28_TRA_StockTot!J178-UK_TRA_StockTot!J178</f>
        <v>0</v>
      </c>
      <c r="K178" s="197">
        <f>EU28_TRA_StockTot!K178-UK_TRA_StockTot!K178</f>
        <v>0</v>
      </c>
      <c r="L178" s="197">
        <f>EU28_TRA_StockTot!L178-UK_TRA_StockTot!L178</f>
        <v>0</v>
      </c>
      <c r="M178" s="197">
        <f>EU28_TRA_StockTot!M178-UK_TRA_StockTot!M178</f>
        <v>0</v>
      </c>
      <c r="N178" s="197">
        <f>EU28_TRA_StockTot!N178-UK_TRA_StockTot!N178</f>
        <v>0</v>
      </c>
      <c r="O178" s="197">
        <f>EU28_TRA_StockTot!O178-UK_TRA_StockTot!O178</f>
        <v>0</v>
      </c>
      <c r="P178" s="197">
        <f>EU28_TRA_StockTot!P178-UK_TRA_StockTot!P178</f>
        <v>0</v>
      </c>
      <c r="Q178" s="197">
        <f>EU28_TRA_StockTot!Q178-UK_TRA_StockTot!Q178</f>
        <v>0</v>
      </c>
      <c r="R178" s="197">
        <f>EU28_TRA_StockTot!R178-UK_TRA_StockTot!R178</f>
        <v>0</v>
      </c>
      <c r="S178" s="197">
        <f>EU28_TRA_StockTot!S178-UK_TRA_StockTot!S178</f>
        <v>0</v>
      </c>
      <c r="T178" s="197">
        <f>EU28_TRA_StockTot!T178-UK_TRA_StockTot!T178</f>
        <v>0</v>
      </c>
      <c r="U178" s="197">
        <f>EU28_TRA_StockTot!U178-UK_TRA_StockTot!U178</f>
        <v>0</v>
      </c>
      <c r="V178" s="197">
        <f>EU28_TRA_StockTot!V178-UK_TRA_StockTot!V178</f>
        <v>0</v>
      </c>
      <c r="W178" s="197">
        <f>EU28_TRA_StockTot!W178-UK_TRA_StockTot!W178</f>
        <v>0</v>
      </c>
      <c r="X178" s="197">
        <f>EU28_TRA_StockTot!X178-UK_TRA_StockTot!X178</f>
        <v>0</v>
      </c>
      <c r="Y178" s="197">
        <f>EU28_TRA_StockTot!Y178-UK_TRA_StockTot!Y178</f>
        <v>0</v>
      </c>
      <c r="Z178" s="197">
        <f>EU28_TRA_StockTot!Z178-UK_TRA_StockTot!Z178</f>
        <v>0</v>
      </c>
      <c r="AA178" s="197">
        <f>EU28_TRA_StockTot!AA178-UK_TRA_StockTot!AA178</f>
        <v>0</v>
      </c>
      <c r="AB178" s="197">
        <f>EU28_TRA_StockTot!AB178-UK_TRA_StockTot!AB178</f>
        <v>0</v>
      </c>
      <c r="AC178" s="197">
        <f>EU28_TRA_StockTot!AC178-UK_TRA_StockTot!AC178</f>
        <v>0</v>
      </c>
      <c r="AD178" s="197">
        <f>EU28_TRA_StockTot!AD178-UK_TRA_StockTot!AD178</f>
        <v>0</v>
      </c>
      <c r="AE178" s="197">
        <f>EU28_TRA_StockTot!AE178-UK_TRA_StockTot!AE178</f>
        <v>0</v>
      </c>
      <c r="AF178" s="197">
        <f>EU28_TRA_StockTot!AF178-UK_TRA_StockTot!AF178</f>
        <v>57</v>
      </c>
      <c r="AG178" s="197">
        <f>EU28_TRA_StockTot!AG178-UK_TRA_StockTot!AG178</f>
        <v>245</v>
      </c>
      <c r="AH178" s="197">
        <f>EU28_TRA_StockTot!AH178-UK_TRA_StockTot!AH178</f>
        <v>600</v>
      </c>
      <c r="AI178" s="197">
        <f>EU28_TRA_StockTot!AI178-UK_TRA_StockTot!AI178</f>
        <v>1148</v>
      </c>
      <c r="AJ178" s="197">
        <f>EU28_TRA_StockTot!AJ178-UK_TRA_StockTot!AJ178</f>
        <v>1902</v>
      </c>
      <c r="AK178" s="197">
        <f>EU28_TRA_StockTot!AK178-UK_TRA_StockTot!AK178</f>
        <v>2878</v>
      </c>
      <c r="AL178" s="197">
        <f>EU28_TRA_StockTot!AL178-UK_TRA_StockTot!AL178</f>
        <v>4077</v>
      </c>
      <c r="AM178" s="197">
        <f>EU28_TRA_StockTot!AM178-UK_TRA_StockTot!AM178</f>
        <v>5513</v>
      </c>
      <c r="AN178" s="197">
        <f>EU28_TRA_StockTot!AN178-UK_TRA_StockTot!AN178</f>
        <v>7144</v>
      </c>
      <c r="AO178" s="197">
        <f>EU28_TRA_StockTot!AO178-UK_TRA_StockTot!AO178</f>
        <v>8981</v>
      </c>
      <c r="AP178" s="197">
        <f>EU28_TRA_StockTot!AP178-UK_TRA_StockTot!AP178</f>
        <v>11030</v>
      </c>
      <c r="AQ178" s="197">
        <f>EU28_TRA_StockTot!AQ178-UK_TRA_StockTot!AQ178</f>
        <v>13321</v>
      </c>
      <c r="AR178" s="197">
        <f>EU28_TRA_StockTot!AR178-UK_TRA_StockTot!AR178</f>
        <v>15845</v>
      </c>
      <c r="AS178" s="197">
        <f>EU28_TRA_StockTot!AS178-UK_TRA_StockTot!AS178</f>
        <v>18593</v>
      </c>
      <c r="AT178" s="197">
        <f>EU28_TRA_StockTot!AT178-UK_TRA_StockTot!AT178</f>
        <v>21572</v>
      </c>
      <c r="AU178" s="197">
        <f>EU28_TRA_StockTot!AU178-UK_TRA_StockTot!AU178</f>
        <v>24778</v>
      </c>
      <c r="AV178" s="197">
        <f>EU28_TRA_StockTot!AV178-UK_TRA_StockTot!AV178</f>
        <v>28182</v>
      </c>
      <c r="AW178" s="197">
        <f>EU28_TRA_StockTot!AW178-UK_TRA_StockTot!AW178</f>
        <v>31809</v>
      </c>
      <c r="AX178" s="197">
        <f>EU28_TRA_StockTot!AX178-UK_TRA_StockTot!AX178</f>
        <v>35594</v>
      </c>
      <c r="AY178" s="197">
        <f>EU28_TRA_StockTot!AY178-UK_TRA_StockTot!AY178</f>
        <v>39567</v>
      </c>
      <c r="AZ178" s="197">
        <f>EU28_TRA_StockTot!AZ178-UK_TRA_StockTot!AZ178</f>
        <v>43728</v>
      </c>
    </row>
    <row r="179" spans="1:52">
      <c r="A179" s="113" t="s">
        <v>217</v>
      </c>
      <c r="B179" s="98">
        <f>EU28_TRA_StockTot!B179-UK_TRA_StockTot!B179</f>
        <v>0</v>
      </c>
      <c r="C179" s="199">
        <f>EU28_TRA_StockTot!C179-UK_TRA_StockTot!C179</f>
        <v>0</v>
      </c>
      <c r="D179" s="199">
        <f>EU28_TRA_StockTot!D179-UK_TRA_StockTot!D179</f>
        <v>0</v>
      </c>
      <c r="E179" s="199">
        <f>EU28_TRA_StockTot!E179-UK_TRA_StockTot!E179</f>
        <v>0</v>
      </c>
      <c r="F179" s="199">
        <f>EU28_TRA_StockTot!F179-UK_TRA_StockTot!F179</f>
        <v>0</v>
      </c>
      <c r="G179" s="199">
        <f>EU28_TRA_StockTot!G179-UK_TRA_StockTot!G179</f>
        <v>0</v>
      </c>
      <c r="H179" s="199">
        <f>EU28_TRA_StockTot!H179-UK_TRA_StockTot!H179</f>
        <v>0</v>
      </c>
      <c r="I179" s="199">
        <f>EU28_TRA_StockTot!I179-UK_TRA_StockTot!I179</f>
        <v>0</v>
      </c>
      <c r="J179" s="199">
        <f>EU28_TRA_StockTot!J179-UK_TRA_StockTot!J179</f>
        <v>0</v>
      </c>
      <c r="K179" s="199">
        <f>EU28_TRA_StockTot!K179-UK_TRA_StockTot!K179</f>
        <v>0</v>
      </c>
      <c r="L179" s="199">
        <f>EU28_TRA_StockTot!L179-UK_TRA_StockTot!L179</f>
        <v>0</v>
      </c>
      <c r="M179" s="199">
        <f>EU28_TRA_StockTot!M179-UK_TRA_StockTot!M179</f>
        <v>0</v>
      </c>
      <c r="N179" s="199">
        <f>EU28_TRA_StockTot!N179-UK_TRA_StockTot!N179</f>
        <v>0</v>
      </c>
      <c r="O179" s="199">
        <f>EU28_TRA_StockTot!O179-UK_TRA_StockTot!O179</f>
        <v>0</v>
      </c>
      <c r="P179" s="199">
        <f>EU28_TRA_StockTot!P179-UK_TRA_StockTot!P179</f>
        <v>0</v>
      </c>
      <c r="Q179" s="199">
        <f>EU28_TRA_StockTot!Q179-UK_TRA_StockTot!Q179</f>
        <v>0</v>
      </c>
      <c r="R179" s="199">
        <f>EU28_TRA_StockTot!R179-UK_TRA_StockTot!R179</f>
        <v>2</v>
      </c>
      <c r="S179" s="199">
        <f>EU28_TRA_StockTot!S179-UK_TRA_StockTot!S179</f>
        <v>4</v>
      </c>
      <c r="T179" s="199">
        <f>EU28_TRA_StockTot!T179-UK_TRA_StockTot!T179</f>
        <v>8</v>
      </c>
      <c r="U179" s="199">
        <f>EU28_TRA_StockTot!U179-UK_TRA_StockTot!U179</f>
        <v>13</v>
      </c>
      <c r="V179" s="199">
        <f>EU28_TRA_StockTot!V179-UK_TRA_StockTot!V179</f>
        <v>20</v>
      </c>
      <c r="W179" s="199">
        <f>EU28_TRA_StockTot!W179-UK_TRA_StockTot!W179</f>
        <v>20</v>
      </c>
      <c r="X179" s="199">
        <f>EU28_TRA_StockTot!X179-UK_TRA_StockTot!X179</f>
        <v>20</v>
      </c>
      <c r="Y179" s="199">
        <f>EU28_TRA_StockTot!Y179-UK_TRA_StockTot!Y179</f>
        <v>19</v>
      </c>
      <c r="Z179" s="199">
        <f>EU28_TRA_StockTot!Z179-UK_TRA_StockTot!Z179</f>
        <v>15</v>
      </c>
      <c r="AA179" s="199">
        <f>EU28_TRA_StockTot!AA179-UK_TRA_StockTot!AA179</f>
        <v>11</v>
      </c>
      <c r="AB179" s="199">
        <f>EU28_TRA_StockTot!AB179-UK_TRA_StockTot!AB179</f>
        <v>8</v>
      </c>
      <c r="AC179" s="199">
        <f>EU28_TRA_StockTot!AC179-UK_TRA_StockTot!AC179</f>
        <v>4</v>
      </c>
      <c r="AD179" s="199">
        <f>EU28_TRA_StockTot!AD179-UK_TRA_StockTot!AD179</f>
        <v>0</v>
      </c>
      <c r="AE179" s="199">
        <f>EU28_TRA_StockTot!AE179-UK_TRA_StockTot!AE179</f>
        <v>0</v>
      </c>
      <c r="AF179" s="199">
        <f>EU28_TRA_StockTot!AF179-UK_TRA_StockTot!AF179</f>
        <v>67</v>
      </c>
      <c r="AG179" s="199">
        <f>EU28_TRA_StockTot!AG179-UK_TRA_StockTot!AG179</f>
        <v>255</v>
      </c>
      <c r="AH179" s="199">
        <f>EU28_TRA_StockTot!AH179-UK_TRA_StockTot!AH179</f>
        <v>552</v>
      </c>
      <c r="AI179" s="199">
        <f>EU28_TRA_StockTot!AI179-UK_TRA_StockTot!AI179</f>
        <v>947</v>
      </c>
      <c r="AJ179" s="199">
        <f>EU28_TRA_StockTot!AJ179-UK_TRA_StockTot!AJ179</f>
        <v>1411</v>
      </c>
      <c r="AK179" s="199">
        <f>EU28_TRA_StockTot!AK179-UK_TRA_StockTot!AK179</f>
        <v>1921</v>
      </c>
      <c r="AL179" s="199">
        <f>EU28_TRA_StockTot!AL179-UK_TRA_StockTot!AL179</f>
        <v>2447</v>
      </c>
      <c r="AM179" s="199">
        <f>EU28_TRA_StockTot!AM179-UK_TRA_StockTot!AM179</f>
        <v>2965</v>
      </c>
      <c r="AN179" s="199">
        <f>EU28_TRA_StockTot!AN179-UK_TRA_StockTot!AN179</f>
        <v>3438</v>
      </c>
      <c r="AO179" s="199">
        <f>EU28_TRA_StockTot!AO179-UK_TRA_StockTot!AO179</f>
        <v>3867</v>
      </c>
      <c r="AP179" s="199">
        <f>EU28_TRA_StockTot!AP179-UK_TRA_StockTot!AP179</f>
        <v>4255</v>
      </c>
      <c r="AQ179" s="199">
        <f>EU28_TRA_StockTot!AQ179-UK_TRA_StockTot!AQ179</f>
        <v>4611</v>
      </c>
      <c r="AR179" s="199">
        <f>EU28_TRA_StockTot!AR179-UK_TRA_StockTot!AR179</f>
        <v>4928</v>
      </c>
      <c r="AS179" s="199">
        <f>EU28_TRA_StockTot!AS179-UK_TRA_StockTot!AS179</f>
        <v>5218</v>
      </c>
      <c r="AT179" s="199">
        <f>EU28_TRA_StockTot!AT179-UK_TRA_StockTot!AT179</f>
        <v>5471</v>
      </c>
      <c r="AU179" s="199">
        <f>EU28_TRA_StockTot!AU179-UK_TRA_StockTot!AU179</f>
        <v>5705</v>
      </c>
      <c r="AV179" s="199">
        <f>EU28_TRA_StockTot!AV179-UK_TRA_StockTot!AV179</f>
        <v>5921</v>
      </c>
      <c r="AW179" s="199">
        <f>EU28_TRA_StockTot!AW179-UK_TRA_StockTot!AW179</f>
        <v>6125</v>
      </c>
      <c r="AX179" s="199">
        <f>EU28_TRA_StockTot!AX179-UK_TRA_StockTot!AX179</f>
        <v>6316</v>
      </c>
      <c r="AY179" s="199">
        <f>EU28_TRA_StockTot!AY179-UK_TRA_StockTot!AY179</f>
        <v>6490</v>
      </c>
      <c r="AZ179" s="199">
        <f>EU28_TRA_StockTot!AZ179-UK_TRA_StockTot!AZ179</f>
        <v>6674</v>
      </c>
    </row>
    <row r="180" spans="1:52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  <c r="AQ180" s="114"/>
      <c r="AR180" s="114"/>
      <c r="AS180" s="114"/>
      <c r="AT180" s="114"/>
      <c r="AU180" s="114"/>
      <c r="AV180" s="114"/>
      <c r="AW180" s="114"/>
      <c r="AX180" s="114"/>
      <c r="AY180" s="114"/>
      <c r="AZ180" s="114"/>
    </row>
    <row r="181" spans="1:52">
      <c r="A181" s="130" t="s">
        <v>195</v>
      </c>
      <c r="B181" s="105">
        <f>SUM(B182,B188)</f>
        <v>21907</v>
      </c>
      <c r="C181" s="222">
        <f t="shared" ref="C181:AZ181" si="1">SUM(C182,C188)</f>
        <v>22160.5</v>
      </c>
      <c r="D181" s="222">
        <f t="shared" si="1"/>
        <v>22804.5</v>
      </c>
      <c r="E181" s="222">
        <f t="shared" si="1"/>
        <v>23796.5</v>
      </c>
      <c r="F181" s="222">
        <f t="shared" si="1"/>
        <v>24531.5</v>
      </c>
      <c r="G181" s="222">
        <f t="shared" si="1"/>
        <v>25057.5</v>
      </c>
      <c r="H181" s="222">
        <f t="shared" si="1"/>
        <v>25515.5</v>
      </c>
      <c r="I181" s="222">
        <f t="shared" si="1"/>
        <v>26052.5</v>
      </c>
      <c r="J181" s="222">
        <f t="shared" si="1"/>
        <v>26633.5</v>
      </c>
      <c r="K181" s="222">
        <f t="shared" si="1"/>
        <v>26684.5</v>
      </c>
      <c r="L181" s="222">
        <f t="shared" si="1"/>
        <v>26974</v>
      </c>
      <c r="M181" s="222">
        <f t="shared" si="1"/>
        <v>27250</v>
      </c>
      <c r="N181" s="222">
        <f t="shared" si="1"/>
        <v>27387.5</v>
      </c>
      <c r="O181" s="222">
        <f t="shared" si="1"/>
        <v>27258</v>
      </c>
      <c r="P181" s="222">
        <f t="shared" si="1"/>
        <v>27185</v>
      </c>
      <c r="Q181" s="222">
        <f t="shared" si="1"/>
        <v>27082.5</v>
      </c>
      <c r="R181" s="222">
        <f t="shared" si="1"/>
        <v>27689.680054892771</v>
      </c>
      <c r="S181" s="222">
        <f t="shared" si="1"/>
        <v>28543.231314371245</v>
      </c>
      <c r="T181" s="222">
        <f t="shared" si="1"/>
        <v>29338.679293117595</v>
      </c>
      <c r="U181" s="222">
        <f t="shared" si="1"/>
        <v>30001.004390324641</v>
      </c>
      <c r="V181" s="222">
        <f t="shared" si="1"/>
        <v>30518.990723766728</v>
      </c>
      <c r="W181" s="222">
        <f t="shared" si="1"/>
        <v>30972.724096677495</v>
      </c>
      <c r="X181" s="222">
        <f t="shared" si="1"/>
        <v>31358.308485174788</v>
      </c>
      <c r="Y181" s="222">
        <f t="shared" si="1"/>
        <v>31739.734869075088</v>
      </c>
      <c r="Z181" s="222">
        <f t="shared" si="1"/>
        <v>32080.758163732928</v>
      </c>
      <c r="AA181" s="222">
        <f t="shared" si="1"/>
        <v>32420.253746175636</v>
      </c>
      <c r="AB181" s="222">
        <f t="shared" si="1"/>
        <v>32759.10724201451</v>
      </c>
      <c r="AC181" s="222">
        <f t="shared" si="1"/>
        <v>33106.979100047858</v>
      </c>
      <c r="AD181" s="222">
        <f t="shared" si="1"/>
        <v>33412.813534977773</v>
      </c>
      <c r="AE181" s="222">
        <f t="shared" si="1"/>
        <v>33718.43913874538</v>
      </c>
      <c r="AF181" s="222">
        <f t="shared" si="1"/>
        <v>34017.625400187935</v>
      </c>
      <c r="AG181" s="222">
        <f t="shared" si="1"/>
        <v>34306.124182422471</v>
      </c>
      <c r="AH181" s="222">
        <f t="shared" si="1"/>
        <v>34575.355934678824</v>
      </c>
      <c r="AI181" s="222">
        <f t="shared" si="1"/>
        <v>34837.286952095455</v>
      </c>
      <c r="AJ181" s="222">
        <f t="shared" si="1"/>
        <v>35092.362570697733</v>
      </c>
      <c r="AK181" s="222">
        <f t="shared" si="1"/>
        <v>35344.919602380956</v>
      </c>
      <c r="AL181" s="222">
        <f t="shared" si="1"/>
        <v>35591.825830717426</v>
      </c>
      <c r="AM181" s="222">
        <f t="shared" si="1"/>
        <v>35837.34251915029</v>
      </c>
      <c r="AN181" s="222">
        <f t="shared" si="1"/>
        <v>36082.816809503871</v>
      </c>
      <c r="AO181" s="222">
        <f t="shared" si="1"/>
        <v>36339.570298774452</v>
      </c>
      <c r="AP181" s="222">
        <f t="shared" si="1"/>
        <v>36603.013677267736</v>
      </c>
      <c r="AQ181" s="222">
        <f t="shared" si="1"/>
        <v>36873.757908104308</v>
      </c>
      <c r="AR181" s="222">
        <f t="shared" si="1"/>
        <v>37147.649231485659</v>
      </c>
      <c r="AS181" s="222">
        <f t="shared" si="1"/>
        <v>37425.851249151587</v>
      </c>
      <c r="AT181" s="222">
        <f t="shared" si="1"/>
        <v>37707.136573009913</v>
      </c>
      <c r="AU181" s="222">
        <f t="shared" si="1"/>
        <v>37995.189635567447</v>
      </c>
      <c r="AV181" s="222">
        <f t="shared" si="1"/>
        <v>38279.915006288793</v>
      </c>
      <c r="AW181" s="222">
        <f t="shared" si="1"/>
        <v>38572.22724638095</v>
      </c>
      <c r="AX181" s="222">
        <f t="shared" si="1"/>
        <v>38874.691933976552</v>
      </c>
      <c r="AY181" s="222">
        <f t="shared" si="1"/>
        <v>39193.971038788382</v>
      </c>
      <c r="AZ181" s="222">
        <f t="shared" si="1"/>
        <v>39538.191124133227</v>
      </c>
    </row>
    <row r="182" spans="1:52">
      <c r="A182" s="106" t="s">
        <v>19</v>
      </c>
      <c r="B182" s="107">
        <f>EU28_TRA_StockTot!B182-UK_TRA_StockTot!B182</f>
        <v>16779.5</v>
      </c>
      <c r="C182" s="217">
        <f>EU28_TRA_StockTot!C182-UK_TRA_StockTot!C182</f>
        <v>16998</v>
      </c>
      <c r="D182" s="217">
        <f>EU28_TRA_StockTot!D182-UK_TRA_StockTot!D182</f>
        <v>17525.5</v>
      </c>
      <c r="E182" s="217">
        <f>EU28_TRA_StockTot!E182-UK_TRA_StockTot!E182</f>
        <v>18417.5</v>
      </c>
      <c r="F182" s="217">
        <f>EU28_TRA_StockTot!F182-UK_TRA_StockTot!F182</f>
        <v>18887</v>
      </c>
      <c r="G182" s="217">
        <f>EU28_TRA_StockTot!G182-UK_TRA_StockTot!G182</f>
        <v>19305</v>
      </c>
      <c r="H182" s="217">
        <f>EU28_TRA_StockTot!H182-UK_TRA_StockTot!H182</f>
        <v>19621</v>
      </c>
      <c r="I182" s="217">
        <f>EU28_TRA_StockTot!I182-UK_TRA_StockTot!I182</f>
        <v>20017</v>
      </c>
      <c r="J182" s="217">
        <f>EU28_TRA_StockTot!J182-UK_TRA_StockTot!J182</f>
        <v>20542.5</v>
      </c>
      <c r="K182" s="217">
        <f>EU28_TRA_StockTot!K182-UK_TRA_StockTot!K182</f>
        <v>20838</v>
      </c>
      <c r="L182" s="217">
        <f>EU28_TRA_StockTot!L182-UK_TRA_StockTot!L182</f>
        <v>21158.5</v>
      </c>
      <c r="M182" s="217">
        <f>EU28_TRA_StockTot!M182-UK_TRA_StockTot!M182</f>
        <v>21405.5</v>
      </c>
      <c r="N182" s="217">
        <f>EU28_TRA_StockTot!N182-UK_TRA_StockTot!N182</f>
        <v>21675.5</v>
      </c>
      <c r="O182" s="217">
        <f>EU28_TRA_StockTot!O182-UK_TRA_StockTot!O182</f>
        <v>21714.5</v>
      </c>
      <c r="P182" s="217">
        <f>EU28_TRA_StockTot!P182-UK_TRA_StockTot!P182</f>
        <v>21726.5</v>
      </c>
      <c r="Q182" s="217">
        <f>EU28_TRA_StockTot!Q182-UK_TRA_StockTot!Q182</f>
        <v>21686.5</v>
      </c>
      <c r="R182" s="217">
        <f>EU28_TRA_StockTot!R182-UK_TRA_StockTot!R182</f>
        <v>22286.314696143538</v>
      </c>
      <c r="S182" s="217">
        <f>EU28_TRA_StockTot!S182-UK_TRA_StockTot!S182</f>
        <v>22963.21974127975</v>
      </c>
      <c r="T182" s="217">
        <f>EU28_TRA_StockTot!T182-UK_TRA_StockTot!T182</f>
        <v>23590.657012480107</v>
      </c>
      <c r="U182" s="217">
        <f>EU28_TRA_StockTot!U182-UK_TRA_StockTot!U182</f>
        <v>24106.139898758756</v>
      </c>
      <c r="V182" s="217">
        <f>EU28_TRA_StockTot!V182-UK_TRA_StockTot!V182</f>
        <v>24497.349821847063</v>
      </c>
      <c r="W182" s="217">
        <f>EU28_TRA_StockTot!W182-UK_TRA_StockTot!W182</f>
        <v>24834.518218490153</v>
      </c>
      <c r="X182" s="217">
        <f>EU28_TRA_StockTot!X182-UK_TRA_StockTot!X182</f>
        <v>25111.775663343837</v>
      </c>
      <c r="Y182" s="217">
        <f>EU28_TRA_StockTot!Y182-UK_TRA_StockTot!Y182</f>
        <v>25397.848879016998</v>
      </c>
      <c r="Z182" s="217">
        <f>EU28_TRA_StockTot!Z182-UK_TRA_StockTot!Z182</f>
        <v>25647.872851538468</v>
      </c>
      <c r="AA182" s="217">
        <f>EU28_TRA_StockTot!AA182-UK_TRA_StockTot!AA182</f>
        <v>25899.445855064958</v>
      </c>
      <c r="AB182" s="217">
        <f>EU28_TRA_StockTot!AB182-UK_TRA_StockTot!AB182</f>
        <v>26152.551482618892</v>
      </c>
      <c r="AC182" s="217">
        <f>EU28_TRA_StockTot!AC182-UK_TRA_StockTot!AC182</f>
        <v>26415.016663350889</v>
      </c>
      <c r="AD182" s="217">
        <f>EU28_TRA_StockTot!AD182-UK_TRA_StockTot!AD182</f>
        <v>26635.472668591185</v>
      </c>
      <c r="AE182" s="217">
        <f>EU28_TRA_StockTot!AE182-UK_TRA_StockTot!AE182</f>
        <v>26855.795481214936</v>
      </c>
      <c r="AF182" s="217">
        <f>EU28_TRA_StockTot!AF182-UK_TRA_StockTot!AF182</f>
        <v>27069.854901440362</v>
      </c>
      <c r="AG182" s="217">
        <f>EU28_TRA_StockTot!AG182-UK_TRA_StockTot!AG182</f>
        <v>27286.93161572078</v>
      </c>
      <c r="AH182" s="217">
        <f>EU28_TRA_StockTot!AH182-UK_TRA_StockTot!AH182</f>
        <v>27487.35068042907</v>
      </c>
      <c r="AI182" s="217">
        <f>EU28_TRA_StockTot!AI182-UK_TRA_StockTot!AI182</f>
        <v>27680.093793614233</v>
      </c>
      <c r="AJ182" s="217">
        <f>EU28_TRA_StockTot!AJ182-UK_TRA_StockTot!AJ182</f>
        <v>27866.127670553338</v>
      </c>
      <c r="AK182" s="217">
        <f>EU28_TRA_StockTot!AK182-UK_TRA_StockTot!AK182</f>
        <v>28048.043494323829</v>
      </c>
      <c r="AL182" s="217">
        <f>EU28_TRA_StockTot!AL182-UK_TRA_StockTot!AL182</f>
        <v>28226.163221868184</v>
      </c>
      <c r="AM182" s="217">
        <f>EU28_TRA_StockTot!AM182-UK_TRA_StockTot!AM182</f>
        <v>28401.461402838482</v>
      </c>
      <c r="AN182" s="217">
        <f>EU28_TRA_StockTot!AN182-UK_TRA_StockTot!AN182</f>
        <v>28575.35330557248</v>
      </c>
      <c r="AO182" s="217">
        <f>EU28_TRA_StockTot!AO182-UK_TRA_StockTot!AO182</f>
        <v>28759.395430180106</v>
      </c>
      <c r="AP182" s="217">
        <f>EU28_TRA_StockTot!AP182-UK_TRA_StockTot!AP182</f>
        <v>28947.874891510612</v>
      </c>
      <c r="AQ182" s="217">
        <f>EU28_TRA_StockTot!AQ182-UK_TRA_StockTot!AQ182</f>
        <v>29140.440036074189</v>
      </c>
      <c r="AR182" s="217">
        <f>EU28_TRA_StockTot!AR182-UK_TRA_StockTot!AR182</f>
        <v>29336.204168441378</v>
      </c>
      <c r="AS182" s="217">
        <f>EU28_TRA_StockTot!AS182-UK_TRA_StockTot!AS182</f>
        <v>29534.797863989537</v>
      </c>
      <c r="AT182" s="217">
        <f>EU28_TRA_StockTot!AT182-UK_TRA_StockTot!AT182</f>
        <v>29735.924065736654</v>
      </c>
      <c r="AU182" s="217">
        <f>EU28_TRA_StockTot!AU182-UK_TRA_StockTot!AU182</f>
        <v>29942.959254671721</v>
      </c>
      <c r="AV182" s="217">
        <f>EU28_TRA_StockTot!AV182-UK_TRA_StockTot!AV182</f>
        <v>30149.309592971109</v>
      </c>
      <c r="AW182" s="217">
        <f>EU28_TRA_StockTot!AW182-UK_TRA_StockTot!AW182</f>
        <v>30362.536192209278</v>
      </c>
      <c r="AX182" s="217">
        <f>EU28_TRA_StockTot!AX182-UK_TRA_StockTot!AX182</f>
        <v>30585.912593797737</v>
      </c>
      <c r="AY182" s="217">
        <f>EU28_TRA_StockTot!AY182-UK_TRA_StockTot!AY182</f>
        <v>30826.077698400008</v>
      </c>
      <c r="AZ182" s="217">
        <f>EU28_TRA_StockTot!AZ182-UK_TRA_StockTot!AZ182</f>
        <v>31090.473621603607</v>
      </c>
    </row>
    <row r="183" spans="1:52">
      <c r="A183" s="115" t="s">
        <v>223</v>
      </c>
      <c r="B183" s="111">
        <f>EU28_TRA_StockTot!B183-UK_TRA_StockTot!B183</f>
        <v>8023.5</v>
      </c>
      <c r="C183" s="210">
        <f>EU28_TRA_StockTot!C183-UK_TRA_StockTot!C183</f>
        <v>8087</v>
      </c>
      <c r="D183" s="210">
        <f>EU28_TRA_StockTot!D183-UK_TRA_StockTot!D183</f>
        <v>8416</v>
      </c>
      <c r="E183" s="210">
        <f>EU28_TRA_StockTot!E183-UK_TRA_StockTot!E183</f>
        <v>8887.5</v>
      </c>
      <c r="F183" s="210">
        <f>EU28_TRA_StockTot!F183-UK_TRA_StockTot!F183</f>
        <v>9127</v>
      </c>
      <c r="G183" s="210">
        <f>EU28_TRA_StockTot!G183-UK_TRA_StockTot!G183</f>
        <v>9390.5</v>
      </c>
      <c r="H183" s="210">
        <f>EU28_TRA_StockTot!H183-UK_TRA_StockTot!H183</f>
        <v>9499</v>
      </c>
      <c r="I183" s="210">
        <f>EU28_TRA_StockTot!I183-UK_TRA_StockTot!I183</f>
        <v>9664.5</v>
      </c>
      <c r="J183" s="210">
        <f>EU28_TRA_StockTot!J183-UK_TRA_StockTot!J183</f>
        <v>9870</v>
      </c>
      <c r="K183" s="210">
        <f>EU28_TRA_StockTot!K183-UK_TRA_StockTot!K183</f>
        <v>9968</v>
      </c>
      <c r="L183" s="210">
        <f>EU28_TRA_StockTot!L183-UK_TRA_StockTot!L183</f>
        <v>10106</v>
      </c>
      <c r="M183" s="210">
        <f>EU28_TRA_StockTot!M183-UK_TRA_StockTot!M183</f>
        <v>10266</v>
      </c>
      <c r="N183" s="210">
        <f>EU28_TRA_StockTot!N183-UK_TRA_StockTot!N183</f>
        <v>10392</v>
      </c>
      <c r="O183" s="210">
        <f>EU28_TRA_StockTot!O183-UK_TRA_StockTot!O183</f>
        <v>10430</v>
      </c>
      <c r="P183" s="210">
        <f>EU28_TRA_StockTot!P183-UK_TRA_StockTot!P183</f>
        <v>10386.5</v>
      </c>
      <c r="Q183" s="210">
        <f>EU28_TRA_StockTot!Q183-UK_TRA_StockTot!Q183</f>
        <v>10365.5</v>
      </c>
      <c r="R183" s="210">
        <f>EU28_TRA_StockTot!R183-UK_TRA_StockTot!R183</f>
        <v>10559.271035105528</v>
      </c>
      <c r="S183" s="210">
        <f>EU28_TRA_StockTot!S183-UK_TRA_StockTot!S183</f>
        <v>10825.742874618134</v>
      </c>
      <c r="T183" s="210">
        <f>EU28_TRA_StockTot!T183-UK_TRA_StockTot!T183</f>
        <v>11048.77283538134</v>
      </c>
      <c r="U183" s="210">
        <f>EU28_TRA_StockTot!U183-UK_TRA_StockTot!U183</f>
        <v>11223.265493626292</v>
      </c>
      <c r="V183" s="210">
        <f>EU28_TRA_StockTot!V183-UK_TRA_StockTot!V183</f>
        <v>11349.146109183732</v>
      </c>
      <c r="W183" s="210">
        <f>EU28_TRA_StockTot!W183-UK_TRA_StockTot!W183</f>
        <v>11451.403824837629</v>
      </c>
      <c r="X183" s="210">
        <f>EU28_TRA_StockTot!X183-UK_TRA_StockTot!X183</f>
        <v>11523.256678899623</v>
      </c>
      <c r="Y183" s="210">
        <f>EU28_TRA_StockTot!Y183-UK_TRA_StockTot!Y183</f>
        <v>11601.538500540753</v>
      </c>
      <c r="Z183" s="210">
        <f>EU28_TRA_StockTot!Z183-UK_TRA_StockTot!Z183</f>
        <v>11666.610637058166</v>
      </c>
      <c r="AA183" s="210">
        <f>EU28_TRA_StockTot!AA183-UK_TRA_StockTot!AA183</f>
        <v>11725.863517845326</v>
      </c>
      <c r="AB183" s="210">
        <f>EU28_TRA_StockTot!AB183-UK_TRA_StockTot!AB183</f>
        <v>11795.596344592002</v>
      </c>
      <c r="AC183" s="210">
        <f>EU28_TRA_StockTot!AC183-UK_TRA_StockTot!AC183</f>
        <v>11868.811088716257</v>
      </c>
      <c r="AD183" s="210">
        <f>EU28_TRA_StockTot!AD183-UK_TRA_StockTot!AD183</f>
        <v>11913.357801781731</v>
      </c>
      <c r="AE183" s="210">
        <f>EU28_TRA_StockTot!AE183-UK_TRA_StockTot!AE183</f>
        <v>11963.469658924598</v>
      </c>
      <c r="AF183" s="210">
        <f>EU28_TRA_StockTot!AF183-UK_TRA_StockTot!AF183</f>
        <v>12012.035174738437</v>
      </c>
      <c r="AG183" s="210">
        <f>EU28_TRA_StockTot!AG183-UK_TRA_StockTot!AG183</f>
        <v>12061.736224225278</v>
      </c>
      <c r="AH183" s="210">
        <f>EU28_TRA_StockTot!AH183-UK_TRA_StockTot!AH183</f>
        <v>12091.867399984143</v>
      </c>
      <c r="AI183" s="210">
        <f>EU28_TRA_StockTot!AI183-UK_TRA_StockTot!AI183</f>
        <v>12119.411024826557</v>
      </c>
      <c r="AJ183" s="210">
        <f>EU28_TRA_StockTot!AJ183-UK_TRA_StockTot!AJ183</f>
        <v>12142.25169429364</v>
      </c>
      <c r="AK183" s="210">
        <f>EU28_TRA_StockTot!AK183-UK_TRA_StockTot!AK183</f>
        <v>12158.73812342479</v>
      </c>
      <c r="AL183" s="210">
        <f>EU28_TRA_StockTot!AL183-UK_TRA_StockTot!AL183</f>
        <v>12172.469377783957</v>
      </c>
      <c r="AM183" s="210">
        <f>EU28_TRA_StockTot!AM183-UK_TRA_StockTot!AM183</f>
        <v>12182.437889822108</v>
      </c>
      <c r="AN183" s="210">
        <f>EU28_TRA_StockTot!AN183-UK_TRA_StockTot!AN183</f>
        <v>12189.313087323962</v>
      </c>
      <c r="AO183" s="210">
        <f>EU28_TRA_StockTot!AO183-UK_TRA_StockTot!AO183</f>
        <v>12203.52273542554</v>
      </c>
      <c r="AP183" s="210">
        <f>EU28_TRA_StockTot!AP183-UK_TRA_StockTot!AP183</f>
        <v>12217.938766538395</v>
      </c>
      <c r="AQ183" s="210">
        <f>EU28_TRA_StockTot!AQ183-UK_TRA_StockTot!AQ183</f>
        <v>12231.333915124906</v>
      </c>
      <c r="AR183" s="210">
        <f>EU28_TRA_StockTot!AR183-UK_TRA_StockTot!AR183</f>
        <v>12242.936785073085</v>
      </c>
      <c r="AS183" s="210">
        <f>EU28_TRA_StockTot!AS183-UK_TRA_StockTot!AS183</f>
        <v>12251.920208553911</v>
      </c>
      <c r="AT183" s="210">
        <f>EU28_TRA_StockTot!AT183-UK_TRA_StockTot!AT183</f>
        <v>12259.206993844276</v>
      </c>
      <c r="AU183" s="210">
        <f>EU28_TRA_StockTot!AU183-UK_TRA_StockTot!AU183</f>
        <v>12266.370426370437</v>
      </c>
      <c r="AV183" s="210">
        <f>EU28_TRA_StockTot!AV183-UK_TRA_StockTot!AV183</f>
        <v>12267.682145366041</v>
      </c>
      <c r="AW183" s="210">
        <f>EU28_TRA_StockTot!AW183-UK_TRA_StockTot!AW183</f>
        <v>12272.227751402854</v>
      </c>
      <c r="AX183" s="210">
        <f>EU28_TRA_StockTot!AX183-UK_TRA_StockTot!AX183</f>
        <v>12288.927095774568</v>
      </c>
      <c r="AY183" s="210">
        <f>EU28_TRA_StockTot!AY183-UK_TRA_StockTot!AY183</f>
        <v>12318.869872616368</v>
      </c>
      <c r="AZ183" s="210">
        <f>EU28_TRA_StockTot!AZ183-UK_TRA_StockTot!AZ183</f>
        <v>12368.805042549513</v>
      </c>
    </row>
    <row r="184" spans="1:52">
      <c r="A184" s="95" t="s">
        <v>203</v>
      </c>
      <c r="B184" s="96">
        <f>EU28_TRA_StockTot!B184-UK_TRA_StockTot!B184</f>
        <v>2653.5</v>
      </c>
      <c r="C184" s="197">
        <f>EU28_TRA_StockTot!C184-UK_TRA_StockTot!C184</f>
        <v>2558.5</v>
      </c>
      <c r="D184" s="197">
        <f>EU28_TRA_StockTot!D184-UK_TRA_StockTot!D184</f>
        <v>2664</v>
      </c>
      <c r="E184" s="197">
        <f>EU28_TRA_StockTot!E184-UK_TRA_StockTot!E184</f>
        <v>2755.5</v>
      </c>
      <c r="F184" s="197">
        <f>EU28_TRA_StockTot!F184-UK_TRA_StockTot!F184</f>
        <v>2839</v>
      </c>
      <c r="G184" s="197">
        <f>EU28_TRA_StockTot!G184-UK_TRA_StockTot!G184</f>
        <v>2890.5</v>
      </c>
      <c r="H184" s="197">
        <f>EU28_TRA_StockTot!H184-UK_TRA_StockTot!H184</f>
        <v>2966</v>
      </c>
      <c r="I184" s="197">
        <f>EU28_TRA_StockTot!I184-UK_TRA_StockTot!I184</f>
        <v>3030.5</v>
      </c>
      <c r="J184" s="197">
        <f>EU28_TRA_StockTot!J184-UK_TRA_StockTot!J184</f>
        <v>3045.5</v>
      </c>
      <c r="K184" s="197">
        <f>EU28_TRA_StockTot!K184-UK_TRA_StockTot!K184</f>
        <v>3065.5</v>
      </c>
      <c r="L184" s="197">
        <f>EU28_TRA_StockTot!L184-UK_TRA_StockTot!L184</f>
        <v>3084</v>
      </c>
      <c r="M184" s="197">
        <f>EU28_TRA_StockTot!M184-UK_TRA_StockTot!M184</f>
        <v>3136.5</v>
      </c>
      <c r="N184" s="197">
        <f>EU28_TRA_StockTot!N184-UK_TRA_StockTot!N184</f>
        <v>3157</v>
      </c>
      <c r="O184" s="197">
        <f>EU28_TRA_StockTot!O184-UK_TRA_StockTot!O184</f>
        <v>3053.5</v>
      </c>
      <c r="P184" s="197">
        <f>EU28_TRA_StockTot!P184-UK_TRA_StockTot!P184</f>
        <v>2949.5</v>
      </c>
      <c r="Q184" s="197">
        <f>EU28_TRA_StockTot!Q184-UK_TRA_StockTot!Q184</f>
        <v>2840</v>
      </c>
      <c r="R184" s="197">
        <f>EU28_TRA_StockTot!R184-UK_TRA_StockTot!R184</f>
        <v>2893.9832839422734</v>
      </c>
      <c r="S184" s="197">
        <f>EU28_TRA_StockTot!S184-UK_TRA_StockTot!S184</f>
        <v>2978.4047206199375</v>
      </c>
      <c r="T184" s="197">
        <f>EU28_TRA_StockTot!T184-UK_TRA_StockTot!T184</f>
        <v>3043.1176594306917</v>
      </c>
      <c r="U184" s="197">
        <f>EU28_TRA_StockTot!U184-UK_TRA_StockTot!U184</f>
        <v>3092.5399324561126</v>
      </c>
      <c r="V184" s="197">
        <f>EU28_TRA_StockTot!V184-UK_TRA_StockTot!V184</f>
        <v>3129.6047506067325</v>
      </c>
      <c r="W184" s="197">
        <f>EU28_TRA_StockTot!W184-UK_TRA_StockTot!W184</f>
        <v>3156.9996341406832</v>
      </c>
      <c r="X184" s="197">
        <f>EU28_TRA_StockTot!X184-UK_TRA_StockTot!X184</f>
        <v>3174.9941483676139</v>
      </c>
      <c r="Y184" s="197">
        <f>EU28_TRA_StockTot!Y184-UK_TRA_StockTot!Y184</f>
        <v>3191.1752210769409</v>
      </c>
      <c r="Z184" s="197">
        <f>EU28_TRA_StockTot!Z184-UK_TRA_StockTot!Z184</f>
        <v>3203.1373206043359</v>
      </c>
      <c r="AA184" s="197">
        <f>EU28_TRA_StockTot!AA184-UK_TRA_StockTot!AA184</f>
        <v>3215.9562158686631</v>
      </c>
      <c r="AB184" s="197">
        <f>EU28_TRA_StockTot!AB184-UK_TRA_StockTot!AB184</f>
        <v>3230.9967974023375</v>
      </c>
      <c r="AC184" s="197">
        <f>EU28_TRA_StockTot!AC184-UK_TRA_StockTot!AC184</f>
        <v>3244.2841884449645</v>
      </c>
      <c r="AD184" s="197">
        <f>EU28_TRA_StockTot!AD184-UK_TRA_StockTot!AD184</f>
        <v>3248.0139204708839</v>
      </c>
      <c r="AE184" s="197">
        <f>EU28_TRA_StockTot!AE184-UK_TRA_StockTot!AE184</f>
        <v>3257.3996238161044</v>
      </c>
      <c r="AF184" s="197">
        <f>EU28_TRA_StockTot!AF184-UK_TRA_StockTot!AF184</f>
        <v>3262.0994348929053</v>
      </c>
      <c r="AG184" s="197">
        <f>EU28_TRA_StockTot!AG184-UK_TRA_StockTot!AG184</f>
        <v>3255.9984022708868</v>
      </c>
      <c r="AH184" s="197">
        <f>EU28_TRA_StockTot!AH184-UK_TRA_StockTot!AH184</f>
        <v>3257.1887723199634</v>
      </c>
      <c r="AI184" s="197">
        <f>EU28_TRA_StockTot!AI184-UK_TRA_StockTot!AI184</f>
        <v>3257.712124644911</v>
      </c>
      <c r="AJ184" s="197">
        <f>EU28_TRA_StockTot!AJ184-UK_TRA_StockTot!AJ184</f>
        <v>3255.9442815759039</v>
      </c>
      <c r="AK184" s="197">
        <f>EU28_TRA_StockTot!AK184-UK_TRA_StockTot!AK184</f>
        <v>3249.2675359814234</v>
      </c>
      <c r="AL184" s="197">
        <f>EU28_TRA_StockTot!AL184-UK_TRA_StockTot!AL184</f>
        <v>3243.1736038654835</v>
      </c>
      <c r="AM184" s="197">
        <f>EU28_TRA_StockTot!AM184-UK_TRA_StockTot!AM184</f>
        <v>3224.0708395714882</v>
      </c>
      <c r="AN184" s="197">
        <f>EU28_TRA_StockTot!AN184-UK_TRA_StockTot!AN184</f>
        <v>3201.9123269947918</v>
      </c>
      <c r="AO184" s="197">
        <f>EU28_TRA_StockTot!AO184-UK_TRA_StockTot!AO184</f>
        <v>3175.7616498546763</v>
      </c>
      <c r="AP184" s="197">
        <f>EU28_TRA_StockTot!AP184-UK_TRA_StockTot!AP184</f>
        <v>3146.2821989176009</v>
      </c>
      <c r="AQ184" s="197">
        <f>EU28_TRA_StockTot!AQ184-UK_TRA_StockTot!AQ184</f>
        <v>3115.8494269487992</v>
      </c>
      <c r="AR184" s="197">
        <f>EU28_TRA_StockTot!AR184-UK_TRA_StockTot!AR184</f>
        <v>3094.7980368415019</v>
      </c>
      <c r="AS184" s="197">
        <f>EU28_TRA_StockTot!AS184-UK_TRA_StockTot!AS184</f>
        <v>3068.5161844507161</v>
      </c>
      <c r="AT184" s="197">
        <f>EU28_TRA_StockTot!AT184-UK_TRA_StockTot!AT184</f>
        <v>3028.3627343392263</v>
      </c>
      <c r="AU184" s="197">
        <f>EU28_TRA_StockTot!AU184-UK_TRA_StockTot!AU184</f>
        <v>3006.1719543440508</v>
      </c>
      <c r="AV184" s="197">
        <f>EU28_TRA_StockTot!AV184-UK_TRA_StockTot!AV184</f>
        <v>2973.6874246667926</v>
      </c>
      <c r="AW184" s="197">
        <f>EU28_TRA_StockTot!AW184-UK_TRA_StockTot!AW184</f>
        <v>2924.342769229449</v>
      </c>
      <c r="AX184" s="197">
        <f>EU28_TRA_StockTot!AX184-UK_TRA_StockTot!AX184</f>
        <v>2879.5142994687249</v>
      </c>
      <c r="AY184" s="197">
        <f>EU28_TRA_StockTot!AY184-UK_TRA_StockTot!AY184</f>
        <v>2826.4283667285426</v>
      </c>
      <c r="AZ184" s="197">
        <f>EU28_TRA_StockTot!AZ184-UK_TRA_StockTot!AZ184</f>
        <v>2791.9502359321377</v>
      </c>
    </row>
    <row r="185" spans="1:52">
      <c r="A185" s="95" t="s">
        <v>224</v>
      </c>
      <c r="B185" s="96">
        <f>EU28_TRA_StockTot!B185-UK_TRA_StockTot!B185</f>
        <v>5370</v>
      </c>
      <c r="C185" s="197">
        <f>EU28_TRA_StockTot!C185-UK_TRA_StockTot!C185</f>
        <v>5528.5</v>
      </c>
      <c r="D185" s="197">
        <f>EU28_TRA_StockTot!D185-UK_TRA_StockTot!D185</f>
        <v>5752</v>
      </c>
      <c r="E185" s="197">
        <f>EU28_TRA_StockTot!E185-UK_TRA_StockTot!E185</f>
        <v>6132</v>
      </c>
      <c r="F185" s="197">
        <f>EU28_TRA_StockTot!F185-UK_TRA_StockTot!F185</f>
        <v>6288</v>
      </c>
      <c r="G185" s="197">
        <f>EU28_TRA_StockTot!G185-UK_TRA_StockTot!G185</f>
        <v>6500</v>
      </c>
      <c r="H185" s="197">
        <f>EU28_TRA_StockTot!H185-UK_TRA_StockTot!H185</f>
        <v>6533</v>
      </c>
      <c r="I185" s="197">
        <f>EU28_TRA_StockTot!I185-UK_TRA_StockTot!I185</f>
        <v>6634</v>
      </c>
      <c r="J185" s="197">
        <f>EU28_TRA_StockTot!J185-UK_TRA_StockTot!J185</f>
        <v>6824.5</v>
      </c>
      <c r="K185" s="197">
        <f>EU28_TRA_StockTot!K185-UK_TRA_StockTot!K185</f>
        <v>6902.5</v>
      </c>
      <c r="L185" s="197">
        <f>EU28_TRA_StockTot!L185-UK_TRA_StockTot!L185</f>
        <v>7022</v>
      </c>
      <c r="M185" s="197">
        <f>EU28_TRA_StockTot!M185-UK_TRA_StockTot!M185</f>
        <v>7129.5</v>
      </c>
      <c r="N185" s="197">
        <f>EU28_TRA_StockTot!N185-UK_TRA_StockTot!N185</f>
        <v>7235</v>
      </c>
      <c r="O185" s="197">
        <f>EU28_TRA_StockTot!O185-UK_TRA_StockTot!O185</f>
        <v>7376.5</v>
      </c>
      <c r="P185" s="197">
        <f>EU28_TRA_StockTot!P185-UK_TRA_StockTot!P185</f>
        <v>7437</v>
      </c>
      <c r="Q185" s="197">
        <f>EU28_TRA_StockTot!Q185-UK_TRA_StockTot!Q185</f>
        <v>7525.5</v>
      </c>
      <c r="R185" s="197">
        <f>EU28_TRA_StockTot!R185-UK_TRA_StockTot!R185</f>
        <v>7665.2877511632551</v>
      </c>
      <c r="S185" s="197">
        <f>EU28_TRA_StockTot!S185-UK_TRA_StockTot!S185</f>
        <v>7847.3381539981965</v>
      </c>
      <c r="T185" s="197">
        <f>EU28_TRA_StockTot!T185-UK_TRA_StockTot!T185</f>
        <v>8005.6551759506492</v>
      </c>
      <c r="U185" s="197">
        <f>EU28_TRA_StockTot!U185-UK_TRA_StockTot!U185</f>
        <v>8130.7255611701785</v>
      </c>
      <c r="V185" s="197">
        <f>EU28_TRA_StockTot!V185-UK_TRA_StockTot!V185</f>
        <v>8219.5413585770002</v>
      </c>
      <c r="W185" s="197">
        <f>EU28_TRA_StockTot!W185-UK_TRA_StockTot!W185</f>
        <v>8294.4041906969469</v>
      </c>
      <c r="X185" s="197">
        <f>EU28_TRA_StockTot!X185-UK_TRA_StockTot!X185</f>
        <v>8348.2625305320089</v>
      </c>
      <c r="Y185" s="197">
        <f>EU28_TRA_StockTot!Y185-UK_TRA_StockTot!Y185</f>
        <v>8410.3632794638106</v>
      </c>
      <c r="Z185" s="197">
        <f>EU28_TRA_StockTot!Z185-UK_TRA_StockTot!Z185</f>
        <v>8463.4733164538284</v>
      </c>
      <c r="AA185" s="197">
        <f>EU28_TRA_StockTot!AA185-UK_TRA_StockTot!AA185</f>
        <v>8509.9073019766638</v>
      </c>
      <c r="AB185" s="197">
        <f>EU28_TRA_StockTot!AB185-UK_TRA_StockTot!AB185</f>
        <v>8564.599547189664</v>
      </c>
      <c r="AC185" s="197">
        <f>EU28_TRA_StockTot!AC185-UK_TRA_StockTot!AC185</f>
        <v>8624.5269002712921</v>
      </c>
      <c r="AD185" s="197">
        <f>EU28_TRA_StockTot!AD185-UK_TRA_StockTot!AD185</f>
        <v>8665.3438813108478</v>
      </c>
      <c r="AE185" s="197">
        <f>EU28_TRA_StockTot!AE185-UK_TRA_StockTot!AE185</f>
        <v>8706.0700351084924</v>
      </c>
      <c r="AF185" s="197">
        <f>EU28_TRA_StockTot!AF185-UK_TRA_StockTot!AF185</f>
        <v>8749.9357398455322</v>
      </c>
      <c r="AG185" s="197">
        <f>EU28_TRA_StockTot!AG185-UK_TRA_StockTot!AG185</f>
        <v>8805.7378219543934</v>
      </c>
      <c r="AH185" s="197">
        <f>EU28_TRA_StockTot!AH185-UK_TRA_StockTot!AH185</f>
        <v>8834.6786276641797</v>
      </c>
      <c r="AI185" s="197">
        <f>EU28_TRA_StockTot!AI185-UK_TRA_StockTot!AI185</f>
        <v>8861.6989001816455</v>
      </c>
      <c r="AJ185" s="197">
        <f>EU28_TRA_StockTot!AJ185-UK_TRA_StockTot!AJ185</f>
        <v>8886.307412717737</v>
      </c>
      <c r="AK185" s="197">
        <f>EU28_TRA_StockTot!AK185-UK_TRA_StockTot!AK185</f>
        <v>8909.4705874433657</v>
      </c>
      <c r="AL185" s="197">
        <f>EU28_TRA_StockTot!AL185-UK_TRA_StockTot!AL185</f>
        <v>8929.2957739184731</v>
      </c>
      <c r="AM185" s="197">
        <f>EU28_TRA_StockTot!AM185-UK_TRA_StockTot!AM185</f>
        <v>8958.3670502506193</v>
      </c>
      <c r="AN185" s="197">
        <f>EU28_TRA_StockTot!AN185-UK_TRA_StockTot!AN185</f>
        <v>8987.4007603291702</v>
      </c>
      <c r="AO185" s="197">
        <f>EU28_TRA_StockTot!AO185-UK_TRA_StockTot!AO185</f>
        <v>9027.7610855708626</v>
      </c>
      <c r="AP185" s="197">
        <f>EU28_TRA_StockTot!AP185-UK_TRA_StockTot!AP185</f>
        <v>9071.6565676207938</v>
      </c>
      <c r="AQ185" s="197">
        <f>EU28_TRA_StockTot!AQ185-UK_TRA_StockTot!AQ185</f>
        <v>9115.4844881761073</v>
      </c>
      <c r="AR185" s="197">
        <f>EU28_TRA_StockTot!AR185-UK_TRA_StockTot!AR185</f>
        <v>9148.138748231584</v>
      </c>
      <c r="AS185" s="197">
        <f>EU28_TRA_StockTot!AS185-UK_TRA_StockTot!AS185</f>
        <v>9183.4040241031962</v>
      </c>
      <c r="AT185" s="197">
        <f>EU28_TRA_StockTot!AT185-UK_TRA_StockTot!AT185</f>
        <v>9230.8442595050492</v>
      </c>
      <c r="AU185" s="197">
        <f>EU28_TRA_StockTot!AU185-UK_TRA_StockTot!AU185</f>
        <v>9260.1984720263863</v>
      </c>
      <c r="AV185" s="197">
        <f>EU28_TRA_StockTot!AV185-UK_TRA_StockTot!AV185</f>
        <v>9293.9947206992492</v>
      </c>
      <c r="AW185" s="197">
        <f>EU28_TRA_StockTot!AW185-UK_TRA_StockTot!AW185</f>
        <v>9347.8849821734038</v>
      </c>
      <c r="AX185" s="197">
        <f>EU28_TRA_StockTot!AX185-UK_TRA_StockTot!AX185</f>
        <v>9409.4127963058436</v>
      </c>
      <c r="AY185" s="197">
        <f>EU28_TRA_StockTot!AY185-UK_TRA_StockTot!AY185</f>
        <v>9492.4415058878258</v>
      </c>
      <c r="AZ185" s="197">
        <f>EU28_TRA_StockTot!AZ185-UK_TRA_StockTot!AZ185</f>
        <v>9576.8548066173753</v>
      </c>
    </row>
    <row r="186" spans="1:52">
      <c r="A186" s="115" t="s">
        <v>64</v>
      </c>
      <c r="B186" s="111">
        <f>EU28_TRA_StockTot!B186-UK_TRA_StockTot!B186</f>
        <v>362</v>
      </c>
      <c r="C186" s="210">
        <f>EU28_TRA_StockTot!C186-UK_TRA_StockTot!C186</f>
        <v>400.5</v>
      </c>
      <c r="D186" s="210">
        <f>EU28_TRA_StockTot!D186-UK_TRA_StockTot!D186</f>
        <v>419.5</v>
      </c>
      <c r="E186" s="210">
        <f>EU28_TRA_StockTot!E186-UK_TRA_StockTot!E186</f>
        <v>444.5</v>
      </c>
      <c r="F186" s="210">
        <f>EU28_TRA_StockTot!F186-UK_TRA_StockTot!F186</f>
        <v>474</v>
      </c>
      <c r="G186" s="210">
        <f>EU28_TRA_StockTot!G186-UK_TRA_StockTot!G186</f>
        <v>499.5</v>
      </c>
      <c r="H186" s="210">
        <f>EU28_TRA_StockTot!H186-UK_TRA_StockTot!H186</f>
        <v>515</v>
      </c>
      <c r="I186" s="210">
        <f>EU28_TRA_StockTot!I186-UK_TRA_StockTot!I186</f>
        <v>538</v>
      </c>
      <c r="J186" s="210">
        <f>EU28_TRA_StockTot!J186-UK_TRA_StockTot!J186</f>
        <v>592.5</v>
      </c>
      <c r="K186" s="210">
        <f>EU28_TRA_StockTot!K186-UK_TRA_StockTot!K186</f>
        <v>642</v>
      </c>
      <c r="L186" s="210">
        <f>EU28_TRA_StockTot!L186-UK_TRA_StockTot!L186</f>
        <v>655</v>
      </c>
      <c r="M186" s="210">
        <f>EU28_TRA_StockTot!M186-UK_TRA_StockTot!M186</f>
        <v>658</v>
      </c>
      <c r="N186" s="210">
        <f>EU28_TRA_StockTot!N186-UK_TRA_StockTot!N186</f>
        <v>662</v>
      </c>
      <c r="O186" s="210">
        <f>EU28_TRA_StockTot!O186-UK_TRA_StockTot!O186</f>
        <v>674</v>
      </c>
      <c r="P186" s="210">
        <f>EU28_TRA_StockTot!P186-UK_TRA_StockTot!P186</f>
        <v>676</v>
      </c>
      <c r="Q186" s="210">
        <f>EU28_TRA_StockTot!Q186-UK_TRA_StockTot!Q186</f>
        <v>683</v>
      </c>
      <c r="R186" s="210">
        <f>EU28_TRA_StockTot!R186-UK_TRA_StockTot!R186</f>
        <v>683.57106887342138</v>
      </c>
      <c r="S186" s="210">
        <f>EU28_TRA_StockTot!S186-UK_TRA_StockTot!S186</f>
        <v>709.17753594363433</v>
      </c>
      <c r="T186" s="210">
        <f>EU28_TRA_StockTot!T186-UK_TRA_StockTot!T186</f>
        <v>734.33829091253449</v>
      </c>
      <c r="U186" s="210">
        <f>EU28_TRA_StockTot!U186-UK_TRA_StockTot!U186</f>
        <v>761.85285322294885</v>
      </c>
      <c r="V186" s="210">
        <f>EU28_TRA_StockTot!V186-UK_TRA_StockTot!V186</f>
        <v>789.22927371986771</v>
      </c>
      <c r="W186" s="210">
        <f>EU28_TRA_StockTot!W186-UK_TRA_StockTot!W186</f>
        <v>814.8477683713453</v>
      </c>
      <c r="X186" s="210">
        <f>EU28_TRA_StockTot!X186-UK_TRA_StockTot!X186</f>
        <v>846.83233853241779</v>
      </c>
      <c r="Y186" s="210">
        <f>EU28_TRA_StockTot!Y186-UK_TRA_StockTot!Y186</f>
        <v>874.58927299104425</v>
      </c>
      <c r="Z186" s="210">
        <f>EU28_TRA_StockTot!Z186-UK_TRA_StockTot!Z186</f>
        <v>894.18811389292455</v>
      </c>
      <c r="AA186" s="210">
        <f>EU28_TRA_StockTot!AA186-UK_TRA_StockTot!AA186</f>
        <v>922.55017082946995</v>
      </c>
      <c r="AB186" s="210">
        <f>EU28_TRA_StockTot!AB186-UK_TRA_StockTot!AB186</f>
        <v>953.95498543227268</v>
      </c>
      <c r="AC186" s="210">
        <f>EU28_TRA_StockTot!AC186-UK_TRA_StockTot!AC186</f>
        <v>990.9792944302784</v>
      </c>
      <c r="AD186" s="210">
        <f>EU28_TRA_StockTot!AD186-UK_TRA_StockTot!AD186</f>
        <v>1023.1811497633835</v>
      </c>
      <c r="AE186" s="210">
        <f>EU28_TRA_StockTot!AE186-UK_TRA_StockTot!AE186</f>
        <v>1052.6259835993201</v>
      </c>
      <c r="AF186" s="210">
        <f>EU28_TRA_StockTot!AF186-UK_TRA_StockTot!AF186</f>
        <v>1077.7115305974801</v>
      </c>
      <c r="AG186" s="210">
        <f>EU28_TRA_StockTot!AG186-UK_TRA_StockTot!AG186</f>
        <v>1104.0923109582197</v>
      </c>
      <c r="AH186" s="210">
        <f>EU28_TRA_StockTot!AH186-UK_TRA_StockTot!AH186</f>
        <v>1133.7489257848449</v>
      </c>
      <c r="AI186" s="210">
        <f>EU28_TRA_StockTot!AI186-UK_TRA_StockTot!AI186</f>
        <v>1155.9407985042828</v>
      </c>
      <c r="AJ186" s="210">
        <f>EU28_TRA_StockTot!AJ186-UK_TRA_StockTot!AJ186</f>
        <v>1174.3369931193208</v>
      </c>
      <c r="AK186" s="210">
        <f>EU28_TRA_StockTot!AK186-UK_TRA_StockTot!AK186</f>
        <v>1193.2868109349308</v>
      </c>
      <c r="AL186" s="210">
        <f>EU28_TRA_StockTot!AL186-UK_TRA_StockTot!AL186</f>
        <v>1208.334316232477</v>
      </c>
      <c r="AM186" s="210">
        <f>EU28_TRA_StockTot!AM186-UK_TRA_StockTot!AM186</f>
        <v>1221.6083456115514</v>
      </c>
      <c r="AN186" s="210">
        <f>EU28_TRA_StockTot!AN186-UK_TRA_StockTot!AN186</f>
        <v>1233.6404266629543</v>
      </c>
      <c r="AO186" s="210">
        <f>EU28_TRA_StockTot!AO186-UK_TRA_StockTot!AO186</f>
        <v>1245.0919470758397</v>
      </c>
      <c r="AP186" s="210">
        <f>EU28_TRA_StockTot!AP186-UK_TRA_StockTot!AP186</f>
        <v>1255.5309294810811</v>
      </c>
      <c r="AQ186" s="210">
        <f>EU28_TRA_StockTot!AQ186-UK_TRA_StockTot!AQ186</f>
        <v>1265.8625930007297</v>
      </c>
      <c r="AR186" s="210">
        <f>EU28_TRA_StockTot!AR186-UK_TRA_StockTot!AR186</f>
        <v>1275.7705027472423</v>
      </c>
      <c r="AS186" s="210">
        <f>EU28_TRA_StockTot!AS186-UK_TRA_StockTot!AS186</f>
        <v>1285.6140206489924</v>
      </c>
      <c r="AT186" s="210">
        <f>EU28_TRA_StockTot!AT186-UK_TRA_StockTot!AT186</f>
        <v>1295.006146229829</v>
      </c>
      <c r="AU186" s="210">
        <f>EU28_TRA_StockTot!AU186-UK_TRA_StockTot!AU186</f>
        <v>1303.3824044148669</v>
      </c>
      <c r="AV186" s="210">
        <f>EU28_TRA_StockTot!AV186-UK_TRA_StockTot!AV186</f>
        <v>1311.3720191871005</v>
      </c>
      <c r="AW186" s="210">
        <f>EU28_TRA_StockTot!AW186-UK_TRA_StockTot!AW186</f>
        <v>1319.6649721045001</v>
      </c>
      <c r="AX186" s="210">
        <f>EU28_TRA_StockTot!AX186-UK_TRA_StockTot!AX186</f>
        <v>1323.9675116853589</v>
      </c>
      <c r="AY186" s="210">
        <f>EU28_TRA_StockTot!AY186-UK_TRA_StockTot!AY186</f>
        <v>1329.0894694911035</v>
      </c>
      <c r="AZ186" s="210">
        <f>EU28_TRA_StockTot!AZ186-UK_TRA_StockTot!AZ186</f>
        <v>1336.9512241396583</v>
      </c>
    </row>
    <row r="187" spans="1:52">
      <c r="A187" s="115" t="s">
        <v>61</v>
      </c>
      <c r="B187" s="111">
        <f>EU28_TRA_StockTot!B187-UK_TRA_StockTot!B187</f>
        <v>8394</v>
      </c>
      <c r="C187" s="210">
        <f>EU28_TRA_StockTot!C187-UK_TRA_StockTot!C187</f>
        <v>8510.5</v>
      </c>
      <c r="D187" s="210">
        <f>EU28_TRA_StockTot!D187-UK_TRA_StockTot!D187</f>
        <v>8690</v>
      </c>
      <c r="E187" s="210">
        <f>EU28_TRA_StockTot!E187-UK_TRA_StockTot!E187</f>
        <v>9085.5</v>
      </c>
      <c r="F187" s="210">
        <f>EU28_TRA_StockTot!F187-UK_TRA_StockTot!F187</f>
        <v>9286</v>
      </c>
      <c r="G187" s="210">
        <f>EU28_TRA_StockTot!G187-UK_TRA_StockTot!G187</f>
        <v>9415</v>
      </c>
      <c r="H187" s="210">
        <f>EU28_TRA_StockTot!H187-UK_TRA_StockTot!H187</f>
        <v>9607</v>
      </c>
      <c r="I187" s="210">
        <f>EU28_TRA_StockTot!I187-UK_TRA_StockTot!I187</f>
        <v>9814.5</v>
      </c>
      <c r="J187" s="210">
        <f>EU28_TRA_StockTot!J187-UK_TRA_StockTot!J187</f>
        <v>10080</v>
      </c>
      <c r="K187" s="210">
        <f>EU28_TRA_StockTot!K187-UK_TRA_StockTot!K187</f>
        <v>10228</v>
      </c>
      <c r="L187" s="210">
        <f>EU28_TRA_StockTot!L187-UK_TRA_StockTot!L187</f>
        <v>10397.5</v>
      </c>
      <c r="M187" s="210">
        <f>EU28_TRA_StockTot!M187-UK_TRA_StockTot!M187</f>
        <v>10481.5</v>
      </c>
      <c r="N187" s="210">
        <f>EU28_TRA_StockTot!N187-UK_TRA_StockTot!N187</f>
        <v>10621.5</v>
      </c>
      <c r="O187" s="210">
        <f>EU28_TRA_StockTot!O187-UK_TRA_StockTot!O187</f>
        <v>10610.5</v>
      </c>
      <c r="P187" s="210">
        <f>EU28_TRA_StockTot!P187-UK_TRA_StockTot!P187</f>
        <v>10664</v>
      </c>
      <c r="Q187" s="210">
        <f>EU28_TRA_StockTot!Q187-UK_TRA_StockTot!Q187</f>
        <v>10638</v>
      </c>
      <c r="R187" s="210">
        <f>EU28_TRA_StockTot!R187-UK_TRA_StockTot!R187</f>
        <v>11043.472592164584</v>
      </c>
      <c r="S187" s="210">
        <f>EU28_TRA_StockTot!S187-UK_TRA_StockTot!S187</f>
        <v>11428.29933071798</v>
      </c>
      <c r="T187" s="210">
        <f>EU28_TRA_StockTot!T187-UK_TRA_StockTot!T187</f>
        <v>11807.545886186235</v>
      </c>
      <c r="U187" s="210">
        <f>EU28_TRA_StockTot!U187-UK_TRA_StockTot!U187</f>
        <v>12121.021551909515</v>
      </c>
      <c r="V187" s="210">
        <f>EU28_TRA_StockTot!V187-UK_TRA_StockTot!V187</f>
        <v>12358.974438943464</v>
      </c>
      <c r="W187" s="210">
        <f>EU28_TRA_StockTot!W187-UK_TRA_StockTot!W187</f>
        <v>12568.26662528118</v>
      </c>
      <c r="X187" s="210">
        <f>EU28_TRA_StockTot!X187-UK_TRA_StockTot!X187</f>
        <v>12741.686645911797</v>
      </c>
      <c r="Y187" s="210">
        <f>EU28_TRA_StockTot!Y187-UK_TRA_StockTot!Y187</f>
        <v>12921.721105485198</v>
      </c>
      <c r="Z187" s="210">
        <f>EU28_TRA_StockTot!Z187-UK_TRA_StockTot!Z187</f>
        <v>13087.074100587377</v>
      </c>
      <c r="AA187" s="210">
        <f>EU28_TRA_StockTot!AA187-UK_TRA_StockTot!AA187</f>
        <v>13251.032166390163</v>
      </c>
      <c r="AB187" s="210">
        <f>EU28_TRA_StockTot!AB187-UK_TRA_StockTot!AB187</f>
        <v>13403.000152594621</v>
      </c>
      <c r="AC187" s="210">
        <f>EU28_TRA_StockTot!AC187-UK_TRA_StockTot!AC187</f>
        <v>13555.226280204355</v>
      </c>
      <c r="AD187" s="210">
        <f>EU28_TRA_StockTot!AD187-UK_TRA_StockTot!AD187</f>
        <v>13698.933717046071</v>
      </c>
      <c r="AE187" s="210">
        <f>EU28_TRA_StockTot!AE187-UK_TRA_StockTot!AE187</f>
        <v>13839.69983869102</v>
      </c>
      <c r="AF187" s="210">
        <f>EU28_TRA_StockTot!AF187-UK_TRA_StockTot!AF187</f>
        <v>13980.108196104444</v>
      </c>
      <c r="AG187" s="210">
        <f>EU28_TRA_StockTot!AG187-UK_TRA_StockTot!AG187</f>
        <v>14121.103080537277</v>
      </c>
      <c r="AH187" s="210">
        <f>EU28_TRA_StockTot!AH187-UK_TRA_StockTot!AH187</f>
        <v>14261.734354660082</v>
      </c>
      <c r="AI187" s="210">
        <f>EU28_TRA_StockTot!AI187-UK_TRA_StockTot!AI187</f>
        <v>14404.741970283394</v>
      </c>
      <c r="AJ187" s="210">
        <f>EU28_TRA_StockTot!AJ187-UK_TRA_StockTot!AJ187</f>
        <v>14549.538983140374</v>
      </c>
      <c r="AK187" s="210">
        <f>EU28_TRA_StockTot!AK187-UK_TRA_StockTot!AK187</f>
        <v>14696.018559964108</v>
      </c>
      <c r="AL187" s="210">
        <f>EU28_TRA_StockTot!AL187-UK_TRA_StockTot!AL187</f>
        <v>14845.359527851753</v>
      </c>
      <c r="AM187" s="210">
        <f>EU28_TRA_StockTot!AM187-UK_TRA_StockTot!AM187</f>
        <v>14997.415167404823</v>
      </c>
      <c r="AN187" s="210">
        <f>EU28_TRA_StockTot!AN187-UK_TRA_StockTot!AN187</f>
        <v>15152.399791585565</v>
      </c>
      <c r="AO187" s="210">
        <f>EU28_TRA_StockTot!AO187-UK_TRA_StockTot!AO187</f>
        <v>15310.780747678727</v>
      </c>
      <c r="AP187" s="210">
        <f>EU28_TRA_StockTot!AP187-UK_TRA_StockTot!AP187</f>
        <v>15474.40519549113</v>
      </c>
      <c r="AQ187" s="210">
        <f>EU28_TRA_StockTot!AQ187-UK_TRA_StockTot!AQ187</f>
        <v>15643.243527948556</v>
      </c>
      <c r="AR187" s="210">
        <f>EU28_TRA_StockTot!AR187-UK_TRA_StockTot!AR187</f>
        <v>15817.496880621053</v>
      </c>
      <c r="AS187" s="210">
        <f>EU28_TRA_StockTot!AS187-UK_TRA_StockTot!AS187</f>
        <v>15997.263634786634</v>
      </c>
      <c r="AT187" s="210">
        <f>EU28_TRA_StockTot!AT187-UK_TRA_StockTot!AT187</f>
        <v>16181.71092566255</v>
      </c>
      <c r="AU187" s="210">
        <f>EU28_TRA_StockTot!AU187-UK_TRA_StockTot!AU187</f>
        <v>16373.206423886415</v>
      </c>
      <c r="AV187" s="210">
        <f>EU28_TRA_StockTot!AV187-UK_TRA_StockTot!AV187</f>
        <v>16570.255428417971</v>
      </c>
      <c r="AW187" s="210">
        <f>EU28_TRA_StockTot!AW187-UK_TRA_StockTot!AW187</f>
        <v>16770.643468701925</v>
      </c>
      <c r="AX187" s="210">
        <f>EU28_TRA_StockTot!AX187-UK_TRA_StockTot!AX187</f>
        <v>16973.017986337803</v>
      </c>
      <c r="AY187" s="210">
        <f>EU28_TRA_StockTot!AY187-UK_TRA_StockTot!AY187</f>
        <v>17178.118356292536</v>
      </c>
      <c r="AZ187" s="210">
        <f>EU28_TRA_StockTot!AZ187-UK_TRA_StockTot!AZ187</f>
        <v>17384.717354914439</v>
      </c>
    </row>
    <row r="188" spans="1:52">
      <c r="A188" s="106" t="s">
        <v>23</v>
      </c>
      <c r="B188" s="107">
        <f>EU28_TRA_StockTot!B188-UK_TRA_StockTot!B188</f>
        <v>5127.5</v>
      </c>
      <c r="C188" s="217">
        <f>EU28_TRA_StockTot!C188-UK_TRA_StockTot!C188</f>
        <v>5162.5</v>
      </c>
      <c r="D188" s="217">
        <f>EU28_TRA_StockTot!D188-UK_TRA_StockTot!D188</f>
        <v>5279</v>
      </c>
      <c r="E188" s="217">
        <f>EU28_TRA_StockTot!E188-UK_TRA_StockTot!E188</f>
        <v>5379</v>
      </c>
      <c r="F188" s="217">
        <f>EU28_TRA_StockTot!F188-UK_TRA_StockTot!F188</f>
        <v>5644.5</v>
      </c>
      <c r="G188" s="217">
        <f>EU28_TRA_StockTot!G188-UK_TRA_StockTot!G188</f>
        <v>5752.5</v>
      </c>
      <c r="H188" s="217">
        <f>EU28_TRA_StockTot!H188-UK_TRA_StockTot!H188</f>
        <v>5894.5</v>
      </c>
      <c r="I188" s="217">
        <f>EU28_TRA_StockTot!I188-UK_TRA_StockTot!I188</f>
        <v>6035.5</v>
      </c>
      <c r="J188" s="217">
        <f>EU28_TRA_StockTot!J188-UK_TRA_StockTot!J188</f>
        <v>6091</v>
      </c>
      <c r="K188" s="217">
        <f>EU28_TRA_StockTot!K188-UK_TRA_StockTot!K188</f>
        <v>5846.5</v>
      </c>
      <c r="L188" s="217">
        <f>EU28_TRA_StockTot!L188-UK_TRA_StockTot!L188</f>
        <v>5815.5</v>
      </c>
      <c r="M188" s="217">
        <f>EU28_TRA_StockTot!M188-UK_TRA_StockTot!M188</f>
        <v>5844.5</v>
      </c>
      <c r="N188" s="217">
        <f>EU28_TRA_StockTot!N188-UK_TRA_StockTot!N188</f>
        <v>5712</v>
      </c>
      <c r="O188" s="217">
        <f>EU28_TRA_StockTot!O188-UK_TRA_StockTot!O188</f>
        <v>5543.5</v>
      </c>
      <c r="P188" s="217">
        <f>EU28_TRA_StockTot!P188-UK_TRA_StockTot!P188</f>
        <v>5458.5</v>
      </c>
      <c r="Q188" s="217">
        <f>EU28_TRA_StockTot!Q188-UK_TRA_StockTot!Q188</f>
        <v>5396</v>
      </c>
      <c r="R188" s="217">
        <f>EU28_TRA_StockTot!R188-UK_TRA_StockTot!R188</f>
        <v>5403.3653587492317</v>
      </c>
      <c r="S188" s="217">
        <f>EU28_TRA_StockTot!S188-UK_TRA_StockTot!S188</f>
        <v>5580.0115730914968</v>
      </c>
      <c r="T188" s="217">
        <f>EU28_TRA_StockTot!T188-UK_TRA_StockTot!T188</f>
        <v>5748.0222806374868</v>
      </c>
      <c r="U188" s="217">
        <f>EU28_TRA_StockTot!U188-UK_TRA_StockTot!U188</f>
        <v>5894.8644915658824</v>
      </c>
      <c r="V188" s="217">
        <f>EU28_TRA_StockTot!V188-UK_TRA_StockTot!V188</f>
        <v>6021.6409019196653</v>
      </c>
      <c r="W188" s="217">
        <f>EU28_TRA_StockTot!W188-UK_TRA_StockTot!W188</f>
        <v>6138.2058781873429</v>
      </c>
      <c r="X188" s="217">
        <f>EU28_TRA_StockTot!X188-UK_TRA_StockTot!X188</f>
        <v>6246.5328218309514</v>
      </c>
      <c r="Y188" s="217">
        <f>EU28_TRA_StockTot!Y188-UK_TRA_StockTot!Y188</f>
        <v>6341.8859900580883</v>
      </c>
      <c r="Z188" s="217">
        <f>EU28_TRA_StockTot!Z188-UK_TRA_StockTot!Z188</f>
        <v>6432.8853121944594</v>
      </c>
      <c r="AA188" s="217">
        <f>EU28_TRA_StockTot!AA188-UK_TRA_StockTot!AA188</f>
        <v>6520.8078911106804</v>
      </c>
      <c r="AB188" s="217">
        <f>EU28_TRA_StockTot!AB188-UK_TRA_StockTot!AB188</f>
        <v>6606.5557593956191</v>
      </c>
      <c r="AC188" s="217">
        <f>EU28_TRA_StockTot!AC188-UK_TRA_StockTot!AC188</f>
        <v>6691.9624366969711</v>
      </c>
      <c r="AD188" s="217">
        <f>EU28_TRA_StockTot!AD188-UK_TRA_StockTot!AD188</f>
        <v>6777.3408663865885</v>
      </c>
      <c r="AE188" s="217">
        <f>EU28_TRA_StockTot!AE188-UK_TRA_StockTot!AE188</f>
        <v>6862.643657530446</v>
      </c>
      <c r="AF188" s="217">
        <f>EU28_TRA_StockTot!AF188-UK_TRA_StockTot!AF188</f>
        <v>6947.7704987475763</v>
      </c>
      <c r="AG188" s="217">
        <f>EU28_TRA_StockTot!AG188-UK_TRA_StockTot!AG188</f>
        <v>7019.1925667016894</v>
      </c>
      <c r="AH188" s="217">
        <f>EU28_TRA_StockTot!AH188-UK_TRA_StockTot!AH188</f>
        <v>7088.005254249756</v>
      </c>
      <c r="AI188" s="217">
        <f>EU28_TRA_StockTot!AI188-UK_TRA_StockTot!AI188</f>
        <v>7157.1931584812264</v>
      </c>
      <c r="AJ188" s="217">
        <f>EU28_TRA_StockTot!AJ188-UK_TRA_StockTot!AJ188</f>
        <v>7226.2349001443945</v>
      </c>
      <c r="AK188" s="217">
        <f>EU28_TRA_StockTot!AK188-UK_TRA_StockTot!AK188</f>
        <v>7296.8761080571294</v>
      </c>
      <c r="AL188" s="217">
        <f>EU28_TRA_StockTot!AL188-UK_TRA_StockTot!AL188</f>
        <v>7365.6626088492385</v>
      </c>
      <c r="AM188" s="217">
        <f>EU28_TRA_StockTot!AM188-UK_TRA_StockTot!AM188</f>
        <v>7435.8811163118098</v>
      </c>
      <c r="AN188" s="217">
        <f>EU28_TRA_StockTot!AN188-UK_TRA_StockTot!AN188</f>
        <v>7507.4635039313926</v>
      </c>
      <c r="AO188" s="217">
        <f>EU28_TRA_StockTot!AO188-UK_TRA_StockTot!AO188</f>
        <v>7580.1748685943485</v>
      </c>
      <c r="AP188" s="217">
        <f>EU28_TRA_StockTot!AP188-UK_TRA_StockTot!AP188</f>
        <v>7655.1387857571217</v>
      </c>
      <c r="AQ188" s="217">
        <f>EU28_TRA_StockTot!AQ188-UK_TRA_StockTot!AQ188</f>
        <v>7733.3178720301194</v>
      </c>
      <c r="AR188" s="217">
        <f>EU28_TRA_StockTot!AR188-UK_TRA_StockTot!AR188</f>
        <v>7811.4450630442789</v>
      </c>
      <c r="AS188" s="217">
        <f>EU28_TRA_StockTot!AS188-UK_TRA_StockTot!AS188</f>
        <v>7891.0533851620485</v>
      </c>
      <c r="AT188" s="217">
        <f>EU28_TRA_StockTot!AT188-UK_TRA_StockTot!AT188</f>
        <v>7971.2125072732606</v>
      </c>
      <c r="AU188" s="217">
        <f>EU28_TRA_StockTot!AU188-UK_TRA_StockTot!AU188</f>
        <v>8052.2303808957249</v>
      </c>
      <c r="AV188" s="217">
        <f>EU28_TRA_StockTot!AV188-UK_TRA_StockTot!AV188</f>
        <v>8130.6054133176822</v>
      </c>
      <c r="AW188" s="217">
        <f>EU28_TRA_StockTot!AW188-UK_TRA_StockTot!AW188</f>
        <v>8209.6910541716679</v>
      </c>
      <c r="AX188" s="217">
        <f>EU28_TRA_StockTot!AX188-UK_TRA_StockTot!AX188</f>
        <v>8288.7793401788149</v>
      </c>
      <c r="AY188" s="217">
        <f>EU28_TRA_StockTot!AY188-UK_TRA_StockTot!AY188</f>
        <v>8367.8933403883711</v>
      </c>
      <c r="AZ188" s="217">
        <f>EU28_TRA_StockTot!AZ188-UK_TRA_StockTot!AZ188</f>
        <v>8447.7175025296183</v>
      </c>
    </row>
    <row r="189" spans="1:52">
      <c r="A189" s="116" t="s">
        <v>203</v>
      </c>
      <c r="B189" s="96">
        <f>EU28_TRA_StockTot!B189-UK_TRA_StockTot!B189</f>
        <v>1570</v>
      </c>
      <c r="C189" s="197">
        <f>EU28_TRA_StockTot!C189-UK_TRA_StockTot!C189</f>
        <v>1568</v>
      </c>
      <c r="D189" s="197">
        <f>EU28_TRA_StockTot!D189-UK_TRA_StockTot!D189</f>
        <v>1603.5</v>
      </c>
      <c r="E189" s="197">
        <f>EU28_TRA_StockTot!E189-UK_TRA_StockTot!E189</f>
        <v>1661</v>
      </c>
      <c r="F189" s="197">
        <f>EU28_TRA_StockTot!F189-UK_TRA_StockTot!F189</f>
        <v>1760.5</v>
      </c>
      <c r="G189" s="197">
        <f>EU28_TRA_StockTot!G189-UK_TRA_StockTot!G189</f>
        <v>1810</v>
      </c>
      <c r="H189" s="197">
        <f>EU28_TRA_StockTot!H189-UK_TRA_StockTot!H189</f>
        <v>1843.5</v>
      </c>
      <c r="I189" s="197">
        <f>EU28_TRA_StockTot!I189-UK_TRA_StockTot!I189</f>
        <v>1870</v>
      </c>
      <c r="J189" s="197">
        <f>EU28_TRA_StockTot!J189-UK_TRA_StockTot!J189</f>
        <v>1890.5</v>
      </c>
      <c r="K189" s="197">
        <f>EU28_TRA_StockTot!K189-UK_TRA_StockTot!K189</f>
        <v>1848.5</v>
      </c>
      <c r="L189" s="197">
        <f>EU28_TRA_StockTot!L189-UK_TRA_StockTot!L189</f>
        <v>1828</v>
      </c>
      <c r="M189" s="197">
        <f>EU28_TRA_StockTot!M189-UK_TRA_StockTot!M189</f>
        <v>1811.5</v>
      </c>
      <c r="N189" s="197">
        <f>EU28_TRA_StockTot!N189-UK_TRA_StockTot!N189</f>
        <v>1741</v>
      </c>
      <c r="O189" s="197">
        <f>EU28_TRA_StockTot!O189-UK_TRA_StockTot!O189</f>
        <v>1542.5</v>
      </c>
      <c r="P189" s="197">
        <f>EU28_TRA_StockTot!P189-UK_TRA_StockTot!P189</f>
        <v>1475.5</v>
      </c>
      <c r="Q189" s="197">
        <f>EU28_TRA_StockTot!Q189-UK_TRA_StockTot!Q189</f>
        <v>1396.5</v>
      </c>
      <c r="R189" s="197">
        <f>EU28_TRA_StockTot!R189-UK_TRA_StockTot!R189</f>
        <v>1389.1177511816734</v>
      </c>
      <c r="S189" s="197">
        <f>EU28_TRA_StockTot!S189-UK_TRA_StockTot!S189</f>
        <v>1427.0945961835084</v>
      </c>
      <c r="T189" s="197">
        <f>EU28_TRA_StockTot!T189-UK_TRA_StockTot!T189</f>
        <v>1427.4741411813566</v>
      </c>
      <c r="U189" s="197">
        <f>EU28_TRA_StockTot!U189-UK_TRA_StockTot!U189</f>
        <v>1437.73122597407</v>
      </c>
      <c r="V189" s="197">
        <f>EU28_TRA_StockTot!V189-UK_TRA_StockTot!V189</f>
        <v>1449.3895420303179</v>
      </c>
      <c r="W189" s="197">
        <f>EU28_TRA_StockTot!W189-UK_TRA_StockTot!W189</f>
        <v>1467.9836069411881</v>
      </c>
      <c r="X189" s="197">
        <f>EU28_TRA_StockTot!X189-UK_TRA_StockTot!X189</f>
        <v>1488.4368031033289</v>
      </c>
      <c r="Y189" s="197">
        <f>EU28_TRA_StockTot!Y189-UK_TRA_StockTot!Y189</f>
        <v>1511.6684956395504</v>
      </c>
      <c r="Z189" s="197">
        <f>EU28_TRA_StockTot!Z189-UK_TRA_StockTot!Z189</f>
        <v>1534.1294812844126</v>
      </c>
      <c r="AA189" s="197">
        <f>EU28_TRA_StockTot!AA189-UK_TRA_StockTot!AA189</f>
        <v>1554.2706914795463</v>
      </c>
      <c r="AB189" s="197">
        <f>EU28_TRA_StockTot!AB189-UK_TRA_StockTot!AB189</f>
        <v>1578.0420638303806</v>
      </c>
      <c r="AC189" s="197">
        <f>EU28_TRA_StockTot!AC189-UK_TRA_StockTot!AC189</f>
        <v>1597.8065388319988</v>
      </c>
      <c r="AD189" s="197">
        <f>EU28_TRA_StockTot!AD189-UK_TRA_StockTot!AD189</f>
        <v>1621.4986290951631</v>
      </c>
      <c r="AE189" s="197">
        <f>EU28_TRA_StockTot!AE189-UK_TRA_StockTot!AE189</f>
        <v>1644.8461942319125</v>
      </c>
      <c r="AF189" s="197">
        <f>EU28_TRA_StockTot!AF189-UK_TRA_StockTot!AF189</f>
        <v>1671.2603201124743</v>
      </c>
      <c r="AG189" s="197">
        <f>EU28_TRA_StockTot!AG189-UK_TRA_StockTot!AG189</f>
        <v>1682.9711670785234</v>
      </c>
      <c r="AH189" s="197">
        <f>EU28_TRA_StockTot!AH189-UK_TRA_StockTot!AH189</f>
        <v>1697.9121227189278</v>
      </c>
      <c r="AI189" s="197">
        <f>EU28_TRA_StockTot!AI189-UK_TRA_StockTot!AI189</f>
        <v>1717.2373576622795</v>
      </c>
      <c r="AJ189" s="197">
        <f>EU28_TRA_StockTot!AJ189-UK_TRA_StockTot!AJ189</f>
        <v>1729.0623770521911</v>
      </c>
      <c r="AK189" s="197">
        <f>EU28_TRA_StockTot!AK189-UK_TRA_StockTot!AK189</f>
        <v>1746.0975587693588</v>
      </c>
      <c r="AL189" s="197">
        <f>EU28_TRA_StockTot!AL189-UK_TRA_StockTot!AL189</f>
        <v>1761.4571198694366</v>
      </c>
      <c r="AM189" s="197">
        <f>EU28_TRA_StockTot!AM189-UK_TRA_StockTot!AM189</f>
        <v>1770.7589418514615</v>
      </c>
      <c r="AN189" s="197">
        <f>EU28_TRA_StockTot!AN189-UK_TRA_StockTot!AN189</f>
        <v>1782.6912206307227</v>
      </c>
      <c r="AO189" s="197">
        <f>EU28_TRA_StockTot!AO189-UK_TRA_StockTot!AO189</f>
        <v>1794.0687569297017</v>
      </c>
      <c r="AP189" s="197">
        <f>EU28_TRA_StockTot!AP189-UK_TRA_StockTot!AP189</f>
        <v>1803.6142931894633</v>
      </c>
      <c r="AQ189" s="197">
        <f>EU28_TRA_StockTot!AQ189-UK_TRA_StockTot!AQ189</f>
        <v>1814.2289762287176</v>
      </c>
      <c r="AR189" s="197">
        <f>EU28_TRA_StockTot!AR189-UK_TRA_StockTot!AR189</f>
        <v>1824.159790571216</v>
      </c>
      <c r="AS189" s="197">
        <f>EU28_TRA_StockTot!AS189-UK_TRA_StockTot!AS189</f>
        <v>1830.2411618032002</v>
      </c>
      <c r="AT189" s="197">
        <f>EU28_TRA_StockTot!AT189-UK_TRA_StockTot!AT189</f>
        <v>1842.6330374826298</v>
      </c>
      <c r="AU189" s="197">
        <f>EU28_TRA_StockTot!AU189-UK_TRA_StockTot!AU189</f>
        <v>1846.4919729567746</v>
      </c>
      <c r="AV189" s="197">
        <f>EU28_TRA_StockTot!AV189-UK_TRA_StockTot!AV189</f>
        <v>1851.0978727823056</v>
      </c>
      <c r="AW189" s="197">
        <f>EU28_TRA_StockTot!AW189-UK_TRA_StockTot!AW189</f>
        <v>1833.676749981073</v>
      </c>
      <c r="AX189" s="197">
        <f>EU28_TRA_StockTot!AX189-UK_TRA_StockTot!AX189</f>
        <v>1812.5164123881984</v>
      </c>
      <c r="AY189" s="197">
        <f>EU28_TRA_StockTot!AY189-UK_TRA_StockTot!AY189</f>
        <v>1795.3937586874658</v>
      </c>
      <c r="AZ189" s="197">
        <f>EU28_TRA_StockTot!AZ189-UK_TRA_StockTot!AZ189</f>
        <v>1772.7531714088668</v>
      </c>
    </row>
    <row r="190" spans="1:52">
      <c r="A190" s="117" t="s">
        <v>224</v>
      </c>
      <c r="B190" s="98">
        <f>EU28_TRA_StockTot!B190-UK_TRA_StockTot!B190</f>
        <v>3557.5</v>
      </c>
      <c r="C190" s="199">
        <f>EU28_TRA_StockTot!C190-UK_TRA_StockTot!C190</f>
        <v>3594.5</v>
      </c>
      <c r="D190" s="199">
        <f>EU28_TRA_StockTot!D190-UK_TRA_StockTot!D190</f>
        <v>3675.5</v>
      </c>
      <c r="E190" s="199">
        <f>EU28_TRA_StockTot!E190-UK_TRA_StockTot!E190</f>
        <v>3718</v>
      </c>
      <c r="F190" s="199">
        <f>EU28_TRA_StockTot!F190-UK_TRA_StockTot!F190</f>
        <v>3884</v>
      </c>
      <c r="G190" s="199">
        <f>EU28_TRA_StockTot!G190-UK_TRA_StockTot!G190</f>
        <v>3942.5</v>
      </c>
      <c r="H190" s="199">
        <f>EU28_TRA_StockTot!H190-UK_TRA_StockTot!H190</f>
        <v>4051</v>
      </c>
      <c r="I190" s="199">
        <f>EU28_TRA_StockTot!I190-UK_TRA_StockTot!I190</f>
        <v>4165.5</v>
      </c>
      <c r="J190" s="199">
        <f>EU28_TRA_StockTot!J190-UK_TRA_StockTot!J190</f>
        <v>4200.5</v>
      </c>
      <c r="K190" s="199">
        <f>EU28_TRA_StockTot!K190-UK_TRA_StockTot!K190</f>
        <v>3998</v>
      </c>
      <c r="L190" s="199">
        <f>EU28_TRA_StockTot!L190-UK_TRA_StockTot!L190</f>
        <v>3987.5</v>
      </c>
      <c r="M190" s="199">
        <f>EU28_TRA_StockTot!M190-UK_TRA_StockTot!M190</f>
        <v>4033</v>
      </c>
      <c r="N190" s="199">
        <f>EU28_TRA_StockTot!N190-UK_TRA_StockTot!N190</f>
        <v>3971</v>
      </c>
      <c r="O190" s="199">
        <f>EU28_TRA_StockTot!O190-UK_TRA_StockTot!O190</f>
        <v>4001</v>
      </c>
      <c r="P190" s="199">
        <f>EU28_TRA_StockTot!P190-UK_TRA_StockTot!P190</f>
        <v>3983</v>
      </c>
      <c r="Q190" s="199">
        <f>EU28_TRA_StockTot!Q190-UK_TRA_StockTot!Q190</f>
        <v>3999.5</v>
      </c>
      <c r="R190" s="199">
        <f>EU28_TRA_StockTot!R190-UK_TRA_StockTot!R190</f>
        <v>4014.2476075675586</v>
      </c>
      <c r="S190" s="199">
        <f>EU28_TRA_StockTot!S190-UK_TRA_StockTot!S190</f>
        <v>4152.916976907989</v>
      </c>
      <c r="T190" s="199">
        <f>EU28_TRA_StockTot!T190-UK_TRA_StockTot!T190</f>
        <v>4320.5481394561302</v>
      </c>
      <c r="U190" s="199">
        <f>EU28_TRA_StockTot!U190-UK_TRA_StockTot!U190</f>
        <v>4457.1332655918122</v>
      </c>
      <c r="V190" s="199">
        <f>EU28_TRA_StockTot!V190-UK_TRA_StockTot!V190</f>
        <v>4572.2513598893474</v>
      </c>
      <c r="W190" s="199">
        <f>EU28_TRA_StockTot!W190-UK_TRA_StockTot!W190</f>
        <v>4670.2222712461553</v>
      </c>
      <c r="X190" s="199">
        <f>EU28_TRA_StockTot!X190-UK_TRA_StockTot!X190</f>
        <v>4758.0960187276232</v>
      </c>
      <c r="Y190" s="199">
        <f>EU28_TRA_StockTot!Y190-UK_TRA_StockTot!Y190</f>
        <v>4830.217494418539</v>
      </c>
      <c r="Z190" s="199">
        <f>EU28_TRA_StockTot!Z190-UK_TRA_StockTot!Z190</f>
        <v>4898.7558309100468</v>
      </c>
      <c r="AA190" s="199">
        <f>EU28_TRA_StockTot!AA190-UK_TRA_StockTot!AA190</f>
        <v>4966.5371996311351</v>
      </c>
      <c r="AB190" s="199">
        <f>EU28_TRA_StockTot!AB190-UK_TRA_StockTot!AB190</f>
        <v>5028.5136955652379</v>
      </c>
      <c r="AC190" s="199">
        <f>EU28_TRA_StockTot!AC190-UK_TRA_StockTot!AC190</f>
        <v>5094.1558978649718</v>
      </c>
      <c r="AD190" s="199">
        <f>EU28_TRA_StockTot!AD190-UK_TRA_StockTot!AD190</f>
        <v>5155.8422372914247</v>
      </c>
      <c r="AE190" s="199">
        <f>EU28_TRA_StockTot!AE190-UK_TRA_StockTot!AE190</f>
        <v>5217.7974632985333</v>
      </c>
      <c r="AF190" s="199">
        <f>EU28_TRA_StockTot!AF190-UK_TRA_StockTot!AF190</f>
        <v>5276.5101786351015</v>
      </c>
      <c r="AG190" s="199">
        <f>EU28_TRA_StockTot!AG190-UK_TRA_StockTot!AG190</f>
        <v>5336.2213996231658</v>
      </c>
      <c r="AH190" s="199">
        <f>EU28_TRA_StockTot!AH190-UK_TRA_StockTot!AH190</f>
        <v>5390.093131530828</v>
      </c>
      <c r="AI190" s="199">
        <f>EU28_TRA_StockTot!AI190-UK_TRA_StockTot!AI190</f>
        <v>5439.9558008189479</v>
      </c>
      <c r="AJ190" s="199">
        <f>EU28_TRA_StockTot!AJ190-UK_TRA_StockTot!AJ190</f>
        <v>5497.1725230922038</v>
      </c>
      <c r="AK190" s="199">
        <f>EU28_TRA_StockTot!AK190-UK_TRA_StockTot!AK190</f>
        <v>5550.7785492877711</v>
      </c>
      <c r="AL190" s="199">
        <f>EU28_TRA_StockTot!AL190-UK_TRA_StockTot!AL190</f>
        <v>5604.2054889798028</v>
      </c>
      <c r="AM190" s="199">
        <f>EU28_TRA_StockTot!AM190-UK_TRA_StockTot!AM190</f>
        <v>5665.1221744603481</v>
      </c>
      <c r="AN190" s="199">
        <f>EU28_TRA_StockTot!AN190-UK_TRA_StockTot!AN190</f>
        <v>5724.7722833006701</v>
      </c>
      <c r="AO190" s="199">
        <f>EU28_TRA_StockTot!AO190-UK_TRA_StockTot!AO190</f>
        <v>5786.1061116646461</v>
      </c>
      <c r="AP190" s="199">
        <f>EU28_TRA_StockTot!AP190-UK_TRA_StockTot!AP190</f>
        <v>5851.5244925676579</v>
      </c>
      <c r="AQ190" s="199">
        <f>EU28_TRA_StockTot!AQ190-UK_TRA_StockTot!AQ190</f>
        <v>5919.088895801402</v>
      </c>
      <c r="AR190" s="199">
        <f>EU28_TRA_StockTot!AR190-UK_TRA_StockTot!AR190</f>
        <v>5987.2852724730647</v>
      </c>
      <c r="AS190" s="199">
        <f>EU28_TRA_StockTot!AS190-UK_TRA_StockTot!AS190</f>
        <v>6060.8122233588483</v>
      </c>
      <c r="AT190" s="199">
        <f>EU28_TRA_StockTot!AT190-UK_TRA_StockTot!AT190</f>
        <v>6128.5794697906304</v>
      </c>
      <c r="AU190" s="199">
        <f>EU28_TRA_StockTot!AU190-UK_TRA_StockTot!AU190</f>
        <v>6205.7384079389503</v>
      </c>
      <c r="AV190" s="199">
        <f>EU28_TRA_StockTot!AV190-UK_TRA_StockTot!AV190</f>
        <v>6279.5075405353764</v>
      </c>
      <c r="AW190" s="199">
        <f>EU28_TRA_StockTot!AW190-UK_TRA_StockTot!AW190</f>
        <v>6376.014304190594</v>
      </c>
      <c r="AX190" s="199">
        <f>EU28_TRA_StockTot!AX190-UK_TRA_StockTot!AX190</f>
        <v>6476.2629277906171</v>
      </c>
      <c r="AY190" s="199">
        <f>EU28_TRA_StockTot!AY190-UK_TRA_StockTot!AY190</f>
        <v>6572.4995817009058</v>
      </c>
      <c r="AZ190" s="199">
        <f>EU28_TRA_StockTot!AZ190-UK_TRA_StockTot!AZ190</f>
        <v>6674.9643311207501</v>
      </c>
    </row>
    <row r="191" spans="1:52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  <c r="AQ191" s="114"/>
      <c r="AR191" s="114"/>
      <c r="AS191" s="114"/>
      <c r="AT191" s="114"/>
      <c r="AU191" s="114"/>
      <c r="AV191" s="114"/>
      <c r="AW191" s="114"/>
      <c r="AX191" s="114"/>
      <c r="AY191" s="114"/>
      <c r="AZ191" s="114"/>
    </row>
    <row r="192" spans="1:52">
      <c r="A192" s="130" t="s">
        <v>196</v>
      </c>
      <c r="B192" s="105">
        <f>SUM(B193,B209)</f>
        <v>14582061</v>
      </c>
      <c r="C192" s="222">
        <f t="shared" ref="C192:AZ192" si="2">SUM(C193,C209)</f>
        <v>14339880</v>
      </c>
      <c r="D192" s="222">
        <f t="shared" si="2"/>
        <v>14030164</v>
      </c>
      <c r="E192" s="222">
        <f t="shared" si="2"/>
        <v>14615845.000000002</v>
      </c>
      <c r="F192" s="222">
        <f t="shared" si="2"/>
        <v>15734403</v>
      </c>
      <c r="G192" s="222">
        <f t="shared" si="2"/>
        <v>16387224</v>
      </c>
      <c r="H192" s="222">
        <f t="shared" si="2"/>
        <v>17192091</v>
      </c>
      <c r="I192" s="222">
        <f t="shared" si="2"/>
        <v>18172345</v>
      </c>
      <c r="J192" s="222">
        <f t="shared" si="2"/>
        <v>18316913</v>
      </c>
      <c r="K192" s="222">
        <f t="shared" si="2"/>
        <v>16630750</v>
      </c>
      <c r="L192" s="222">
        <f t="shared" si="2"/>
        <v>16978543</v>
      </c>
      <c r="M192" s="222">
        <f t="shared" si="2"/>
        <v>17698670</v>
      </c>
      <c r="N192" s="222">
        <f t="shared" si="2"/>
        <v>17226938</v>
      </c>
      <c r="O192" s="222">
        <f t="shared" si="2"/>
        <v>17096861</v>
      </c>
      <c r="P192" s="222">
        <f t="shared" si="2"/>
        <v>17492894</v>
      </c>
      <c r="Q192" s="222">
        <f t="shared" si="2"/>
        <v>18114659</v>
      </c>
      <c r="R192" s="222">
        <f t="shared" si="2"/>
        <v>19583805.956714753</v>
      </c>
      <c r="S192" s="222">
        <f t="shared" si="2"/>
        <v>20360410.988662619</v>
      </c>
      <c r="T192" s="222">
        <f t="shared" si="2"/>
        <v>21144995.176116101</v>
      </c>
      <c r="U192" s="222">
        <f t="shared" si="2"/>
        <v>21851553.393473119</v>
      </c>
      <c r="V192" s="222">
        <f t="shared" si="2"/>
        <v>22477189.528907221</v>
      </c>
      <c r="W192" s="222">
        <f t="shared" si="2"/>
        <v>23097818.176767182</v>
      </c>
      <c r="X192" s="222">
        <f t="shared" si="2"/>
        <v>23689066.780286875</v>
      </c>
      <c r="Y192" s="222">
        <f t="shared" si="2"/>
        <v>24222142.388217777</v>
      </c>
      <c r="Z192" s="222">
        <f t="shared" si="2"/>
        <v>24711260.476255991</v>
      </c>
      <c r="AA192" s="222">
        <f t="shared" si="2"/>
        <v>25227973.122053202</v>
      </c>
      <c r="AB192" s="222">
        <f t="shared" si="2"/>
        <v>25740223.935116861</v>
      </c>
      <c r="AC192" s="222">
        <f t="shared" si="2"/>
        <v>26270750.334459011</v>
      </c>
      <c r="AD192" s="222">
        <f t="shared" si="2"/>
        <v>26847738.083416734</v>
      </c>
      <c r="AE192" s="222">
        <f t="shared" si="2"/>
        <v>27406349.346858427</v>
      </c>
      <c r="AF192" s="222">
        <f t="shared" si="2"/>
        <v>27968739.29498807</v>
      </c>
      <c r="AG192" s="222">
        <f t="shared" si="2"/>
        <v>28545367.845435586</v>
      </c>
      <c r="AH192" s="222">
        <f t="shared" si="2"/>
        <v>29058085.250287727</v>
      </c>
      <c r="AI192" s="222">
        <f t="shared" si="2"/>
        <v>29559837.988104444</v>
      </c>
      <c r="AJ192" s="222">
        <f t="shared" si="2"/>
        <v>30018325.758976262</v>
      </c>
      <c r="AK192" s="222">
        <f t="shared" si="2"/>
        <v>30466220.916635022</v>
      </c>
      <c r="AL192" s="222">
        <f t="shared" si="2"/>
        <v>30941096.789305441</v>
      </c>
      <c r="AM192" s="222">
        <f t="shared" si="2"/>
        <v>31400679.535368498</v>
      </c>
      <c r="AN192" s="222">
        <f t="shared" si="2"/>
        <v>32003519.32463941</v>
      </c>
      <c r="AO192" s="222">
        <f t="shared" si="2"/>
        <v>32476561.85571235</v>
      </c>
      <c r="AP192" s="222">
        <f t="shared" si="2"/>
        <v>32958363.220924478</v>
      </c>
      <c r="AQ192" s="222">
        <f t="shared" si="2"/>
        <v>33494500.241281584</v>
      </c>
      <c r="AR192" s="222">
        <f t="shared" si="2"/>
        <v>34046687.555798233</v>
      </c>
      <c r="AS192" s="222">
        <f t="shared" si="2"/>
        <v>34596802.999091938</v>
      </c>
      <c r="AT192" s="222">
        <f t="shared" si="2"/>
        <v>35143518.999646969</v>
      </c>
      <c r="AU192" s="222">
        <f t="shared" si="2"/>
        <v>35761852.263428517</v>
      </c>
      <c r="AV192" s="222">
        <f t="shared" si="2"/>
        <v>36360124.716884598</v>
      </c>
      <c r="AW192" s="222">
        <f t="shared" si="2"/>
        <v>36888716.125920184</v>
      </c>
      <c r="AX192" s="222">
        <f t="shared" si="2"/>
        <v>37491436.875306249</v>
      </c>
      <c r="AY192" s="222">
        <f t="shared" si="2"/>
        <v>38067179.951291375</v>
      </c>
      <c r="AZ192" s="222">
        <f t="shared" si="2"/>
        <v>38621089.449697778</v>
      </c>
    </row>
    <row r="193" spans="1:52">
      <c r="A193" s="106" t="s">
        <v>19</v>
      </c>
      <c r="B193" s="107">
        <f>EU28_TRA_StockTot!B193-UK_TRA_StockTot!B193</f>
        <v>14041444</v>
      </c>
      <c r="C193" s="217">
        <f>EU28_TRA_StockTot!C193-UK_TRA_StockTot!C193</f>
        <v>13812783</v>
      </c>
      <c r="D193" s="217">
        <f>EU28_TRA_StockTot!D193-UK_TRA_StockTot!D193</f>
        <v>13512391</v>
      </c>
      <c r="E193" s="217">
        <f>EU28_TRA_StockTot!E193-UK_TRA_StockTot!E193</f>
        <v>14076930.000000002</v>
      </c>
      <c r="F193" s="217">
        <f>EU28_TRA_StockTot!F193-UK_TRA_StockTot!F193</f>
        <v>15156830</v>
      </c>
      <c r="G193" s="217">
        <f>EU28_TRA_StockTot!G193-UK_TRA_StockTot!G193</f>
        <v>15792438</v>
      </c>
      <c r="H193" s="217">
        <f>EU28_TRA_StockTot!H193-UK_TRA_StockTot!H193</f>
        <v>16529328</v>
      </c>
      <c r="I193" s="217">
        <f>EU28_TRA_StockTot!I193-UK_TRA_StockTot!I193</f>
        <v>17470750</v>
      </c>
      <c r="J193" s="217">
        <f>EU28_TRA_StockTot!J193-UK_TRA_StockTot!J193</f>
        <v>17594774</v>
      </c>
      <c r="K193" s="217">
        <f>EU28_TRA_StockTot!K193-UK_TRA_StockTot!K193</f>
        <v>15990731</v>
      </c>
      <c r="L193" s="217">
        <f>EU28_TRA_StockTot!L193-UK_TRA_StockTot!L193</f>
        <v>16284234</v>
      </c>
      <c r="M193" s="217">
        <f>EU28_TRA_StockTot!M193-UK_TRA_StockTot!M193</f>
        <v>16989589</v>
      </c>
      <c r="N193" s="217">
        <f>EU28_TRA_StockTot!N193-UK_TRA_StockTot!N193</f>
        <v>16526011</v>
      </c>
      <c r="O193" s="217">
        <f>EU28_TRA_StockTot!O193-UK_TRA_StockTot!O193</f>
        <v>16386555</v>
      </c>
      <c r="P193" s="217">
        <f>EU28_TRA_StockTot!P193-UK_TRA_StockTot!P193</f>
        <v>16768707</v>
      </c>
      <c r="Q193" s="217">
        <f>EU28_TRA_StockTot!Q193-UK_TRA_StockTot!Q193</f>
        <v>17360441</v>
      </c>
      <c r="R193" s="217">
        <f>EU28_TRA_StockTot!R193-UK_TRA_StockTot!R193</f>
        <v>18790408.137748942</v>
      </c>
      <c r="S193" s="217">
        <f>EU28_TRA_StockTot!S193-UK_TRA_StockTot!S193</f>
        <v>19513804.555169221</v>
      </c>
      <c r="T193" s="217">
        <f>EU28_TRA_StockTot!T193-UK_TRA_StockTot!T193</f>
        <v>20242744.968529921</v>
      </c>
      <c r="U193" s="217">
        <f>EU28_TRA_StockTot!U193-UK_TRA_StockTot!U193</f>
        <v>20896429.282113411</v>
      </c>
      <c r="V193" s="217">
        <f>EU28_TRA_StockTot!V193-UK_TRA_StockTot!V193</f>
        <v>21472356.119852532</v>
      </c>
      <c r="W193" s="217">
        <f>EU28_TRA_StockTot!W193-UK_TRA_StockTot!W193</f>
        <v>22043181.33214632</v>
      </c>
      <c r="X193" s="217">
        <f>EU28_TRA_StockTot!X193-UK_TRA_StockTot!X193</f>
        <v>22587458.208365589</v>
      </c>
      <c r="Y193" s="217">
        <f>EU28_TRA_StockTot!Y193-UK_TRA_StockTot!Y193</f>
        <v>23074664.044510528</v>
      </c>
      <c r="Z193" s="217">
        <f>EU28_TRA_StockTot!Z193-UK_TRA_StockTot!Z193</f>
        <v>23524763.626940001</v>
      </c>
      <c r="AA193" s="217">
        <f>EU28_TRA_StockTot!AA193-UK_TRA_StockTot!AA193</f>
        <v>23999987.530620292</v>
      </c>
      <c r="AB193" s="217">
        <f>EU28_TRA_StockTot!AB193-UK_TRA_StockTot!AB193</f>
        <v>24467596.915550567</v>
      </c>
      <c r="AC193" s="217">
        <f>EU28_TRA_StockTot!AC193-UK_TRA_StockTot!AC193</f>
        <v>24950217.210206773</v>
      </c>
      <c r="AD193" s="217">
        <f>EU28_TRA_StockTot!AD193-UK_TRA_StockTot!AD193</f>
        <v>25476731.635564409</v>
      </c>
      <c r="AE193" s="217">
        <f>EU28_TRA_StockTot!AE193-UK_TRA_StockTot!AE193</f>
        <v>25985363.323607683</v>
      </c>
      <c r="AF193" s="217">
        <f>EU28_TRA_StockTot!AF193-UK_TRA_StockTot!AF193</f>
        <v>26496856.034865167</v>
      </c>
      <c r="AG193" s="217">
        <f>EU28_TRA_StockTot!AG193-UK_TRA_StockTot!AG193</f>
        <v>27021194.987567168</v>
      </c>
      <c r="AH193" s="217">
        <f>EU28_TRA_StockTot!AH193-UK_TRA_StockTot!AH193</f>
        <v>27485966.839753725</v>
      </c>
      <c r="AI193" s="217">
        <f>EU28_TRA_StockTot!AI193-UK_TRA_StockTot!AI193</f>
        <v>27940616.39966603</v>
      </c>
      <c r="AJ193" s="217">
        <f>EU28_TRA_StockTot!AJ193-UK_TRA_StockTot!AJ193</f>
        <v>28351887.535487399</v>
      </c>
      <c r="AK193" s="217">
        <f>EU28_TRA_StockTot!AK193-UK_TRA_StockTot!AK193</f>
        <v>28756054.865879919</v>
      </c>
      <c r="AL193" s="217">
        <f>EU28_TRA_StockTot!AL193-UK_TRA_StockTot!AL193</f>
        <v>29182755.016927376</v>
      </c>
      <c r="AM193" s="217">
        <f>EU28_TRA_StockTot!AM193-UK_TRA_StockTot!AM193</f>
        <v>29592997.875257045</v>
      </c>
      <c r="AN193" s="217">
        <f>EU28_TRA_StockTot!AN193-UK_TRA_StockTot!AN193</f>
        <v>30129617.777809188</v>
      </c>
      <c r="AO193" s="217">
        <f>EU28_TRA_StockTot!AO193-UK_TRA_StockTot!AO193</f>
        <v>30543611.634981185</v>
      </c>
      <c r="AP193" s="217">
        <f>EU28_TRA_StockTot!AP193-UK_TRA_StockTot!AP193</f>
        <v>30965415.807784621</v>
      </c>
      <c r="AQ193" s="217">
        <f>EU28_TRA_StockTot!AQ193-UK_TRA_StockTot!AQ193</f>
        <v>31438129.474013515</v>
      </c>
      <c r="AR193" s="217">
        <f>EU28_TRA_StockTot!AR193-UK_TRA_StockTot!AR193</f>
        <v>31925850.040271007</v>
      </c>
      <c r="AS193" s="217">
        <f>EU28_TRA_StockTot!AS193-UK_TRA_StockTot!AS193</f>
        <v>32414142.138342325</v>
      </c>
      <c r="AT193" s="217">
        <f>EU28_TRA_StockTot!AT193-UK_TRA_StockTot!AT193</f>
        <v>32899763.230417311</v>
      </c>
      <c r="AU193" s="217">
        <f>EU28_TRA_StockTot!AU193-UK_TRA_StockTot!AU193</f>
        <v>33449354.613274276</v>
      </c>
      <c r="AV193" s="217">
        <f>EU28_TRA_StockTot!AV193-UK_TRA_StockTot!AV193</f>
        <v>33979627.59682329</v>
      </c>
      <c r="AW193" s="217">
        <f>EU28_TRA_StockTot!AW193-UK_TRA_StockTot!AW193</f>
        <v>34448057.27893994</v>
      </c>
      <c r="AX193" s="217">
        <f>EU28_TRA_StockTot!AX193-UK_TRA_StockTot!AX193</f>
        <v>34982681.807011135</v>
      </c>
      <c r="AY193" s="217">
        <f>EU28_TRA_StockTot!AY193-UK_TRA_StockTot!AY193</f>
        <v>35497376.653279223</v>
      </c>
      <c r="AZ193" s="217">
        <f>EU28_TRA_StockTot!AZ193-UK_TRA_StockTot!AZ193</f>
        <v>35992610.306531809</v>
      </c>
    </row>
    <row r="194" spans="1:52">
      <c r="A194" s="115" t="s">
        <v>24</v>
      </c>
      <c r="B194" s="111">
        <f>EU28_TRA_StockTot!B194-UK_TRA_StockTot!B194</f>
        <v>1884842</v>
      </c>
      <c r="C194" s="210">
        <f>EU28_TRA_StockTot!C194-UK_TRA_StockTot!C194</f>
        <v>1857512</v>
      </c>
      <c r="D194" s="210">
        <f>EU28_TRA_StockTot!D194-UK_TRA_StockTot!D194</f>
        <v>1846692</v>
      </c>
      <c r="E194" s="210">
        <f>EU28_TRA_StockTot!E194-UK_TRA_StockTot!E194</f>
        <v>1940828</v>
      </c>
      <c r="F194" s="210">
        <f>EU28_TRA_StockTot!F194-UK_TRA_StockTot!F194</f>
        <v>2006333</v>
      </c>
      <c r="G194" s="210">
        <f>EU28_TRA_StockTot!G194-UK_TRA_StockTot!G194</f>
        <v>2003593.0000000002</v>
      </c>
      <c r="H194" s="210">
        <f>EU28_TRA_StockTot!H194-UK_TRA_StockTot!H194</f>
        <v>2026658</v>
      </c>
      <c r="I194" s="210">
        <f>EU28_TRA_StockTot!I194-UK_TRA_StockTot!I194</f>
        <v>2094604</v>
      </c>
      <c r="J194" s="210">
        <f>EU28_TRA_StockTot!J194-UK_TRA_StockTot!J194</f>
        <v>2042290</v>
      </c>
      <c r="K194" s="210">
        <f>EU28_TRA_StockTot!K194-UK_TRA_StockTot!K194</f>
        <v>1900901</v>
      </c>
      <c r="L194" s="210">
        <f>EU28_TRA_StockTot!L194-UK_TRA_StockTot!L194</f>
        <v>1933048</v>
      </c>
      <c r="M194" s="210">
        <f>EU28_TRA_StockTot!M194-UK_TRA_StockTot!M194</f>
        <v>1984093</v>
      </c>
      <c r="N194" s="210">
        <f>EU28_TRA_StockTot!N194-UK_TRA_StockTot!N194</f>
        <v>1836647</v>
      </c>
      <c r="O194" s="210">
        <f>EU28_TRA_StockTot!O194-UK_TRA_StockTot!O194</f>
        <v>1695047</v>
      </c>
      <c r="P194" s="210">
        <f>EU28_TRA_StockTot!P194-UK_TRA_StockTot!P194</f>
        <v>1601812.9999999998</v>
      </c>
      <c r="Q194" s="210">
        <f>EU28_TRA_StockTot!Q194-UK_TRA_StockTot!Q194</f>
        <v>1613852.9999999998</v>
      </c>
      <c r="R194" s="210">
        <f>EU28_TRA_StockTot!R194-UK_TRA_StockTot!R194</f>
        <v>1724550.0721163102</v>
      </c>
      <c r="S194" s="210">
        <f>EU28_TRA_StockTot!S194-UK_TRA_StockTot!S194</f>
        <v>1779645.6488452621</v>
      </c>
      <c r="T194" s="210">
        <f>EU28_TRA_StockTot!T194-UK_TRA_StockTot!T194</f>
        <v>1818708.2368898471</v>
      </c>
      <c r="U194" s="210">
        <f>EU28_TRA_StockTot!U194-UK_TRA_StockTot!U194</f>
        <v>1853280.961804925</v>
      </c>
      <c r="V194" s="210">
        <f>EU28_TRA_StockTot!V194-UK_TRA_StockTot!V194</f>
        <v>1882023.9927603595</v>
      </c>
      <c r="W194" s="210">
        <f>EU28_TRA_StockTot!W194-UK_TRA_StockTot!W194</f>
        <v>1909855.0657445772</v>
      </c>
      <c r="X194" s="210">
        <f>EU28_TRA_StockTot!X194-UK_TRA_StockTot!X194</f>
        <v>1934636.7014807386</v>
      </c>
      <c r="Y194" s="210">
        <f>EU28_TRA_StockTot!Y194-UK_TRA_StockTot!Y194</f>
        <v>1952921.4285485444</v>
      </c>
      <c r="Z194" s="210">
        <f>EU28_TRA_StockTot!Z194-UK_TRA_StockTot!Z194</f>
        <v>1976244.0004823038</v>
      </c>
      <c r="AA194" s="210">
        <f>EU28_TRA_StockTot!AA194-UK_TRA_StockTot!AA194</f>
        <v>2002484.996208576</v>
      </c>
      <c r="AB194" s="210">
        <f>EU28_TRA_StockTot!AB194-UK_TRA_StockTot!AB194</f>
        <v>2022882.7583049429</v>
      </c>
      <c r="AC194" s="210">
        <f>EU28_TRA_StockTot!AC194-UK_TRA_StockTot!AC194</f>
        <v>2039420.5785669698</v>
      </c>
      <c r="AD194" s="210">
        <f>EU28_TRA_StockTot!AD194-UK_TRA_StockTot!AD194</f>
        <v>2063056.5690367566</v>
      </c>
      <c r="AE194" s="210">
        <f>EU28_TRA_StockTot!AE194-UK_TRA_StockTot!AE194</f>
        <v>2088845.4567660859</v>
      </c>
      <c r="AF194" s="210">
        <f>EU28_TRA_StockTot!AF194-UK_TRA_StockTot!AF194</f>
        <v>2118030.5006395164</v>
      </c>
      <c r="AG194" s="210">
        <f>EU28_TRA_StockTot!AG194-UK_TRA_StockTot!AG194</f>
        <v>2147445.024202412</v>
      </c>
      <c r="AH194" s="210">
        <f>EU28_TRA_StockTot!AH194-UK_TRA_StockTot!AH194</f>
        <v>2175370.8869996862</v>
      </c>
      <c r="AI194" s="210">
        <f>EU28_TRA_StockTot!AI194-UK_TRA_StockTot!AI194</f>
        <v>2206859.6120972615</v>
      </c>
      <c r="AJ194" s="210">
        <f>EU28_TRA_StockTot!AJ194-UK_TRA_StockTot!AJ194</f>
        <v>2237749.4380490859</v>
      </c>
      <c r="AK194" s="210">
        <f>EU28_TRA_StockTot!AK194-UK_TRA_StockTot!AK194</f>
        <v>2269357.0207717046</v>
      </c>
      <c r="AL194" s="210">
        <f>EU28_TRA_StockTot!AL194-UK_TRA_StockTot!AL194</f>
        <v>2303545.059330978</v>
      </c>
      <c r="AM194" s="210">
        <f>EU28_TRA_StockTot!AM194-UK_TRA_StockTot!AM194</f>
        <v>2337203.0622057472</v>
      </c>
      <c r="AN194" s="210">
        <f>EU28_TRA_StockTot!AN194-UK_TRA_StockTot!AN194</f>
        <v>2384696.0598960263</v>
      </c>
      <c r="AO194" s="210">
        <f>EU28_TRA_StockTot!AO194-UK_TRA_StockTot!AO194</f>
        <v>2419879.2499102326</v>
      </c>
      <c r="AP194" s="210">
        <f>EU28_TRA_StockTot!AP194-UK_TRA_StockTot!AP194</f>
        <v>2457700.1649753805</v>
      </c>
      <c r="AQ194" s="210">
        <f>EU28_TRA_StockTot!AQ194-UK_TRA_StockTot!AQ194</f>
        <v>2497665.1754458304</v>
      </c>
      <c r="AR194" s="210">
        <f>EU28_TRA_StockTot!AR194-UK_TRA_StockTot!AR194</f>
        <v>2537498.9222928085</v>
      </c>
      <c r="AS194" s="210">
        <f>EU28_TRA_StockTot!AS194-UK_TRA_StockTot!AS194</f>
        <v>2580508.511713265</v>
      </c>
      <c r="AT194" s="210">
        <f>EU28_TRA_StockTot!AT194-UK_TRA_StockTot!AT194</f>
        <v>2623405.7012851182</v>
      </c>
      <c r="AU194" s="210">
        <f>EU28_TRA_StockTot!AU194-UK_TRA_StockTot!AU194</f>
        <v>2672011.0453757145</v>
      </c>
      <c r="AV194" s="210">
        <f>EU28_TRA_StockTot!AV194-UK_TRA_StockTot!AV194</f>
        <v>2719925.1490520984</v>
      </c>
      <c r="AW194" s="210">
        <f>EU28_TRA_StockTot!AW194-UK_TRA_StockTot!AW194</f>
        <v>2764437.6535292487</v>
      </c>
      <c r="AX194" s="210">
        <f>EU28_TRA_StockTot!AX194-UK_TRA_StockTot!AX194</f>
        <v>2816248.6979607539</v>
      </c>
      <c r="AY194" s="210">
        <f>EU28_TRA_StockTot!AY194-UK_TRA_StockTot!AY194</f>
        <v>2865326.5025488469</v>
      </c>
      <c r="AZ194" s="210">
        <f>EU28_TRA_StockTot!AZ194-UK_TRA_StockTot!AZ194</f>
        <v>2913965.8182642777</v>
      </c>
    </row>
    <row r="195" spans="1:52">
      <c r="A195" s="95" t="s">
        <v>225</v>
      </c>
      <c r="B195" s="96">
        <f>EU28_TRA_StockTot!B195-UK_TRA_StockTot!B195</f>
        <v>1884842</v>
      </c>
      <c r="C195" s="197">
        <f>EU28_TRA_StockTot!C195-UK_TRA_StockTot!C195</f>
        <v>1857512</v>
      </c>
      <c r="D195" s="197">
        <f>EU28_TRA_StockTot!D195-UK_TRA_StockTot!D195</f>
        <v>1846692</v>
      </c>
      <c r="E195" s="197">
        <f>EU28_TRA_StockTot!E195-UK_TRA_StockTot!E195</f>
        <v>1940828</v>
      </c>
      <c r="F195" s="197">
        <f>EU28_TRA_StockTot!F195-UK_TRA_StockTot!F195</f>
        <v>2006333</v>
      </c>
      <c r="G195" s="197">
        <f>EU28_TRA_StockTot!G195-UK_TRA_StockTot!G195</f>
        <v>2003593.0000000002</v>
      </c>
      <c r="H195" s="197">
        <f>EU28_TRA_StockTot!H195-UK_TRA_StockTot!H195</f>
        <v>2026658</v>
      </c>
      <c r="I195" s="197">
        <f>EU28_TRA_StockTot!I195-UK_TRA_StockTot!I195</f>
        <v>2094604</v>
      </c>
      <c r="J195" s="197">
        <f>EU28_TRA_StockTot!J195-UK_TRA_StockTot!J195</f>
        <v>2042290</v>
      </c>
      <c r="K195" s="197">
        <f>EU28_TRA_StockTot!K195-UK_TRA_StockTot!K195</f>
        <v>1900901</v>
      </c>
      <c r="L195" s="197">
        <f>EU28_TRA_StockTot!L195-UK_TRA_StockTot!L195</f>
        <v>1933048</v>
      </c>
      <c r="M195" s="197">
        <f>EU28_TRA_StockTot!M195-UK_TRA_StockTot!M195</f>
        <v>1984093</v>
      </c>
      <c r="N195" s="197">
        <f>EU28_TRA_StockTot!N195-UK_TRA_StockTot!N195</f>
        <v>1836647</v>
      </c>
      <c r="O195" s="197">
        <f>EU28_TRA_StockTot!O195-UK_TRA_StockTot!O195</f>
        <v>1695047</v>
      </c>
      <c r="P195" s="197">
        <f>EU28_TRA_StockTot!P195-UK_TRA_StockTot!P195</f>
        <v>1601812.9999999998</v>
      </c>
      <c r="Q195" s="197">
        <f>EU28_TRA_StockTot!Q195-UK_TRA_StockTot!Q195</f>
        <v>1613852.9999999998</v>
      </c>
      <c r="R195" s="197">
        <f>EU28_TRA_StockTot!R195-UK_TRA_StockTot!R195</f>
        <v>1724550.057081871</v>
      </c>
      <c r="S195" s="197">
        <f>EU28_TRA_StockTot!S195-UK_TRA_StockTot!S195</f>
        <v>1779645.6102985831</v>
      </c>
      <c r="T195" s="197">
        <f>EU28_TRA_StockTot!T195-UK_TRA_StockTot!T195</f>
        <v>1818708.1215736829</v>
      </c>
      <c r="U195" s="197">
        <f>EU28_TRA_StockTot!U195-UK_TRA_StockTot!U195</f>
        <v>1853280.6806146367</v>
      </c>
      <c r="V195" s="197">
        <f>EU28_TRA_StockTot!V195-UK_TRA_StockTot!V195</f>
        <v>1882023.4354198514</v>
      </c>
      <c r="W195" s="197">
        <f>EU28_TRA_StockTot!W195-UK_TRA_StockTot!W195</f>
        <v>1909854.0787320959</v>
      </c>
      <c r="X195" s="197">
        <f>EU28_TRA_StockTot!X195-UK_TRA_StockTot!X195</f>
        <v>1934634.9447310949</v>
      </c>
      <c r="Y195" s="197">
        <f>EU28_TRA_StockTot!Y195-UK_TRA_StockTot!Y195</f>
        <v>1952918.4796478408</v>
      </c>
      <c r="Z195" s="197">
        <f>EU28_TRA_StockTot!Z195-UK_TRA_StockTot!Z195</f>
        <v>1976239.1008534217</v>
      </c>
      <c r="AA195" s="197">
        <f>EU28_TRA_StockTot!AA195-UK_TRA_StockTot!AA195</f>
        <v>2002476.7958435214</v>
      </c>
      <c r="AB195" s="197">
        <f>EU28_TRA_StockTot!AB195-UK_TRA_StockTot!AB195</f>
        <v>2022869.8449515025</v>
      </c>
      <c r="AC195" s="197">
        <f>EU28_TRA_StockTot!AC195-UK_TRA_StockTot!AC195</f>
        <v>2039401.3123238496</v>
      </c>
      <c r="AD195" s="197">
        <f>EU28_TRA_StockTot!AD195-UK_TRA_StockTot!AD195</f>
        <v>2063025.0408039752</v>
      </c>
      <c r="AE195" s="197">
        <f>EU28_TRA_StockTot!AE195-UK_TRA_StockTot!AE195</f>
        <v>2088794.8820873268</v>
      </c>
      <c r="AF195" s="197">
        <f>EU28_TRA_StockTot!AF195-UK_TRA_StockTot!AF195</f>
        <v>2117945.529821631</v>
      </c>
      <c r="AG195" s="197">
        <f>EU28_TRA_StockTot!AG195-UK_TRA_StockTot!AG195</f>
        <v>2147306.4165942082</v>
      </c>
      <c r="AH195" s="197">
        <f>EU28_TRA_StockTot!AH195-UK_TRA_StockTot!AH195</f>
        <v>2175134.9969507884</v>
      </c>
      <c r="AI195" s="197">
        <f>EU28_TRA_StockTot!AI195-UK_TRA_StockTot!AI195</f>
        <v>2206446.3305557421</v>
      </c>
      <c r="AJ195" s="197">
        <f>EU28_TRA_StockTot!AJ195-UK_TRA_StockTot!AJ195</f>
        <v>2237051.5879684999</v>
      </c>
      <c r="AK195" s="197">
        <f>EU28_TRA_StockTot!AK195-UK_TRA_StockTot!AK195</f>
        <v>2268180.6622741958</v>
      </c>
      <c r="AL195" s="197">
        <f>EU28_TRA_StockTot!AL195-UK_TRA_StockTot!AL195</f>
        <v>2301607.5501776501</v>
      </c>
      <c r="AM195" s="197">
        <f>EU28_TRA_StockTot!AM195-UK_TRA_StockTot!AM195</f>
        <v>2334013.5931589073</v>
      </c>
      <c r="AN195" s="197">
        <f>EU28_TRA_StockTot!AN195-UK_TRA_StockTot!AN195</f>
        <v>2379037.4815760762</v>
      </c>
      <c r="AO195" s="197">
        <f>EU28_TRA_StockTot!AO195-UK_TRA_StockTot!AO195</f>
        <v>2411324.0536368089</v>
      </c>
      <c r="AP195" s="197">
        <f>EU28_TRA_StockTot!AP195-UK_TRA_StockTot!AP195</f>
        <v>2444767.3525870293</v>
      </c>
      <c r="AQ195" s="197">
        <f>EU28_TRA_StockTot!AQ195-UK_TRA_StockTot!AQ195</f>
        <v>2478929.3098215065</v>
      </c>
      <c r="AR195" s="197">
        <f>EU28_TRA_StockTot!AR195-UK_TRA_StockTot!AR195</f>
        <v>2510531.7781911814</v>
      </c>
      <c r="AS195" s="197">
        <f>EU28_TRA_StockTot!AS195-UK_TRA_StockTot!AS195</f>
        <v>2541368.2556656031</v>
      </c>
      <c r="AT195" s="197">
        <f>EU28_TRA_StockTot!AT195-UK_TRA_StockTot!AT195</f>
        <v>2568103.8623518823</v>
      </c>
      <c r="AU195" s="197">
        <f>EU28_TRA_StockTot!AU195-UK_TRA_StockTot!AU195</f>
        <v>2594083.2423050478</v>
      </c>
      <c r="AV195" s="197">
        <f>EU28_TRA_StockTot!AV195-UK_TRA_StockTot!AV195</f>
        <v>2613150.6400406365</v>
      </c>
      <c r="AW195" s="197">
        <f>EU28_TRA_StockTot!AW195-UK_TRA_StockTot!AW195</f>
        <v>2622298.6166947479</v>
      </c>
      <c r="AX195" s="197">
        <f>EU28_TRA_StockTot!AX195-UK_TRA_StockTot!AX195</f>
        <v>2628052.8872852325</v>
      </c>
      <c r="AY195" s="197">
        <f>EU28_TRA_StockTot!AY195-UK_TRA_StockTot!AY195</f>
        <v>2624164.2689025537</v>
      </c>
      <c r="AZ195" s="197">
        <f>EU28_TRA_StockTot!AZ195-UK_TRA_StockTot!AZ195</f>
        <v>2613726.9684649385</v>
      </c>
    </row>
    <row r="196" spans="1:52">
      <c r="A196" s="95" t="s">
        <v>226</v>
      </c>
      <c r="B196" s="96">
        <f>EU28_TRA_StockTot!B196-UK_TRA_StockTot!B196</f>
        <v>0</v>
      </c>
      <c r="C196" s="197">
        <f>EU28_TRA_StockTot!C196-UK_TRA_StockTot!C196</f>
        <v>0</v>
      </c>
      <c r="D196" s="197">
        <f>EU28_TRA_StockTot!D196-UK_TRA_StockTot!D196</f>
        <v>0</v>
      </c>
      <c r="E196" s="197">
        <f>EU28_TRA_StockTot!E196-UK_TRA_StockTot!E196</f>
        <v>0</v>
      </c>
      <c r="F196" s="197">
        <f>EU28_TRA_StockTot!F196-UK_TRA_StockTot!F196</f>
        <v>0</v>
      </c>
      <c r="G196" s="197">
        <f>EU28_TRA_StockTot!G196-UK_TRA_StockTot!G196</f>
        <v>0</v>
      </c>
      <c r="H196" s="197">
        <f>EU28_TRA_StockTot!H196-UK_TRA_StockTot!H196</f>
        <v>0</v>
      </c>
      <c r="I196" s="197">
        <f>EU28_TRA_StockTot!I196-UK_TRA_StockTot!I196</f>
        <v>0</v>
      </c>
      <c r="J196" s="197">
        <f>EU28_TRA_StockTot!J196-UK_TRA_StockTot!J196</f>
        <v>0</v>
      </c>
      <c r="K196" s="197">
        <f>EU28_TRA_StockTot!K196-UK_TRA_StockTot!K196</f>
        <v>0</v>
      </c>
      <c r="L196" s="197">
        <f>EU28_TRA_StockTot!L196-UK_TRA_StockTot!L196</f>
        <v>0</v>
      </c>
      <c r="M196" s="197">
        <f>EU28_TRA_StockTot!M196-UK_TRA_StockTot!M196</f>
        <v>0</v>
      </c>
      <c r="N196" s="197">
        <f>EU28_TRA_StockTot!N196-UK_TRA_StockTot!N196</f>
        <v>0</v>
      </c>
      <c r="O196" s="197">
        <f>EU28_TRA_StockTot!O196-UK_TRA_StockTot!O196</f>
        <v>0</v>
      </c>
      <c r="P196" s="197">
        <f>EU28_TRA_StockTot!P196-UK_TRA_StockTot!P196</f>
        <v>0</v>
      </c>
      <c r="Q196" s="197">
        <f>EU28_TRA_StockTot!Q196-UK_TRA_StockTot!Q196</f>
        <v>0</v>
      </c>
      <c r="R196" s="197">
        <f>EU28_TRA_StockTot!R196-UK_TRA_StockTot!R196</f>
        <v>1.5034439361264168E-2</v>
      </c>
      <c r="S196" s="197">
        <f>EU28_TRA_StockTot!S196-UK_TRA_StockTot!S196</f>
        <v>3.8546679140892479E-2</v>
      </c>
      <c r="T196" s="197">
        <f>EU28_TRA_StockTot!T196-UK_TRA_StockTot!T196</f>
        <v>0.11531616420769458</v>
      </c>
      <c r="U196" s="197">
        <f>EU28_TRA_StockTot!U196-UK_TRA_StockTot!U196</f>
        <v>0.28119028814302677</v>
      </c>
      <c r="V196" s="197">
        <f>EU28_TRA_StockTot!V196-UK_TRA_StockTot!V196</f>
        <v>0.55734050835402527</v>
      </c>
      <c r="W196" s="197">
        <f>EU28_TRA_StockTot!W196-UK_TRA_StockTot!W196</f>
        <v>0.98701248110250683</v>
      </c>
      <c r="X196" s="197">
        <f>EU28_TRA_StockTot!X196-UK_TRA_StockTot!X196</f>
        <v>1.7567496437836534</v>
      </c>
      <c r="Y196" s="197">
        <f>EU28_TRA_StockTot!Y196-UK_TRA_StockTot!Y196</f>
        <v>2.9489007034962991</v>
      </c>
      <c r="Z196" s="197">
        <f>EU28_TRA_StockTot!Z196-UK_TRA_StockTot!Z196</f>
        <v>4.8996288820077805</v>
      </c>
      <c r="AA196" s="197">
        <f>EU28_TRA_StockTot!AA196-UK_TRA_StockTot!AA196</f>
        <v>8.2003650547695308</v>
      </c>
      <c r="AB196" s="197">
        <f>EU28_TRA_StockTot!AB196-UK_TRA_StockTot!AB196</f>
        <v>12.913353440532676</v>
      </c>
      <c r="AC196" s="197">
        <f>EU28_TRA_StockTot!AC196-UK_TRA_StockTot!AC196</f>
        <v>19.266243120103656</v>
      </c>
      <c r="AD196" s="197">
        <f>EU28_TRA_StockTot!AD196-UK_TRA_StockTot!AD196</f>
        <v>31.528232781877406</v>
      </c>
      <c r="AE196" s="197">
        <f>EU28_TRA_StockTot!AE196-UK_TRA_StockTot!AE196</f>
        <v>50.574678759011945</v>
      </c>
      <c r="AF196" s="197">
        <f>EU28_TRA_StockTot!AF196-UK_TRA_StockTot!AF196</f>
        <v>84.970817885398873</v>
      </c>
      <c r="AG196" s="197">
        <f>EU28_TRA_StockTot!AG196-UK_TRA_StockTot!AG196</f>
        <v>138.60760820390504</v>
      </c>
      <c r="AH196" s="197">
        <f>EU28_TRA_StockTot!AH196-UK_TRA_StockTot!AH196</f>
        <v>235.89004889791531</v>
      </c>
      <c r="AI196" s="197">
        <f>EU28_TRA_StockTot!AI196-UK_TRA_StockTot!AI196</f>
        <v>413.28154151940868</v>
      </c>
      <c r="AJ196" s="197">
        <f>EU28_TRA_StockTot!AJ196-UK_TRA_StockTot!AJ196</f>
        <v>697.85008058601443</v>
      </c>
      <c r="AK196" s="197">
        <f>EU28_TRA_StockTot!AK196-UK_TRA_StockTot!AK196</f>
        <v>1176.3584975087824</v>
      </c>
      <c r="AL196" s="197">
        <f>EU28_TRA_StockTot!AL196-UK_TRA_StockTot!AL196</f>
        <v>1937.5091533277825</v>
      </c>
      <c r="AM196" s="197">
        <f>EU28_TRA_StockTot!AM196-UK_TRA_StockTot!AM196</f>
        <v>3189.4690468401159</v>
      </c>
      <c r="AN196" s="197">
        <f>EU28_TRA_StockTot!AN196-UK_TRA_StockTot!AN196</f>
        <v>5658.5783199503376</v>
      </c>
      <c r="AO196" s="197">
        <f>EU28_TRA_StockTot!AO196-UK_TRA_StockTot!AO196</f>
        <v>8555.1962734241024</v>
      </c>
      <c r="AP196" s="197">
        <f>EU28_TRA_StockTot!AP196-UK_TRA_StockTot!AP196</f>
        <v>12932.812388351298</v>
      </c>
      <c r="AQ196" s="197">
        <f>EU28_TRA_StockTot!AQ196-UK_TRA_StockTot!AQ196</f>
        <v>18735.865624323811</v>
      </c>
      <c r="AR196" s="197">
        <f>EU28_TRA_StockTot!AR196-UK_TRA_StockTot!AR196</f>
        <v>26967.144101626749</v>
      </c>
      <c r="AS196" s="197">
        <f>EU28_TRA_StockTot!AS196-UK_TRA_StockTot!AS196</f>
        <v>39140.25604766186</v>
      </c>
      <c r="AT196" s="197">
        <f>EU28_TRA_StockTot!AT196-UK_TRA_StockTot!AT196</f>
        <v>55301.838933236118</v>
      </c>
      <c r="AU196" s="197">
        <f>EU28_TRA_StockTot!AU196-UK_TRA_StockTot!AU196</f>
        <v>77927.803070666909</v>
      </c>
      <c r="AV196" s="197">
        <f>EU28_TRA_StockTot!AV196-UK_TRA_StockTot!AV196</f>
        <v>106774.50901146235</v>
      </c>
      <c r="AW196" s="197">
        <f>EU28_TRA_StockTot!AW196-UK_TRA_StockTot!AW196</f>
        <v>142139.03683450044</v>
      </c>
      <c r="AX196" s="197">
        <f>EU28_TRA_StockTot!AX196-UK_TRA_StockTot!AX196</f>
        <v>188195.81067552126</v>
      </c>
      <c r="AY196" s="197">
        <f>EU28_TRA_StockTot!AY196-UK_TRA_StockTot!AY196</f>
        <v>241162.233646293</v>
      </c>
      <c r="AZ196" s="197">
        <f>EU28_TRA_StockTot!AZ196-UK_TRA_StockTot!AZ196</f>
        <v>300238.84979933919</v>
      </c>
    </row>
    <row r="197" spans="1:52">
      <c r="A197" s="95" t="s">
        <v>227</v>
      </c>
      <c r="B197" s="96">
        <f>EU28_TRA_StockTot!B197-UK_TRA_StockTot!B197</f>
        <v>0</v>
      </c>
      <c r="C197" s="197">
        <f>EU28_TRA_StockTot!C197-UK_TRA_StockTot!C197</f>
        <v>0</v>
      </c>
      <c r="D197" s="197">
        <f>EU28_TRA_StockTot!D197-UK_TRA_StockTot!D197</f>
        <v>0</v>
      </c>
      <c r="E197" s="197">
        <f>EU28_TRA_StockTot!E197-UK_TRA_StockTot!E197</f>
        <v>0</v>
      </c>
      <c r="F197" s="197">
        <f>EU28_TRA_StockTot!F197-UK_TRA_StockTot!F197</f>
        <v>0</v>
      </c>
      <c r="G197" s="197">
        <f>EU28_TRA_StockTot!G197-UK_TRA_StockTot!G197</f>
        <v>0</v>
      </c>
      <c r="H197" s="197">
        <f>EU28_TRA_StockTot!H197-UK_TRA_StockTot!H197</f>
        <v>0</v>
      </c>
      <c r="I197" s="197">
        <f>EU28_TRA_StockTot!I197-UK_TRA_StockTot!I197</f>
        <v>0</v>
      </c>
      <c r="J197" s="197">
        <f>EU28_TRA_StockTot!J197-UK_TRA_StockTot!J197</f>
        <v>0</v>
      </c>
      <c r="K197" s="197">
        <f>EU28_TRA_StockTot!K197-UK_TRA_StockTot!K197</f>
        <v>0</v>
      </c>
      <c r="L197" s="197">
        <f>EU28_TRA_StockTot!L197-UK_TRA_StockTot!L197</f>
        <v>0</v>
      </c>
      <c r="M197" s="197">
        <f>EU28_TRA_StockTot!M197-UK_TRA_StockTot!M197</f>
        <v>0</v>
      </c>
      <c r="N197" s="197">
        <f>EU28_TRA_StockTot!N197-UK_TRA_StockTot!N197</f>
        <v>0</v>
      </c>
      <c r="O197" s="197">
        <f>EU28_TRA_StockTot!O197-UK_TRA_StockTot!O197</f>
        <v>0</v>
      </c>
      <c r="P197" s="197">
        <f>EU28_TRA_StockTot!P197-UK_TRA_StockTot!P197</f>
        <v>0</v>
      </c>
      <c r="Q197" s="197">
        <f>EU28_TRA_StockTot!Q197-UK_TRA_StockTot!Q197</f>
        <v>0</v>
      </c>
      <c r="R197" s="197">
        <f>EU28_TRA_StockTot!R197-UK_TRA_StockTot!R197</f>
        <v>0</v>
      </c>
      <c r="S197" s="197">
        <f>EU28_TRA_StockTot!S197-UK_TRA_StockTot!S197</f>
        <v>0</v>
      </c>
      <c r="T197" s="197">
        <f>EU28_TRA_StockTot!T197-UK_TRA_StockTot!T197</f>
        <v>0</v>
      </c>
      <c r="U197" s="197">
        <f>EU28_TRA_StockTot!U197-UK_TRA_StockTot!U197</f>
        <v>0</v>
      </c>
      <c r="V197" s="197">
        <f>EU28_TRA_StockTot!V197-UK_TRA_StockTot!V197</f>
        <v>0</v>
      </c>
      <c r="W197" s="197">
        <f>EU28_TRA_StockTot!W197-UK_TRA_StockTot!W197</f>
        <v>0</v>
      </c>
      <c r="X197" s="197">
        <f>EU28_TRA_StockTot!X197-UK_TRA_StockTot!X197</f>
        <v>0</v>
      </c>
      <c r="Y197" s="197">
        <f>EU28_TRA_StockTot!Y197-UK_TRA_StockTot!Y197</f>
        <v>0</v>
      </c>
      <c r="Z197" s="197">
        <f>EU28_TRA_StockTot!Z197-UK_TRA_StockTot!Z197</f>
        <v>0</v>
      </c>
      <c r="AA197" s="197">
        <f>EU28_TRA_StockTot!AA197-UK_TRA_StockTot!AA197</f>
        <v>0</v>
      </c>
      <c r="AB197" s="197">
        <f>EU28_TRA_StockTot!AB197-UK_TRA_StockTot!AB197</f>
        <v>0</v>
      </c>
      <c r="AC197" s="197">
        <f>EU28_TRA_StockTot!AC197-UK_TRA_StockTot!AC197</f>
        <v>0</v>
      </c>
      <c r="AD197" s="197">
        <f>EU28_TRA_StockTot!AD197-UK_TRA_StockTot!AD197</f>
        <v>0</v>
      </c>
      <c r="AE197" s="197">
        <f>EU28_TRA_StockTot!AE197-UK_TRA_StockTot!AE197</f>
        <v>0</v>
      </c>
      <c r="AF197" s="197">
        <f>EU28_TRA_StockTot!AF197-UK_TRA_StockTot!AF197</f>
        <v>0</v>
      </c>
      <c r="AG197" s="197">
        <f>EU28_TRA_StockTot!AG197-UK_TRA_StockTot!AG197</f>
        <v>0</v>
      </c>
      <c r="AH197" s="197">
        <f>EU28_TRA_StockTot!AH197-UK_TRA_StockTot!AH197</f>
        <v>0</v>
      </c>
      <c r="AI197" s="197">
        <f>EU28_TRA_StockTot!AI197-UK_TRA_StockTot!AI197</f>
        <v>0</v>
      </c>
      <c r="AJ197" s="197">
        <f>EU28_TRA_StockTot!AJ197-UK_TRA_StockTot!AJ197</f>
        <v>0</v>
      </c>
      <c r="AK197" s="197">
        <f>EU28_TRA_StockTot!AK197-UK_TRA_StockTot!AK197</f>
        <v>0</v>
      </c>
      <c r="AL197" s="197">
        <f>EU28_TRA_StockTot!AL197-UK_TRA_StockTot!AL197</f>
        <v>0</v>
      </c>
      <c r="AM197" s="197">
        <f>EU28_TRA_StockTot!AM197-UK_TRA_StockTot!AM197</f>
        <v>0</v>
      </c>
      <c r="AN197" s="197">
        <f>EU28_TRA_StockTot!AN197-UK_TRA_StockTot!AN197</f>
        <v>0</v>
      </c>
      <c r="AO197" s="197">
        <f>EU28_TRA_StockTot!AO197-UK_TRA_StockTot!AO197</f>
        <v>0</v>
      </c>
      <c r="AP197" s="197">
        <f>EU28_TRA_StockTot!AP197-UK_TRA_StockTot!AP197</f>
        <v>0</v>
      </c>
      <c r="AQ197" s="197">
        <f>EU28_TRA_StockTot!AQ197-UK_TRA_StockTot!AQ197</f>
        <v>0</v>
      </c>
      <c r="AR197" s="197">
        <f>EU28_TRA_StockTot!AR197-UK_TRA_StockTot!AR197</f>
        <v>0</v>
      </c>
      <c r="AS197" s="197">
        <f>EU28_TRA_StockTot!AS197-UK_TRA_StockTot!AS197</f>
        <v>0</v>
      </c>
      <c r="AT197" s="197">
        <f>EU28_TRA_StockTot!AT197-UK_TRA_StockTot!AT197</f>
        <v>0</v>
      </c>
      <c r="AU197" s="197">
        <f>EU28_TRA_StockTot!AU197-UK_TRA_StockTot!AU197</f>
        <v>0</v>
      </c>
      <c r="AV197" s="197">
        <f>EU28_TRA_StockTot!AV197-UK_TRA_StockTot!AV197</f>
        <v>0</v>
      </c>
      <c r="AW197" s="197">
        <f>EU28_TRA_StockTot!AW197-UK_TRA_StockTot!AW197</f>
        <v>0</v>
      </c>
      <c r="AX197" s="197">
        <f>EU28_TRA_StockTot!AX197-UK_TRA_StockTot!AX197</f>
        <v>0</v>
      </c>
      <c r="AY197" s="197">
        <f>EU28_TRA_StockTot!AY197-UK_TRA_StockTot!AY197</f>
        <v>0</v>
      </c>
      <c r="AZ197" s="197">
        <f>EU28_TRA_StockTot!AZ197-UK_TRA_StockTot!AZ197</f>
        <v>0</v>
      </c>
    </row>
    <row r="198" spans="1:52">
      <c r="A198" s="95" t="s">
        <v>228</v>
      </c>
      <c r="B198" s="96">
        <f>EU28_TRA_StockTot!B198-UK_TRA_StockTot!B198</f>
        <v>0</v>
      </c>
      <c r="C198" s="197">
        <f>EU28_TRA_StockTot!C198-UK_TRA_StockTot!C198</f>
        <v>0</v>
      </c>
      <c r="D198" s="197">
        <f>EU28_TRA_StockTot!D198-UK_TRA_StockTot!D198</f>
        <v>0</v>
      </c>
      <c r="E198" s="197">
        <f>EU28_TRA_StockTot!E198-UK_TRA_StockTot!E198</f>
        <v>0</v>
      </c>
      <c r="F198" s="197">
        <f>EU28_TRA_StockTot!F198-UK_TRA_StockTot!F198</f>
        <v>0</v>
      </c>
      <c r="G198" s="197">
        <f>EU28_TRA_StockTot!G198-UK_TRA_StockTot!G198</f>
        <v>0</v>
      </c>
      <c r="H198" s="197">
        <f>EU28_TRA_StockTot!H198-UK_TRA_StockTot!H198</f>
        <v>0</v>
      </c>
      <c r="I198" s="197">
        <f>EU28_TRA_StockTot!I198-UK_TRA_StockTot!I198</f>
        <v>0</v>
      </c>
      <c r="J198" s="197">
        <f>EU28_TRA_StockTot!J198-UK_TRA_StockTot!J198</f>
        <v>0</v>
      </c>
      <c r="K198" s="197">
        <f>EU28_TRA_StockTot!K198-UK_TRA_StockTot!K198</f>
        <v>0</v>
      </c>
      <c r="L198" s="197">
        <f>EU28_TRA_StockTot!L198-UK_TRA_StockTot!L198</f>
        <v>0</v>
      </c>
      <c r="M198" s="197">
        <f>EU28_TRA_StockTot!M198-UK_TRA_StockTot!M198</f>
        <v>0</v>
      </c>
      <c r="N198" s="197">
        <f>EU28_TRA_StockTot!N198-UK_TRA_StockTot!N198</f>
        <v>0</v>
      </c>
      <c r="O198" s="197">
        <f>EU28_TRA_StockTot!O198-UK_TRA_StockTot!O198</f>
        <v>0</v>
      </c>
      <c r="P198" s="197">
        <f>EU28_TRA_StockTot!P198-UK_TRA_StockTot!P198</f>
        <v>0</v>
      </c>
      <c r="Q198" s="197">
        <f>EU28_TRA_StockTot!Q198-UK_TRA_StockTot!Q198</f>
        <v>0</v>
      </c>
      <c r="R198" s="197">
        <f>EU28_TRA_StockTot!R198-UK_TRA_StockTot!R198</f>
        <v>0</v>
      </c>
      <c r="S198" s="197">
        <f>EU28_TRA_StockTot!S198-UK_TRA_StockTot!S198</f>
        <v>0</v>
      </c>
      <c r="T198" s="197">
        <f>EU28_TRA_StockTot!T198-UK_TRA_StockTot!T198</f>
        <v>0</v>
      </c>
      <c r="U198" s="197">
        <f>EU28_TRA_StockTot!U198-UK_TRA_StockTot!U198</f>
        <v>0</v>
      </c>
      <c r="V198" s="197">
        <f>EU28_TRA_StockTot!V198-UK_TRA_StockTot!V198</f>
        <v>0</v>
      </c>
      <c r="W198" s="197">
        <f>EU28_TRA_StockTot!W198-UK_TRA_StockTot!W198</f>
        <v>0</v>
      </c>
      <c r="X198" s="197">
        <f>EU28_TRA_StockTot!X198-UK_TRA_StockTot!X198</f>
        <v>0</v>
      </c>
      <c r="Y198" s="197">
        <f>EU28_TRA_StockTot!Y198-UK_TRA_StockTot!Y198</f>
        <v>0</v>
      </c>
      <c r="Z198" s="197">
        <f>EU28_TRA_StockTot!Z198-UK_TRA_StockTot!Z198</f>
        <v>0</v>
      </c>
      <c r="AA198" s="197">
        <f>EU28_TRA_StockTot!AA198-UK_TRA_StockTot!AA198</f>
        <v>0</v>
      </c>
      <c r="AB198" s="197">
        <f>EU28_TRA_StockTot!AB198-UK_TRA_StockTot!AB198</f>
        <v>0</v>
      </c>
      <c r="AC198" s="197">
        <f>EU28_TRA_StockTot!AC198-UK_TRA_StockTot!AC198</f>
        <v>0</v>
      </c>
      <c r="AD198" s="197">
        <f>EU28_TRA_StockTot!AD198-UK_TRA_StockTot!AD198</f>
        <v>0</v>
      </c>
      <c r="AE198" s="197">
        <f>EU28_TRA_StockTot!AE198-UK_TRA_StockTot!AE198</f>
        <v>0</v>
      </c>
      <c r="AF198" s="197">
        <f>EU28_TRA_StockTot!AF198-UK_TRA_StockTot!AF198</f>
        <v>0</v>
      </c>
      <c r="AG198" s="197">
        <f>EU28_TRA_StockTot!AG198-UK_TRA_StockTot!AG198</f>
        <v>0</v>
      </c>
      <c r="AH198" s="197">
        <f>EU28_TRA_StockTot!AH198-UK_TRA_StockTot!AH198</f>
        <v>0</v>
      </c>
      <c r="AI198" s="197">
        <f>EU28_TRA_StockTot!AI198-UK_TRA_StockTot!AI198</f>
        <v>0</v>
      </c>
      <c r="AJ198" s="197">
        <f>EU28_TRA_StockTot!AJ198-UK_TRA_StockTot!AJ198</f>
        <v>0</v>
      </c>
      <c r="AK198" s="197">
        <f>EU28_TRA_StockTot!AK198-UK_TRA_StockTot!AK198</f>
        <v>0</v>
      </c>
      <c r="AL198" s="197">
        <f>EU28_TRA_StockTot!AL198-UK_TRA_StockTot!AL198</f>
        <v>0</v>
      </c>
      <c r="AM198" s="197">
        <f>EU28_TRA_StockTot!AM198-UK_TRA_StockTot!AM198</f>
        <v>0</v>
      </c>
      <c r="AN198" s="197">
        <f>EU28_TRA_StockTot!AN198-UK_TRA_StockTot!AN198</f>
        <v>0</v>
      </c>
      <c r="AO198" s="197">
        <f>EU28_TRA_StockTot!AO198-UK_TRA_StockTot!AO198</f>
        <v>0</v>
      </c>
      <c r="AP198" s="197">
        <f>EU28_TRA_StockTot!AP198-UK_TRA_StockTot!AP198</f>
        <v>0</v>
      </c>
      <c r="AQ198" s="197">
        <f>EU28_TRA_StockTot!AQ198-UK_TRA_StockTot!AQ198</f>
        <v>0</v>
      </c>
      <c r="AR198" s="197">
        <f>EU28_TRA_StockTot!AR198-UK_TRA_StockTot!AR198</f>
        <v>0</v>
      </c>
      <c r="AS198" s="197">
        <f>EU28_TRA_StockTot!AS198-UK_TRA_StockTot!AS198</f>
        <v>0</v>
      </c>
      <c r="AT198" s="197">
        <f>EU28_TRA_StockTot!AT198-UK_TRA_StockTot!AT198</f>
        <v>0</v>
      </c>
      <c r="AU198" s="197">
        <f>EU28_TRA_StockTot!AU198-UK_TRA_StockTot!AU198</f>
        <v>0</v>
      </c>
      <c r="AV198" s="197">
        <f>EU28_TRA_StockTot!AV198-UK_TRA_StockTot!AV198</f>
        <v>0</v>
      </c>
      <c r="AW198" s="197">
        <f>EU28_TRA_StockTot!AW198-UK_TRA_StockTot!AW198</f>
        <v>0</v>
      </c>
      <c r="AX198" s="197">
        <f>EU28_TRA_StockTot!AX198-UK_TRA_StockTot!AX198</f>
        <v>0</v>
      </c>
      <c r="AY198" s="197">
        <f>EU28_TRA_StockTot!AY198-UK_TRA_StockTot!AY198</f>
        <v>0</v>
      </c>
      <c r="AZ198" s="197">
        <f>EU28_TRA_StockTot!AZ198-UK_TRA_StockTot!AZ198</f>
        <v>0</v>
      </c>
    </row>
    <row r="199" spans="1:52">
      <c r="A199" s="115" t="s">
        <v>87</v>
      </c>
      <c r="B199" s="111">
        <f>EU28_TRA_StockTot!B199-UK_TRA_StockTot!B199</f>
        <v>9432706</v>
      </c>
      <c r="C199" s="210">
        <f>EU28_TRA_StockTot!C199-UK_TRA_StockTot!C199</f>
        <v>9228279</v>
      </c>
      <c r="D199" s="210">
        <f>EU28_TRA_StockTot!D199-UK_TRA_StockTot!D199</f>
        <v>8938698</v>
      </c>
      <c r="E199" s="210">
        <f>EU28_TRA_StockTot!E199-UK_TRA_StockTot!E199</f>
        <v>9324327.0000000019</v>
      </c>
      <c r="F199" s="210">
        <f>EU28_TRA_StockTot!F199-UK_TRA_StockTot!F199</f>
        <v>10080711</v>
      </c>
      <c r="G199" s="210">
        <f>EU28_TRA_StockTot!G199-UK_TRA_StockTot!G199</f>
        <v>10530536</v>
      </c>
      <c r="H199" s="210">
        <f>EU28_TRA_StockTot!H199-UK_TRA_StockTot!H199</f>
        <v>11068199</v>
      </c>
      <c r="I199" s="210">
        <f>EU28_TRA_StockTot!I199-UK_TRA_StockTot!I199</f>
        <v>11727927</v>
      </c>
      <c r="J199" s="210">
        <f>EU28_TRA_StockTot!J199-UK_TRA_StockTot!J199</f>
        <v>11750339.000000002</v>
      </c>
      <c r="K199" s="210">
        <f>EU28_TRA_StockTot!K199-UK_TRA_StockTot!K199</f>
        <v>10657401.999999998</v>
      </c>
      <c r="L199" s="210">
        <f>EU28_TRA_StockTot!L199-UK_TRA_StockTot!L199</f>
        <v>10690528</v>
      </c>
      <c r="M199" s="210">
        <f>EU28_TRA_StockTot!M199-UK_TRA_StockTot!M199</f>
        <v>11271319</v>
      </c>
      <c r="N199" s="210">
        <f>EU28_TRA_StockTot!N199-UK_TRA_StockTot!N199</f>
        <v>11028023</v>
      </c>
      <c r="O199" s="210">
        <f>EU28_TRA_StockTot!O199-UK_TRA_StockTot!O199</f>
        <v>10969073</v>
      </c>
      <c r="P199" s="210">
        <f>EU28_TRA_StockTot!P199-UK_TRA_StockTot!P199</f>
        <v>11316665</v>
      </c>
      <c r="Q199" s="210">
        <f>EU28_TRA_StockTot!Q199-UK_TRA_StockTot!Q199</f>
        <v>11848160</v>
      </c>
      <c r="R199" s="210">
        <f>EU28_TRA_StockTot!R199-UK_TRA_StockTot!R199</f>
        <v>13041005.704876419</v>
      </c>
      <c r="S199" s="210">
        <f>EU28_TRA_StockTot!S199-UK_TRA_StockTot!S199</f>
        <v>13491405.896572752</v>
      </c>
      <c r="T199" s="210">
        <f>EU28_TRA_StockTot!T199-UK_TRA_StockTot!T199</f>
        <v>13969184.706722734</v>
      </c>
      <c r="U199" s="210">
        <f>EU28_TRA_StockTot!U199-UK_TRA_StockTot!U199</f>
        <v>14397038.427961966</v>
      </c>
      <c r="V199" s="210">
        <f>EU28_TRA_StockTot!V199-UK_TRA_StockTot!V199</f>
        <v>14773148.16634981</v>
      </c>
      <c r="W199" s="210">
        <f>EU28_TRA_StockTot!W199-UK_TRA_StockTot!W199</f>
        <v>15151731.110038061</v>
      </c>
      <c r="X199" s="210">
        <f>EU28_TRA_StockTot!X199-UK_TRA_StockTot!X199</f>
        <v>15512625.732706865</v>
      </c>
      <c r="Y199" s="210">
        <f>EU28_TRA_StockTot!Y199-UK_TRA_StockTot!Y199</f>
        <v>15832446.347535005</v>
      </c>
      <c r="Z199" s="210">
        <f>EU28_TRA_StockTot!Z199-UK_TRA_StockTot!Z199</f>
        <v>16152548.27316587</v>
      </c>
      <c r="AA199" s="210">
        <f>EU28_TRA_StockTot!AA199-UK_TRA_StockTot!AA199</f>
        <v>16497854.810331482</v>
      </c>
      <c r="AB199" s="210">
        <f>EU28_TRA_StockTot!AB199-UK_TRA_StockTot!AB199</f>
        <v>16834905.342738077</v>
      </c>
      <c r="AC199" s="210">
        <f>EU28_TRA_StockTot!AC199-UK_TRA_StockTot!AC199</f>
        <v>17182818.966048501</v>
      </c>
      <c r="AD199" s="210">
        <f>EU28_TRA_StockTot!AD199-UK_TRA_StockTot!AD199</f>
        <v>17559989.797645155</v>
      </c>
      <c r="AE199" s="210">
        <f>EU28_TRA_StockTot!AE199-UK_TRA_StockTot!AE199</f>
        <v>17920871.039335191</v>
      </c>
      <c r="AF199" s="210">
        <f>EU28_TRA_StockTot!AF199-UK_TRA_StockTot!AF199</f>
        <v>18280562.262947388</v>
      </c>
      <c r="AG199" s="210">
        <f>EU28_TRA_StockTot!AG199-UK_TRA_StockTot!AG199</f>
        <v>18647827.073315527</v>
      </c>
      <c r="AH199" s="210">
        <f>EU28_TRA_StockTot!AH199-UK_TRA_StockTot!AH199</f>
        <v>18970975.510991696</v>
      </c>
      <c r="AI199" s="210">
        <f>EU28_TRA_StockTot!AI199-UK_TRA_StockTot!AI199</f>
        <v>19283487.259900883</v>
      </c>
      <c r="AJ199" s="210">
        <f>EU28_TRA_StockTot!AJ199-UK_TRA_StockTot!AJ199</f>
        <v>19560363.538142528</v>
      </c>
      <c r="AK199" s="210">
        <f>EU28_TRA_StockTot!AK199-UK_TRA_StockTot!AK199</f>
        <v>19829933.0326005</v>
      </c>
      <c r="AL199" s="210">
        <f>EU28_TRA_StockTot!AL199-UK_TRA_StockTot!AL199</f>
        <v>20115619.614583742</v>
      </c>
      <c r="AM199" s="210">
        <f>EU28_TRA_StockTot!AM199-UK_TRA_StockTot!AM199</f>
        <v>20388845.44324141</v>
      </c>
      <c r="AN199" s="210">
        <f>EU28_TRA_StockTot!AN199-UK_TRA_StockTot!AN199</f>
        <v>20747581.972187236</v>
      </c>
      <c r="AO199" s="210">
        <f>EU28_TRA_StockTot!AO199-UK_TRA_StockTot!AO199</f>
        <v>21023083.13058893</v>
      </c>
      <c r="AP199" s="210">
        <f>EU28_TRA_StockTot!AP199-UK_TRA_StockTot!AP199</f>
        <v>21298707.21634144</v>
      </c>
      <c r="AQ199" s="210">
        <f>EU28_TRA_StockTot!AQ199-UK_TRA_StockTot!AQ199</f>
        <v>21613680.890521817</v>
      </c>
      <c r="AR199" s="210">
        <f>EU28_TRA_StockTot!AR199-UK_TRA_StockTot!AR199</f>
        <v>21936471.382336549</v>
      </c>
      <c r="AS199" s="210">
        <f>EU28_TRA_StockTot!AS199-UK_TRA_StockTot!AS199</f>
        <v>22263746.641620111</v>
      </c>
      <c r="AT199" s="210">
        <f>EU28_TRA_StockTot!AT199-UK_TRA_StockTot!AT199</f>
        <v>22592294.821934097</v>
      </c>
      <c r="AU199" s="210">
        <f>EU28_TRA_StockTot!AU199-UK_TRA_StockTot!AU199</f>
        <v>22956398.786714837</v>
      </c>
      <c r="AV199" s="210">
        <f>EU28_TRA_StockTot!AV199-UK_TRA_StockTot!AV199</f>
        <v>23303123.478505865</v>
      </c>
      <c r="AW199" s="210">
        <f>EU28_TRA_StockTot!AW199-UK_TRA_StockTot!AW199</f>
        <v>23613837.779298492</v>
      </c>
      <c r="AX199" s="210">
        <f>EU28_TRA_StockTot!AX199-UK_TRA_StockTot!AX199</f>
        <v>23961104.003310546</v>
      </c>
      <c r="AY199" s="210">
        <f>EU28_TRA_StockTot!AY199-UK_TRA_StockTot!AY199</f>
        <v>24293623.884953823</v>
      </c>
      <c r="AZ199" s="210">
        <f>EU28_TRA_StockTot!AZ199-UK_TRA_StockTot!AZ199</f>
        <v>24607710.970220383</v>
      </c>
    </row>
    <row r="200" spans="1:52">
      <c r="A200" s="95" t="s">
        <v>225</v>
      </c>
      <c r="B200" s="96">
        <f>EU28_TRA_StockTot!B200-UK_TRA_StockTot!B200</f>
        <v>9432706</v>
      </c>
      <c r="C200" s="197">
        <f>EU28_TRA_StockTot!C200-UK_TRA_StockTot!C200</f>
        <v>9228279</v>
      </c>
      <c r="D200" s="197">
        <f>EU28_TRA_StockTot!D200-UK_TRA_StockTot!D200</f>
        <v>8938698</v>
      </c>
      <c r="E200" s="197">
        <f>EU28_TRA_StockTot!E200-UK_TRA_StockTot!E200</f>
        <v>9324327.0000000019</v>
      </c>
      <c r="F200" s="197">
        <f>EU28_TRA_StockTot!F200-UK_TRA_StockTot!F200</f>
        <v>10080711</v>
      </c>
      <c r="G200" s="197">
        <f>EU28_TRA_StockTot!G200-UK_TRA_StockTot!G200</f>
        <v>10530536</v>
      </c>
      <c r="H200" s="197">
        <f>EU28_TRA_StockTot!H200-UK_TRA_StockTot!H200</f>
        <v>11068199</v>
      </c>
      <c r="I200" s="197">
        <f>EU28_TRA_StockTot!I200-UK_TRA_StockTot!I200</f>
        <v>11727927</v>
      </c>
      <c r="J200" s="197">
        <f>EU28_TRA_StockTot!J200-UK_TRA_StockTot!J200</f>
        <v>11750339.000000002</v>
      </c>
      <c r="K200" s="197">
        <f>EU28_TRA_StockTot!K200-UK_TRA_StockTot!K200</f>
        <v>10657401.999999998</v>
      </c>
      <c r="L200" s="197">
        <f>EU28_TRA_StockTot!L200-UK_TRA_StockTot!L200</f>
        <v>10690528</v>
      </c>
      <c r="M200" s="197">
        <f>EU28_TRA_StockTot!M200-UK_TRA_StockTot!M200</f>
        <v>11271319</v>
      </c>
      <c r="N200" s="197">
        <f>EU28_TRA_StockTot!N200-UK_TRA_StockTot!N200</f>
        <v>11028023</v>
      </c>
      <c r="O200" s="197">
        <f>EU28_TRA_StockTot!O200-UK_TRA_StockTot!O200</f>
        <v>10969073</v>
      </c>
      <c r="P200" s="197">
        <f>EU28_TRA_StockTot!P200-UK_TRA_StockTot!P200</f>
        <v>11316665</v>
      </c>
      <c r="Q200" s="197">
        <f>EU28_TRA_StockTot!Q200-UK_TRA_StockTot!Q200</f>
        <v>11848160</v>
      </c>
      <c r="R200" s="197">
        <f>EU28_TRA_StockTot!R200-UK_TRA_StockTot!R200</f>
        <v>13041005.704876419</v>
      </c>
      <c r="S200" s="197">
        <f>EU28_TRA_StockTot!S200-UK_TRA_StockTot!S200</f>
        <v>13491405.896572752</v>
      </c>
      <c r="T200" s="197">
        <f>EU28_TRA_StockTot!T200-UK_TRA_StockTot!T200</f>
        <v>13969184.706722734</v>
      </c>
      <c r="U200" s="197">
        <f>EU28_TRA_StockTot!U200-UK_TRA_StockTot!U200</f>
        <v>14397038.427961966</v>
      </c>
      <c r="V200" s="197">
        <f>EU28_TRA_StockTot!V200-UK_TRA_StockTot!V200</f>
        <v>14773148.16634981</v>
      </c>
      <c r="W200" s="197">
        <f>EU28_TRA_StockTot!W200-UK_TRA_StockTot!W200</f>
        <v>15151731.110038061</v>
      </c>
      <c r="X200" s="197">
        <f>EU28_TRA_StockTot!X200-UK_TRA_StockTot!X200</f>
        <v>15512625.732706865</v>
      </c>
      <c r="Y200" s="197">
        <f>EU28_TRA_StockTot!Y200-UK_TRA_StockTot!Y200</f>
        <v>15832446.347535005</v>
      </c>
      <c r="Z200" s="197">
        <f>EU28_TRA_StockTot!Z200-UK_TRA_StockTot!Z200</f>
        <v>16152548.27316587</v>
      </c>
      <c r="AA200" s="197">
        <f>EU28_TRA_StockTot!AA200-UK_TRA_StockTot!AA200</f>
        <v>16497854.810331482</v>
      </c>
      <c r="AB200" s="197">
        <f>EU28_TRA_StockTot!AB200-UK_TRA_StockTot!AB200</f>
        <v>16834905.342738077</v>
      </c>
      <c r="AC200" s="197">
        <f>EU28_TRA_StockTot!AC200-UK_TRA_StockTot!AC200</f>
        <v>17182818.966048494</v>
      </c>
      <c r="AD200" s="197">
        <f>EU28_TRA_StockTot!AD200-UK_TRA_StockTot!AD200</f>
        <v>17559989.797645114</v>
      </c>
      <c r="AE200" s="197">
        <f>EU28_TRA_StockTot!AE200-UK_TRA_StockTot!AE200</f>
        <v>17920871.039334942</v>
      </c>
      <c r="AF200" s="197">
        <f>EU28_TRA_StockTot!AF200-UK_TRA_StockTot!AF200</f>
        <v>18280562.262945708</v>
      </c>
      <c r="AG200" s="197">
        <f>EU28_TRA_StockTot!AG200-UK_TRA_StockTot!AG200</f>
        <v>18647827.073304463</v>
      </c>
      <c r="AH200" s="197">
        <f>EU28_TRA_StockTot!AH200-UK_TRA_StockTot!AH200</f>
        <v>18970975.510920897</v>
      </c>
      <c r="AI200" s="197">
        <f>EU28_TRA_StockTot!AI200-UK_TRA_StockTot!AI200</f>
        <v>19283487.259473737</v>
      </c>
      <c r="AJ200" s="197">
        <f>EU28_TRA_StockTot!AJ200-UK_TRA_StockTot!AJ200</f>
        <v>19560363.535610933</v>
      </c>
      <c r="AK200" s="197">
        <f>EU28_TRA_StockTot!AK200-UK_TRA_StockTot!AK200</f>
        <v>19829933.01838357</v>
      </c>
      <c r="AL200" s="197">
        <f>EU28_TRA_StockTot!AL200-UK_TRA_StockTot!AL200</f>
        <v>20115619.540066913</v>
      </c>
      <c r="AM200" s="197">
        <f>EU28_TRA_StockTot!AM200-UK_TRA_StockTot!AM200</f>
        <v>20388845.043443322</v>
      </c>
      <c r="AN200" s="197">
        <f>EU28_TRA_StockTot!AN200-UK_TRA_StockTot!AN200</f>
        <v>20747579.742497962</v>
      </c>
      <c r="AO200" s="197">
        <f>EU28_TRA_StockTot!AO200-UK_TRA_StockTot!AO200</f>
        <v>21023074.342578165</v>
      </c>
      <c r="AP200" s="197">
        <f>EU28_TRA_StockTot!AP200-UK_TRA_StockTot!AP200</f>
        <v>21298673.230894245</v>
      </c>
      <c r="AQ200" s="197">
        <f>EU28_TRA_StockTot!AQ200-UK_TRA_StockTot!AQ200</f>
        <v>21613552.22802728</v>
      </c>
      <c r="AR200" s="197">
        <f>EU28_TRA_StockTot!AR200-UK_TRA_StockTot!AR200</f>
        <v>21936026.179059677</v>
      </c>
      <c r="AS200" s="197">
        <f>EU28_TRA_StockTot!AS200-UK_TRA_StockTot!AS200</f>
        <v>22262353.206185866</v>
      </c>
      <c r="AT200" s="197">
        <f>EU28_TRA_StockTot!AT200-UK_TRA_StockTot!AT200</f>
        <v>22588330.566218134</v>
      </c>
      <c r="AU200" s="197">
        <f>EU28_TRA_StockTot!AU200-UK_TRA_StockTot!AU200</f>
        <v>22945994.740269877</v>
      </c>
      <c r="AV200" s="197">
        <f>EU28_TRA_StockTot!AV200-UK_TRA_StockTot!AV200</f>
        <v>23278762.268995889</v>
      </c>
      <c r="AW200" s="197">
        <f>EU28_TRA_StockTot!AW200-UK_TRA_StockTot!AW200</f>
        <v>23560753.49781334</v>
      </c>
      <c r="AX200" s="197">
        <f>EU28_TRA_StockTot!AX200-UK_TRA_StockTot!AX200</f>
        <v>23855878.887416102</v>
      </c>
      <c r="AY200" s="197">
        <f>EU28_TRA_StockTot!AY200-UK_TRA_StockTot!AY200</f>
        <v>24096925.884544145</v>
      </c>
      <c r="AZ200" s="197">
        <f>EU28_TRA_StockTot!AZ200-UK_TRA_StockTot!AZ200</f>
        <v>24271969.541770719</v>
      </c>
    </row>
    <row r="201" spans="1:52">
      <c r="A201" s="95" t="s">
        <v>226</v>
      </c>
      <c r="B201" s="96">
        <f>EU28_TRA_StockTot!B201-UK_TRA_StockTot!B201</f>
        <v>0</v>
      </c>
      <c r="C201" s="197">
        <f>EU28_TRA_StockTot!C201-UK_TRA_StockTot!C201</f>
        <v>0</v>
      </c>
      <c r="D201" s="197">
        <f>EU28_TRA_StockTot!D201-UK_TRA_StockTot!D201</f>
        <v>0</v>
      </c>
      <c r="E201" s="197">
        <f>EU28_TRA_StockTot!E201-UK_TRA_StockTot!E201</f>
        <v>0</v>
      </c>
      <c r="F201" s="197">
        <f>EU28_TRA_StockTot!F201-UK_TRA_StockTot!F201</f>
        <v>0</v>
      </c>
      <c r="G201" s="197">
        <f>EU28_TRA_StockTot!G201-UK_TRA_StockTot!G201</f>
        <v>0</v>
      </c>
      <c r="H201" s="197">
        <f>EU28_TRA_StockTot!H201-UK_TRA_StockTot!H201</f>
        <v>0</v>
      </c>
      <c r="I201" s="197">
        <f>EU28_TRA_StockTot!I201-UK_TRA_StockTot!I201</f>
        <v>0</v>
      </c>
      <c r="J201" s="197">
        <f>EU28_TRA_StockTot!J201-UK_TRA_StockTot!J201</f>
        <v>0</v>
      </c>
      <c r="K201" s="197">
        <f>EU28_TRA_StockTot!K201-UK_TRA_StockTot!K201</f>
        <v>0</v>
      </c>
      <c r="L201" s="197">
        <f>EU28_TRA_StockTot!L201-UK_TRA_StockTot!L201</f>
        <v>0</v>
      </c>
      <c r="M201" s="197">
        <f>EU28_TRA_StockTot!M201-UK_TRA_StockTot!M201</f>
        <v>0</v>
      </c>
      <c r="N201" s="197">
        <f>EU28_TRA_StockTot!N201-UK_TRA_StockTot!N201</f>
        <v>0</v>
      </c>
      <c r="O201" s="197">
        <f>EU28_TRA_StockTot!O201-UK_TRA_StockTot!O201</f>
        <v>0</v>
      </c>
      <c r="P201" s="197">
        <f>EU28_TRA_StockTot!P201-UK_TRA_StockTot!P201</f>
        <v>0</v>
      </c>
      <c r="Q201" s="197">
        <f>EU28_TRA_StockTot!Q201-UK_TRA_StockTot!Q201</f>
        <v>0</v>
      </c>
      <c r="R201" s="197">
        <f>EU28_TRA_StockTot!R201-UK_TRA_StockTot!R201</f>
        <v>2.4684673926484319E-18</v>
      </c>
      <c r="S201" s="197">
        <f>EU28_TRA_StockTot!S201-UK_TRA_StockTot!S201</f>
        <v>1.2882730993882047E-17</v>
      </c>
      <c r="T201" s="197">
        <f>EU28_TRA_StockTot!T201-UK_TRA_StockTot!T201</f>
        <v>1.0428839186777873E-16</v>
      </c>
      <c r="U201" s="197">
        <f>EU28_TRA_StockTot!U201-UK_TRA_StockTot!U201</f>
        <v>7.9500448016600472E-16</v>
      </c>
      <c r="V201" s="197">
        <f>EU28_TRA_StockTot!V201-UK_TRA_StockTot!V201</f>
        <v>5.7051331462313739E-15</v>
      </c>
      <c r="W201" s="197">
        <f>EU28_TRA_StockTot!W201-UK_TRA_StockTot!W201</f>
        <v>4.0310690844733736E-14</v>
      </c>
      <c r="X201" s="197">
        <f>EU28_TRA_StockTot!X201-UK_TRA_StockTot!X201</f>
        <v>3.0692316285055633E-13</v>
      </c>
      <c r="Y201" s="197">
        <f>EU28_TRA_StockTot!Y201-UK_TRA_StockTot!Y201</f>
        <v>2.1691692571716811E-12</v>
      </c>
      <c r="Z201" s="197">
        <f>EU28_TRA_StockTot!Z201-UK_TRA_StockTot!Z201</f>
        <v>1.5357804256038735E-11</v>
      </c>
      <c r="AA201" s="197">
        <f>EU28_TRA_StockTot!AA201-UK_TRA_StockTot!AA201</f>
        <v>1.1047171949999622E-10</v>
      </c>
      <c r="AB201" s="197">
        <f>EU28_TRA_StockTot!AB201-UK_TRA_StockTot!AB201</f>
        <v>7.6335964539848776E-10</v>
      </c>
      <c r="AC201" s="197">
        <f>EU28_TRA_StockTot!AC201-UK_TRA_StockTot!AC201</f>
        <v>5.1626845333544179E-9</v>
      </c>
      <c r="AD201" s="197">
        <f>EU28_TRA_StockTot!AD201-UK_TRA_StockTot!AD201</f>
        <v>3.7730788710028353E-8</v>
      </c>
      <c r="AE201" s="197">
        <f>EU28_TRA_StockTot!AE201-UK_TRA_StockTot!AE201</f>
        <v>2.4911994265702445E-7</v>
      </c>
      <c r="AF201" s="197">
        <f>EU28_TRA_StockTot!AF201-UK_TRA_StockTot!AF201</f>
        <v>1.6781528983721989E-6</v>
      </c>
      <c r="AG201" s="197">
        <f>EU28_TRA_StockTot!AG201-UK_TRA_StockTot!AG201</f>
        <v>1.1060631988075231E-5</v>
      </c>
      <c r="AH201" s="197">
        <f>EU28_TRA_StockTot!AH201-UK_TRA_StockTot!AH201</f>
        <v>7.0802285969319423E-5</v>
      </c>
      <c r="AI201" s="197">
        <f>EU28_TRA_StockTot!AI201-UK_TRA_StockTot!AI201</f>
        <v>4.2714914388712789E-4</v>
      </c>
      <c r="AJ201" s="197">
        <f>EU28_TRA_StockTot!AJ201-UK_TRA_StockTot!AJ201</f>
        <v>2.5315942949575192E-3</v>
      </c>
      <c r="AK201" s="197">
        <f>EU28_TRA_StockTot!AK201-UK_TRA_StockTot!AK201</f>
        <v>1.4216932094397172E-2</v>
      </c>
      <c r="AL201" s="197">
        <f>EU28_TRA_StockTot!AL201-UK_TRA_StockTot!AL201</f>
        <v>7.4516828824568532E-2</v>
      </c>
      <c r="AM201" s="197">
        <f>EU28_TRA_StockTot!AM201-UK_TRA_StockTot!AM201</f>
        <v>0.39979808685852186</v>
      </c>
      <c r="AN201" s="197">
        <f>EU28_TRA_StockTot!AN201-UK_TRA_StockTot!AN201</f>
        <v>2.2296892719006935</v>
      </c>
      <c r="AO201" s="197">
        <f>EU28_TRA_StockTot!AO201-UK_TRA_StockTot!AO201</f>
        <v>8.7880107692011133</v>
      </c>
      <c r="AP201" s="197">
        <f>EU28_TRA_StockTot!AP201-UK_TRA_StockTot!AP201</f>
        <v>33.985447197849616</v>
      </c>
      <c r="AQ201" s="197">
        <f>EU28_TRA_StockTot!AQ201-UK_TRA_StockTot!AQ201</f>
        <v>128.6624945394922</v>
      </c>
      <c r="AR201" s="197">
        <f>EU28_TRA_StockTot!AR201-UK_TRA_StockTot!AR201</f>
        <v>445.20327687602293</v>
      </c>
      <c r="AS201" s="197">
        <f>EU28_TRA_StockTot!AS201-UK_TRA_StockTot!AS201</f>
        <v>1393.4354342446977</v>
      </c>
      <c r="AT201" s="197">
        <f>EU28_TRA_StockTot!AT201-UK_TRA_StockTot!AT201</f>
        <v>3964.2557159616299</v>
      </c>
      <c r="AU201" s="197">
        <f>EU28_TRA_StockTot!AU201-UK_TRA_StockTot!AU201</f>
        <v>10404.046444962174</v>
      </c>
      <c r="AV201" s="197">
        <f>EU28_TRA_StockTot!AV201-UK_TRA_StockTot!AV201</f>
        <v>24361.209509976052</v>
      </c>
      <c r="AW201" s="197">
        <f>EU28_TRA_StockTot!AW201-UK_TRA_StockTot!AW201</f>
        <v>53084.281485150372</v>
      </c>
      <c r="AX201" s="197">
        <f>EU28_TRA_StockTot!AX201-UK_TRA_StockTot!AX201</f>
        <v>105225.11589444394</v>
      </c>
      <c r="AY201" s="197">
        <f>EU28_TRA_StockTot!AY201-UK_TRA_StockTot!AY201</f>
        <v>196698.00040967661</v>
      </c>
      <c r="AZ201" s="197">
        <f>EU28_TRA_StockTot!AZ201-UK_TRA_StockTot!AZ201</f>
        <v>335741.42844966456</v>
      </c>
    </row>
    <row r="202" spans="1:52">
      <c r="A202" s="95" t="s">
        <v>227</v>
      </c>
      <c r="B202" s="96">
        <f>EU28_TRA_StockTot!B202-UK_TRA_StockTot!B202</f>
        <v>0</v>
      </c>
      <c r="C202" s="197">
        <f>EU28_TRA_StockTot!C202-UK_TRA_StockTot!C202</f>
        <v>0</v>
      </c>
      <c r="D202" s="197">
        <f>EU28_TRA_StockTot!D202-UK_TRA_StockTot!D202</f>
        <v>0</v>
      </c>
      <c r="E202" s="197">
        <f>EU28_TRA_StockTot!E202-UK_TRA_StockTot!E202</f>
        <v>0</v>
      </c>
      <c r="F202" s="197">
        <f>EU28_TRA_StockTot!F202-UK_TRA_StockTot!F202</f>
        <v>0</v>
      </c>
      <c r="G202" s="197">
        <f>EU28_TRA_StockTot!G202-UK_TRA_StockTot!G202</f>
        <v>0</v>
      </c>
      <c r="H202" s="197">
        <f>EU28_TRA_StockTot!H202-UK_TRA_StockTot!H202</f>
        <v>0</v>
      </c>
      <c r="I202" s="197">
        <f>EU28_TRA_StockTot!I202-UK_TRA_StockTot!I202</f>
        <v>0</v>
      </c>
      <c r="J202" s="197">
        <f>EU28_TRA_StockTot!J202-UK_TRA_StockTot!J202</f>
        <v>0</v>
      </c>
      <c r="K202" s="197">
        <f>EU28_TRA_StockTot!K202-UK_TRA_StockTot!K202</f>
        <v>0</v>
      </c>
      <c r="L202" s="197">
        <f>EU28_TRA_StockTot!L202-UK_TRA_StockTot!L202</f>
        <v>0</v>
      </c>
      <c r="M202" s="197">
        <f>EU28_TRA_StockTot!M202-UK_TRA_StockTot!M202</f>
        <v>0</v>
      </c>
      <c r="N202" s="197">
        <f>EU28_TRA_StockTot!N202-UK_TRA_StockTot!N202</f>
        <v>0</v>
      </c>
      <c r="O202" s="197">
        <f>EU28_TRA_StockTot!O202-UK_TRA_StockTot!O202</f>
        <v>0</v>
      </c>
      <c r="P202" s="197">
        <f>EU28_TRA_StockTot!P202-UK_TRA_StockTot!P202</f>
        <v>0</v>
      </c>
      <c r="Q202" s="197">
        <f>EU28_TRA_StockTot!Q202-UK_TRA_StockTot!Q202</f>
        <v>0</v>
      </c>
      <c r="R202" s="197">
        <f>EU28_TRA_StockTot!R202-UK_TRA_StockTot!R202</f>
        <v>0</v>
      </c>
      <c r="S202" s="197">
        <f>EU28_TRA_StockTot!S202-UK_TRA_StockTot!S202</f>
        <v>0</v>
      </c>
      <c r="T202" s="197">
        <f>EU28_TRA_StockTot!T202-UK_TRA_StockTot!T202</f>
        <v>0</v>
      </c>
      <c r="U202" s="197">
        <f>EU28_TRA_StockTot!U202-UK_TRA_StockTot!U202</f>
        <v>0</v>
      </c>
      <c r="V202" s="197">
        <f>EU28_TRA_StockTot!V202-UK_TRA_StockTot!V202</f>
        <v>0</v>
      </c>
      <c r="W202" s="197">
        <f>EU28_TRA_StockTot!W202-UK_TRA_StockTot!W202</f>
        <v>0</v>
      </c>
      <c r="X202" s="197">
        <f>EU28_TRA_StockTot!X202-UK_TRA_StockTot!X202</f>
        <v>0</v>
      </c>
      <c r="Y202" s="197">
        <f>EU28_TRA_StockTot!Y202-UK_TRA_StockTot!Y202</f>
        <v>0</v>
      </c>
      <c r="Z202" s="197">
        <f>EU28_TRA_StockTot!Z202-UK_TRA_StockTot!Z202</f>
        <v>0</v>
      </c>
      <c r="AA202" s="197">
        <f>EU28_TRA_StockTot!AA202-UK_TRA_StockTot!AA202</f>
        <v>0</v>
      </c>
      <c r="AB202" s="197">
        <f>EU28_TRA_StockTot!AB202-UK_TRA_StockTot!AB202</f>
        <v>0</v>
      </c>
      <c r="AC202" s="197">
        <f>EU28_TRA_StockTot!AC202-UK_TRA_StockTot!AC202</f>
        <v>0</v>
      </c>
      <c r="AD202" s="197">
        <f>EU28_TRA_StockTot!AD202-UK_TRA_StockTot!AD202</f>
        <v>0</v>
      </c>
      <c r="AE202" s="197">
        <f>EU28_TRA_StockTot!AE202-UK_TRA_StockTot!AE202</f>
        <v>0</v>
      </c>
      <c r="AF202" s="197">
        <f>EU28_TRA_StockTot!AF202-UK_TRA_StockTot!AF202</f>
        <v>0</v>
      </c>
      <c r="AG202" s="197">
        <f>EU28_TRA_StockTot!AG202-UK_TRA_StockTot!AG202</f>
        <v>0</v>
      </c>
      <c r="AH202" s="197">
        <f>EU28_TRA_StockTot!AH202-UK_TRA_StockTot!AH202</f>
        <v>0</v>
      </c>
      <c r="AI202" s="197">
        <f>EU28_TRA_StockTot!AI202-UK_TRA_StockTot!AI202</f>
        <v>0</v>
      </c>
      <c r="AJ202" s="197">
        <f>EU28_TRA_StockTot!AJ202-UK_TRA_StockTot!AJ202</f>
        <v>0</v>
      </c>
      <c r="AK202" s="197">
        <f>EU28_TRA_StockTot!AK202-UK_TRA_StockTot!AK202</f>
        <v>0</v>
      </c>
      <c r="AL202" s="197">
        <f>EU28_TRA_StockTot!AL202-UK_TRA_StockTot!AL202</f>
        <v>0</v>
      </c>
      <c r="AM202" s="197">
        <f>EU28_TRA_StockTot!AM202-UK_TRA_StockTot!AM202</f>
        <v>0</v>
      </c>
      <c r="AN202" s="197">
        <f>EU28_TRA_StockTot!AN202-UK_TRA_StockTot!AN202</f>
        <v>0</v>
      </c>
      <c r="AO202" s="197">
        <f>EU28_TRA_StockTot!AO202-UK_TRA_StockTot!AO202</f>
        <v>0</v>
      </c>
      <c r="AP202" s="197">
        <f>EU28_TRA_StockTot!AP202-UK_TRA_StockTot!AP202</f>
        <v>0</v>
      </c>
      <c r="AQ202" s="197">
        <f>EU28_TRA_StockTot!AQ202-UK_TRA_StockTot!AQ202</f>
        <v>0</v>
      </c>
      <c r="AR202" s="197">
        <f>EU28_TRA_StockTot!AR202-UK_TRA_StockTot!AR202</f>
        <v>0</v>
      </c>
      <c r="AS202" s="197">
        <f>EU28_TRA_StockTot!AS202-UK_TRA_StockTot!AS202</f>
        <v>0</v>
      </c>
      <c r="AT202" s="197">
        <f>EU28_TRA_StockTot!AT202-UK_TRA_StockTot!AT202</f>
        <v>0</v>
      </c>
      <c r="AU202" s="197">
        <f>EU28_TRA_StockTot!AU202-UK_TRA_StockTot!AU202</f>
        <v>0</v>
      </c>
      <c r="AV202" s="197">
        <f>EU28_TRA_StockTot!AV202-UK_TRA_StockTot!AV202</f>
        <v>0</v>
      </c>
      <c r="AW202" s="197">
        <f>EU28_TRA_StockTot!AW202-UK_TRA_StockTot!AW202</f>
        <v>0</v>
      </c>
      <c r="AX202" s="197">
        <f>EU28_TRA_StockTot!AX202-UK_TRA_StockTot!AX202</f>
        <v>0</v>
      </c>
      <c r="AY202" s="197">
        <f>EU28_TRA_StockTot!AY202-UK_TRA_StockTot!AY202</f>
        <v>0</v>
      </c>
      <c r="AZ202" s="197">
        <f>EU28_TRA_StockTot!AZ202-UK_TRA_StockTot!AZ202</f>
        <v>0</v>
      </c>
    </row>
    <row r="203" spans="1:52">
      <c r="A203" s="95" t="s">
        <v>228</v>
      </c>
      <c r="B203" s="96">
        <f>EU28_TRA_StockTot!B203-UK_TRA_StockTot!B203</f>
        <v>0</v>
      </c>
      <c r="C203" s="197">
        <f>EU28_TRA_StockTot!C203-UK_TRA_StockTot!C203</f>
        <v>0</v>
      </c>
      <c r="D203" s="197">
        <f>EU28_TRA_StockTot!D203-UK_TRA_StockTot!D203</f>
        <v>0</v>
      </c>
      <c r="E203" s="197">
        <f>EU28_TRA_StockTot!E203-UK_TRA_StockTot!E203</f>
        <v>0</v>
      </c>
      <c r="F203" s="197">
        <f>EU28_TRA_StockTot!F203-UK_TRA_StockTot!F203</f>
        <v>0</v>
      </c>
      <c r="G203" s="197">
        <f>EU28_TRA_StockTot!G203-UK_TRA_StockTot!G203</f>
        <v>0</v>
      </c>
      <c r="H203" s="197">
        <f>EU28_TRA_StockTot!H203-UK_TRA_StockTot!H203</f>
        <v>0</v>
      </c>
      <c r="I203" s="197">
        <f>EU28_TRA_StockTot!I203-UK_TRA_StockTot!I203</f>
        <v>0</v>
      </c>
      <c r="J203" s="197">
        <f>EU28_TRA_StockTot!J203-UK_TRA_StockTot!J203</f>
        <v>0</v>
      </c>
      <c r="K203" s="197">
        <f>EU28_TRA_StockTot!K203-UK_TRA_StockTot!K203</f>
        <v>0</v>
      </c>
      <c r="L203" s="197">
        <f>EU28_TRA_StockTot!L203-UK_TRA_StockTot!L203</f>
        <v>0</v>
      </c>
      <c r="M203" s="197">
        <f>EU28_TRA_StockTot!M203-UK_TRA_StockTot!M203</f>
        <v>0</v>
      </c>
      <c r="N203" s="197">
        <f>EU28_TRA_StockTot!N203-UK_TRA_StockTot!N203</f>
        <v>0</v>
      </c>
      <c r="O203" s="197">
        <f>EU28_TRA_StockTot!O203-UK_TRA_StockTot!O203</f>
        <v>0</v>
      </c>
      <c r="P203" s="197">
        <f>EU28_TRA_StockTot!P203-UK_TRA_StockTot!P203</f>
        <v>0</v>
      </c>
      <c r="Q203" s="197">
        <f>EU28_TRA_StockTot!Q203-UK_TRA_StockTot!Q203</f>
        <v>0</v>
      </c>
      <c r="R203" s="197">
        <f>EU28_TRA_StockTot!R203-UK_TRA_StockTot!R203</f>
        <v>0</v>
      </c>
      <c r="S203" s="197">
        <f>EU28_TRA_StockTot!S203-UK_TRA_StockTot!S203</f>
        <v>0</v>
      </c>
      <c r="T203" s="197">
        <f>EU28_TRA_StockTot!T203-UK_TRA_StockTot!T203</f>
        <v>0</v>
      </c>
      <c r="U203" s="197">
        <f>EU28_TRA_StockTot!U203-UK_TRA_StockTot!U203</f>
        <v>0</v>
      </c>
      <c r="V203" s="197">
        <f>EU28_TRA_StockTot!V203-UK_TRA_StockTot!V203</f>
        <v>0</v>
      </c>
      <c r="W203" s="197">
        <f>EU28_TRA_StockTot!W203-UK_TRA_StockTot!W203</f>
        <v>0</v>
      </c>
      <c r="X203" s="197">
        <f>EU28_TRA_StockTot!X203-UK_TRA_StockTot!X203</f>
        <v>0</v>
      </c>
      <c r="Y203" s="197">
        <f>EU28_TRA_StockTot!Y203-UK_TRA_StockTot!Y203</f>
        <v>0</v>
      </c>
      <c r="Z203" s="197">
        <f>EU28_TRA_StockTot!Z203-UK_TRA_StockTot!Z203</f>
        <v>0</v>
      </c>
      <c r="AA203" s="197">
        <f>EU28_TRA_StockTot!AA203-UK_TRA_StockTot!AA203</f>
        <v>0</v>
      </c>
      <c r="AB203" s="197">
        <f>EU28_TRA_StockTot!AB203-UK_TRA_StockTot!AB203</f>
        <v>0</v>
      </c>
      <c r="AC203" s="197">
        <f>EU28_TRA_StockTot!AC203-UK_TRA_StockTot!AC203</f>
        <v>0</v>
      </c>
      <c r="AD203" s="197">
        <f>EU28_TRA_StockTot!AD203-UK_TRA_StockTot!AD203</f>
        <v>0</v>
      </c>
      <c r="AE203" s="197">
        <f>EU28_TRA_StockTot!AE203-UK_TRA_StockTot!AE203</f>
        <v>0</v>
      </c>
      <c r="AF203" s="197">
        <f>EU28_TRA_StockTot!AF203-UK_TRA_StockTot!AF203</f>
        <v>0</v>
      </c>
      <c r="AG203" s="197">
        <f>EU28_TRA_StockTot!AG203-UK_TRA_StockTot!AG203</f>
        <v>0</v>
      </c>
      <c r="AH203" s="197">
        <f>EU28_TRA_StockTot!AH203-UK_TRA_StockTot!AH203</f>
        <v>0</v>
      </c>
      <c r="AI203" s="197">
        <f>EU28_TRA_StockTot!AI203-UK_TRA_StockTot!AI203</f>
        <v>0</v>
      </c>
      <c r="AJ203" s="197">
        <f>EU28_TRA_StockTot!AJ203-UK_TRA_StockTot!AJ203</f>
        <v>0</v>
      </c>
      <c r="AK203" s="197">
        <f>EU28_TRA_StockTot!AK203-UK_TRA_StockTot!AK203</f>
        <v>0</v>
      </c>
      <c r="AL203" s="197">
        <f>EU28_TRA_StockTot!AL203-UK_TRA_StockTot!AL203</f>
        <v>0</v>
      </c>
      <c r="AM203" s="197">
        <f>EU28_TRA_StockTot!AM203-UK_TRA_StockTot!AM203</f>
        <v>0</v>
      </c>
      <c r="AN203" s="197">
        <f>EU28_TRA_StockTot!AN203-UK_TRA_StockTot!AN203</f>
        <v>0</v>
      </c>
      <c r="AO203" s="197">
        <f>EU28_TRA_StockTot!AO203-UK_TRA_StockTot!AO203</f>
        <v>0</v>
      </c>
      <c r="AP203" s="197">
        <f>EU28_TRA_StockTot!AP203-UK_TRA_StockTot!AP203</f>
        <v>0</v>
      </c>
      <c r="AQ203" s="197">
        <f>EU28_TRA_StockTot!AQ203-UK_TRA_StockTot!AQ203</f>
        <v>0</v>
      </c>
      <c r="AR203" s="197">
        <f>EU28_TRA_StockTot!AR203-UK_TRA_StockTot!AR203</f>
        <v>0</v>
      </c>
      <c r="AS203" s="197">
        <f>EU28_TRA_StockTot!AS203-UK_TRA_StockTot!AS203</f>
        <v>0</v>
      </c>
      <c r="AT203" s="197">
        <f>EU28_TRA_StockTot!AT203-UK_TRA_StockTot!AT203</f>
        <v>0</v>
      </c>
      <c r="AU203" s="197">
        <f>EU28_TRA_StockTot!AU203-UK_TRA_StockTot!AU203</f>
        <v>0</v>
      </c>
      <c r="AV203" s="197">
        <f>EU28_TRA_StockTot!AV203-UK_TRA_StockTot!AV203</f>
        <v>0</v>
      </c>
      <c r="AW203" s="197">
        <f>EU28_TRA_StockTot!AW203-UK_TRA_StockTot!AW203</f>
        <v>0</v>
      </c>
      <c r="AX203" s="197">
        <f>EU28_TRA_StockTot!AX203-UK_TRA_StockTot!AX203</f>
        <v>0</v>
      </c>
      <c r="AY203" s="197">
        <f>EU28_TRA_StockTot!AY203-UK_TRA_StockTot!AY203</f>
        <v>0</v>
      </c>
      <c r="AZ203" s="197">
        <f>EU28_TRA_StockTot!AZ203-UK_TRA_StockTot!AZ203</f>
        <v>0</v>
      </c>
    </row>
    <row r="204" spans="1:52">
      <c r="A204" s="115" t="s">
        <v>88</v>
      </c>
      <c r="B204" s="111">
        <f>EU28_TRA_StockTot!B204-UK_TRA_StockTot!B204</f>
        <v>2723896</v>
      </c>
      <c r="C204" s="210">
        <f>EU28_TRA_StockTot!C204-UK_TRA_StockTot!C204</f>
        <v>2726992</v>
      </c>
      <c r="D204" s="210">
        <f>EU28_TRA_StockTot!D204-UK_TRA_StockTot!D204</f>
        <v>2727001</v>
      </c>
      <c r="E204" s="210">
        <f>EU28_TRA_StockTot!E204-UK_TRA_StockTot!E204</f>
        <v>2811775</v>
      </c>
      <c r="F204" s="210">
        <f>EU28_TRA_StockTot!F204-UK_TRA_StockTot!F204</f>
        <v>3069786</v>
      </c>
      <c r="G204" s="210">
        <f>EU28_TRA_StockTot!G204-UK_TRA_StockTot!G204</f>
        <v>3258309.0000000005</v>
      </c>
      <c r="H204" s="210">
        <f>EU28_TRA_StockTot!H204-UK_TRA_StockTot!H204</f>
        <v>3434471</v>
      </c>
      <c r="I204" s="210">
        <f>EU28_TRA_StockTot!I204-UK_TRA_StockTot!I204</f>
        <v>3648218.9999999995</v>
      </c>
      <c r="J204" s="210">
        <f>EU28_TRA_StockTot!J204-UK_TRA_StockTot!J204</f>
        <v>3802145</v>
      </c>
      <c r="K204" s="210">
        <f>EU28_TRA_StockTot!K204-UK_TRA_StockTot!K204</f>
        <v>3432428.0000000005</v>
      </c>
      <c r="L204" s="210">
        <f>EU28_TRA_StockTot!L204-UK_TRA_StockTot!L204</f>
        <v>3660658.0000000005</v>
      </c>
      <c r="M204" s="210">
        <f>EU28_TRA_StockTot!M204-UK_TRA_StockTot!M204</f>
        <v>3734177</v>
      </c>
      <c r="N204" s="210">
        <f>EU28_TRA_StockTot!N204-UK_TRA_StockTot!N204</f>
        <v>3661340.9999999986</v>
      </c>
      <c r="O204" s="210">
        <f>EU28_TRA_StockTot!O204-UK_TRA_StockTot!O204</f>
        <v>3722435.0000000005</v>
      </c>
      <c r="P204" s="210">
        <f>EU28_TRA_StockTot!P204-UK_TRA_StockTot!P204</f>
        <v>3850229</v>
      </c>
      <c r="Q204" s="210">
        <f>EU28_TRA_StockTot!Q204-UK_TRA_StockTot!Q204</f>
        <v>3898428</v>
      </c>
      <c r="R204" s="210">
        <f>EU28_TRA_StockTot!R204-UK_TRA_StockTot!R204</f>
        <v>4024852.3607562114</v>
      </c>
      <c r="S204" s="210">
        <f>EU28_TRA_StockTot!S204-UK_TRA_StockTot!S204</f>
        <v>4242753.0097512081</v>
      </c>
      <c r="T204" s="210">
        <f>EU28_TRA_StockTot!T204-UK_TRA_StockTot!T204</f>
        <v>4454852.024917338</v>
      </c>
      <c r="U204" s="210">
        <f>EU28_TRA_StockTot!U204-UK_TRA_StockTot!U204</f>
        <v>4646109.89234652</v>
      </c>
      <c r="V204" s="210">
        <f>EU28_TRA_StockTot!V204-UK_TRA_StockTot!V204</f>
        <v>4817183.9607423618</v>
      </c>
      <c r="W204" s="210">
        <f>EU28_TRA_StockTot!W204-UK_TRA_StockTot!W204</f>
        <v>4981595.1563636847</v>
      </c>
      <c r="X204" s="210">
        <f>EU28_TRA_StockTot!X204-UK_TRA_StockTot!X204</f>
        <v>5140195.7741779862</v>
      </c>
      <c r="Y204" s="210">
        <f>EU28_TRA_StockTot!Y204-UK_TRA_StockTot!Y204</f>
        <v>5289296.268426979</v>
      </c>
      <c r="Z204" s="210">
        <f>EU28_TRA_StockTot!Z204-UK_TRA_StockTot!Z204</f>
        <v>5395971.3532918291</v>
      </c>
      <c r="AA204" s="210">
        <f>EU28_TRA_StockTot!AA204-UK_TRA_StockTot!AA204</f>
        <v>5499647.7240802348</v>
      </c>
      <c r="AB204" s="210">
        <f>EU28_TRA_StockTot!AB204-UK_TRA_StockTot!AB204</f>
        <v>5609808.8145075478</v>
      </c>
      <c r="AC204" s="210">
        <f>EU28_TRA_StockTot!AC204-UK_TRA_StockTot!AC204</f>
        <v>5727977.6655912995</v>
      </c>
      <c r="AD204" s="210">
        <f>EU28_TRA_StockTot!AD204-UK_TRA_StockTot!AD204</f>
        <v>5853685.2688825</v>
      </c>
      <c r="AE204" s="210">
        <f>EU28_TRA_StockTot!AE204-UK_TRA_StockTot!AE204</f>
        <v>5975646.8275064044</v>
      </c>
      <c r="AF204" s="210">
        <f>EU28_TRA_StockTot!AF204-UK_TRA_StockTot!AF204</f>
        <v>6098263.2712782668</v>
      </c>
      <c r="AG204" s="210">
        <f>EU28_TRA_StockTot!AG204-UK_TRA_StockTot!AG204</f>
        <v>6225922.8900492303</v>
      </c>
      <c r="AH204" s="210">
        <f>EU28_TRA_StockTot!AH204-UK_TRA_StockTot!AH204</f>
        <v>6339620.4417623393</v>
      </c>
      <c r="AI204" s="210">
        <f>EU28_TRA_StockTot!AI204-UK_TRA_StockTot!AI204</f>
        <v>6450269.5276678856</v>
      </c>
      <c r="AJ204" s="210">
        <f>EU28_TRA_StockTot!AJ204-UK_TRA_StockTot!AJ204</f>
        <v>6553774.5592957847</v>
      </c>
      <c r="AK204" s="210">
        <f>EU28_TRA_StockTot!AK204-UK_TRA_StockTot!AK204</f>
        <v>6656764.8125077141</v>
      </c>
      <c r="AL204" s="210">
        <f>EU28_TRA_StockTot!AL204-UK_TRA_StockTot!AL204</f>
        <v>6763590.343012657</v>
      </c>
      <c r="AM204" s="210">
        <f>EU28_TRA_StockTot!AM204-UK_TRA_StockTot!AM204</f>
        <v>6866949.3698098855</v>
      </c>
      <c r="AN204" s="210">
        <f>EU28_TRA_StockTot!AN204-UK_TRA_StockTot!AN204</f>
        <v>6997339.7457259279</v>
      </c>
      <c r="AO204" s="210">
        <f>EU28_TRA_StockTot!AO204-UK_TRA_StockTot!AO204</f>
        <v>7100649.2544820216</v>
      </c>
      <c r="AP204" s="210">
        <f>EU28_TRA_StockTot!AP204-UK_TRA_StockTot!AP204</f>
        <v>7209008.4264677977</v>
      </c>
      <c r="AQ204" s="210">
        <f>EU28_TRA_StockTot!AQ204-UK_TRA_StockTot!AQ204</f>
        <v>7326783.4080458619</v>
      </c>
      <c r="AR204" s="210">
        <f>EU28_TRA_StockTot!AR204-UK_TRA_StockTot!AR204</f>
        <v>7451879.735641649</v>
      </c>
      <c r="AS204" s="210">
        <f>EU28_TRA_StockTot!AS204-UK_TRA_StockTot!AS204</f>
        <v>7569886.9850089494</v>
      </c>
      <c r="AT204" s="210">
        <f>EU28_TRA_StockTot!AT204-UK_TRA_StockTot!AT204</f>
        <v>7684062.7071980946</v>
      </c>
      <c r="AU204" s="210">
        <f>EU28_TRA_StockTot!AU204-UK_TRA_StockTot!AU204</f>
        <v>7820944.7811837243</v>
      </c>
      <c r="AV204" s="210">
        <f>EU28_TRA_StockTot!AV204-UK_TRA_StockTot!AV204</f>
        <v>7956578.9692653269</v>
      </c>
      <c r="AW204" s="210">
        <f>EU28_TRA_StockTot!AW204-UK_TRA_StockTot!AW204</f>
        <v>8069781.8461122056</v>
      </c>
      <c r="AX204" s="210">
        <f>EU28_TRA_StockTot!AX204-UK_TRA_StockTot!AX204</f>
        <v>8205329.1057398356</v>
      </c>
      <c r="AY204" s="210">
        <f>EU28_TRA_StockTot!AY204-UK_TRA_StockTot!AY204</f>
        <v>8338426.265776556</v>
      </c>
      <c r="AZ204" s="210">
        <f>EU28_TRA_StockTot!AZ204-UK_TRA_StockTot!AZ204</f>
        <v>8470933.5180471484</v>
      </c>
    </row>
    <row r="205" spans="1:52">
      <c r="A205" s="95" t="s">
        <v>225</v>
      </c>
      <c r="B205" s="96">
        <f>EU28_TRA_StockTot!B205-UK_TRA_StockTot!B205</f>
        <v>2723896</v>
      </c>
      <c r="C205" s="197">
        <f>EU28_TRA_StockTot!C205-UK_TRA_StockTot!C205</f>
        <v>2726992</v>
      </c>
      <c r="D205" s="197">
        <f>EU28_TRA_StockTot!D205-UK_TRA_StockTot!D205</f>
        <v>2727001</v>
      </c>
      <c r="E205" s="197">
        <f>EU28_TRA_StockTot!E205-UK_TRA_StockTot!E205</f>
        <v>2811775</v>
      </c>
      <c r="F205" s="197">
        <f>EU28_TRA_StockTot!F205-UK_TRA_StockTot!F205</f>
        <v>3069786</v>
      </c>
      <c r="G205" s="197">
        <f>EU28_TRA_StockTot!G205-UK_TRA_StockTot!G205</f>
        <v>3258309.0000000005</v>
      </c>
      <c r="H205" s="197">
        <f>EU28_TRA_StockTot!H205-UK_TRA_StockTot!H205</f>
        <v>3434471</v>
      </c>
      <c r="I205" s="197">
        <f>EU28_TRA_StockTot!I205-UK_TRA_StockTot!I205</f>
        <v>3648218.9999999995</v>
      </c>
      <c r="J205" s="197">
        <f>EU28_TRA_StockTot!J205-UK_TRA_StockTot!J205</f>
        <v>3802145</v>
      </c>
      <c r="K205" s="197">
        <f>EU28_TRA_StockTot!K205-UK_TRA_StockTot!K205</f>
        <v>3432428.0000000005</v>
      </c>
      <c r="L205" s="197">
        <f>EU28_TRA_StockTot!L205-UK_TRA_StockTot!L205</f>
        <v>3660658.0000000005</v>
      </c>
      <c r="M205" s="197">
        <f>EU28_TRA_StockTot!M205-UK_TRA_StockTot!M205</f>
        <v>3734177</v>
      </c>
      <c r="N205" s="197">
        <f>EU28_TRA_StockTot!N205-UK_TRA_StockTot!N205</f>
        <v>3661340.9999999986</v>
      </c>
      <c r="O205" s="197">
        <f>EU28_TRA_StockTot!O205-UK_TRA_StockTot!O205</f>
        <v>3722435.0000000005</v>
      </c>
      <c r="P205" s="197">
        <f>EU28_TRA_StockTot!P205-UK_TRA_StockTot!P205</f>
        <v>3850229</v>
      </c>
      <c r="Q205" s="197">
        <f>EU28_TRA_StockTot!Q205-UK_TRA_StockTot!Q205</f>
        <v>3898428</v>
      </c>
      <c r="R205" s="197">
        <f>EU28_TRA_StockTot!R205-UK_TRA_StockTot!R205</f>
        <v>4024852.3607562114</v>
      </c>
      <c r="S205" s="197">
        <f>EU28_TRA_StockTot!S205-UK_TRA_StockTot!S205</f>
        <v>4242753.0097512081</v>
      </c>
      <c r="T205" s="197">
        <f>EU28_TRA_StockTot!T205-UK_TRA_StockTot!T205</f>
        <v>4454852.024917338</v>
      </c>
      <c r="U205" s="197">
        <f>EU28_TRA_StockTot!U205-UK_TRA_StockTot!U205</f>
        <v>4646109.89234652</v>
      </c>
      <c r="V205" s="197">
        <f>EU28_TRA_StockTot!V205-UK_TRA_StockTot!V205</f>
        <v>4817183.9607423618</v>
      </c>
      <c r="W205" s="197">
        <f>EU28_TRA_StockTot!W205-UK_TRA_StockTot!W205</f>
        <v>4981595.1563636847</v>
      </c>
      <c r="X205" s="197">
        <f>EU28_TRA_StockTot!X205-UK_TRA_StockTot!X205</f>
        <v>5140195.7741779862</v>
      </c>
      <c r="Y205" s="197">
        <f>EU28_TRA_StockTot!Y205-UK_TRA_StockTot!Y205</f>
        <v>5289296.268426979</v>
      </c>
      <c r="Z205" s="197">
        <f>EU28_TRA_StockTot!Z205-UK_TRA_StockTot!Z205</f>
        <v>5395971.3532918291</v>
      </c>
      <c r="AA205" s="197">
        <f>EU28_TRA_StockTot!AA205-UK_TRA_StockTot!AA205</f>
        <v>5499647.7240802348</v>
      </c>
      <c r="AB205" s="197">
        <f>EU28_TRA_StockTot!AB205-UK_TRA_StockTot!AB205</f>
        <v>5609808.8145075478</v>
      </c>
      <c r="AC205" s="197">
        <f>EU28_TRA_StockTot!AC205-UK_TRA_StockTot!AC205</f>
        <v>5727977.6655912995</v>
      </c>
      <c r="AD205" s="197">
        <f>EU28_TRA_StockTot!AD205-UK_TRA_StockTot!AD205</f>
        <v>5853685.2688825</v>
      </c>
      <c r="AE205" s="197">
        <f>EU28_TRA_StockTot!AE205-UK_TRA_StockTot!AE205</f>
        <v>5975646.8275064044</v>
      </c>
      <c r="AF205" s="197">
        <f>EU28_TRA_StockTot!AF205-UK_TRA_StockTot!AF205</f>
        <v>6098263.2712782668</v>
      </c>
      <c r="AG205" s="197">
        <f>EU28_TRA_StockTot!AG205-UK_TRA_StockTot!AG205</f>
        <v>6225922.8900492303</v>
      </c>
      <c r="AH205" s="197">
        <f>EU28_TRA_StockTot!AH205-UK_TRA_StockTot!AH205</f>
        <v>6339620.4417623393</v>
      </c>
      <c r="AI205" s="197">
        <f>EU28_TRA_StockTot!AI205-UK_TRA_StockTot!AI205</f>
        <v>6450269.5276678856</v>
      </c>
      <c r="AJ205" s="197">
        <f>EU28_TRA_StockTot!AJ205-UK_TRA_StockTot!AJ205</f>
        <v>6553774.5592957847</v>
      </c>
      <c r="AK205" s="197">
        <f>EU28_TRA_StockTot!AK205-UK_TRA_StockTot!AK205</f>
        <v>6656764.8125077141</v>
      </c>
      <c r="AL205" s="197">
        <f>EU28_TRA_StockTot!AL205-UK_TRA_StockTot!AL205</f>
        <v>6763590.343012657</v>
      </c>
      <c r="AM205" s="197">
        <f>EU28_TRA_StockTot!AM205-UK_TRA_StockTot!AM205</f>
        <v>6866949.3698098855</v>
      </c>
      <c r="AN205" s="197">
        <f>EU28_TRA_StockTot!AN205-UK_TRA_StockTot!AN205</f>
        <v>6997339.7457259223</v>
      </c>
      <c r="AO205" s="197">
        <f>EU28_TRA_StockTot!AO205-UK_TRA_StockTot!AO205</f>
        <v>7100649.2544816136</v>
      </c>
      <c r="AP205" s="197">
        <f>EU28_TRA_StockTot!AP205-UK_TRA_StockTot!AP205</f>
        <v>7209008.4264451815</v>
      </c>
      <c r="AQ205" s="197">
        <f>EU28_TRA_StockTot!AQ205-UK_TRA_StockTot!AQ205</f>
        <v>7326783.4072458837</v>
      </c>
      <c r="AR205" s="197">
        <f>EU28_TRA_StockTot!AR205-UK_TRA_StockTot!AR205</f>
        <v>7451879.7171072885</v>
      </c>
      <c r="AS205" s="197">
        <f>EU28_TRA_StockTot!AS205-UK_TRA_StockTot!AS205</f>
        <v>7569886.7106355103</v>
      </c>
      <c r="AT205" s="197">
        <f>EU28_TRA_StockTot!AT205-UK_TRA_StockTot!AT205</f>
        <v>7684059.8164669499</v>
      </c>
      <c r="AU205" s="197">
        <f>EU28_TRA_StockTot!AU205-UK_TRA_StockTot!AU205</f>
        <v>7820922.2994226394</v>
      </c>
      <c r="AV205" s="197">
        <f>EU28_TRA_StockTot!AV205-UK_TRA_StockTot!AV205</f>
        <v>7956449.955401348</v>
      </c>
      <c r="AW205" s="197">
        <f>EU28_TRA_StockTot!AW205-UK_TRA_StockTot!AW205</f>
        <v>8069211.5527160093</v>
      </c>
      <c r="AX205" s="197">
        <f>EU28_TRA_StockTot!AX205-UK_TRA_StockTot!AX205</f>
        <v>8203258.1227457654</v>
      </c>
      <c r="AY205" s="197">
        <f>EU28_TRA_StockTot!AY205-UK_TRA_StockTot!AY205</f>
        <v>8332068.5073647182</v>
      </c>
      <c r="AZ205" s="197">
        <f>EU28_TRA_StockTot!AZ205-UK_TRA_StockTot!AZ205</f>
        <v>8454840.7596831862</v>
      </c>
    </row>
    <row r="206" spans="1:52">
      <c r="A206" s="95" t="s">
        <v>226</v>
      </c>
      <c r="B206" s="96">
        <f>EU28_TRA_StockTot!B206-UK_TRA_StockTot!B206</f>
        <v>0</v>
      </c>
      <c r="C206" s="197">
        <f>EU28_TRA_StockTot!C206-UK_TRA_StockTot!C206</f>
        <v>0</v>
      </c>
      <c r="D206" s="197">
        <f>EU28_TRA_StockTot!D206-UK_TRA_StockTot!D206</f>
        <v>0</v>
      </c>
      <c r="E206" s="197">
        <f>EU28_TRA_StockTot!E206-UK_TRA_StockTot!E206</f>
        <v>0</v>
      </c>
      <c r="F206" s="197">
        <f>EU28_TRA_StockTot!F206-UK_TRA_StockTot!F206</f>
        <v>0</v>
      </c>
      <c r="G206" s="197">
        <f>EU28_TRA_StockTot!G206-UK_TRA_StockTot!G206</f>
        <v>0</v>
      </c>
      <c r="H206" s="197">
        <f>EU28_TRA_StockTot!H206-UK_TRA_StockTot!H206</f>
        <v>0</v>
      </c>
      <c r="I206" s="197">
        <f>EU28_TRA_StockTot!I206-UK_TRA_StockTot!I206</f>
        <v>0</v>
      </c>
      <c r="J206" s="197">
        <f>EU28_TRA_StockTot!J206-UK_TRA_StockTot!J206</f>
        <v>0</v>
      </c>
      <c r="K206" s="197">
        <f>EU28_TRA_StockTot!K206-UK_TRA_StockTot!K206</f>
        <v>0</v>
      </c>
      <c r="L206" s="197">
        <f>EU28_TRA_StockTot!L206-UK_TRA_StockTot!L206</f>
        <v>0</v>
      </c>
      <c r="M206" s="197">
        <f>EU28_TRA_StockTot!M206-UK_TRA_StockTot!M206</f>
        <v>0</v>
      </c>
      <c r="N206" s="197">
        <f>EU28_TRA_StockTot!N206-UK_TRA_StockTot!N206</f>
        <v>0</v>
      </c>
      <c r="O206" s="197">
        <f>EU28_TRA_StockTot!O206-UK_TRA_StockTot!O206</f>
        <v>0</v>
      </c>
      <c r="P206" s="197">
        <f>EU28_TRA_StockTot!P206-UK_TRA_StockTot!P206</f>
        <v>0</v>
      </c>
      <c r="Q206" s="197">
        <f>EU28_TRA_StockTot!Q206-UK_TRA_StockTot!Q206</f>
        <v>0</v>
      </c>
      <c r="R206" s="197">
        <f>EU28_TRA_StockTot!R206-UK_TRA_StockTot!R206</f>
        <v>5.7985387549499624E-89</v>
      </c>
      <c r="S206" s="197">
        <f>EU28_TRA_StockTot!S206-UK_TRA_StockTot!S206</f>
        <v>1.772244624964811E-84</v>
      </c>
      <c r="T206" s="197">
        <f>EU28_TRA_StockTot!T206-UK_TRA_StockTot!T206</f>
        <v>3.2385136681696561E-80</v>
      </c>
      <c r="U206" s="197">
        <f>EU28_TRA_StockTot!U206-UK_TRA_StockTot!U206</f>
        <v>5.7888954455190265E-76</v>
      </c>
      <c r="V206" s="197">
        <f>EU28_TRA_StockTot!V206-UK_TRA_StockTot!V206</f>
        <v>9.4004668730805798E-72</v>
      </c>
      <c r="W206" s="197">
        <f>EU28_TRA_StockTot!W206-UK_TRA_StockTot!W206</f>
        <v>1.4338600525821205E-67</v>
      </c>
      <c r="X206" s="197">
        <f>EU28_TRA_StockTot!X206-UK_TRA_StockTot!X206</f>
        <v>2.1530458134023734E-63</v>
      </c>
      <c r="Y206" s="197">
        <f>EU28_TRA_StockTot!Y206-UK_TRA_StockTot!Y206</f>
        <v>2.9306022404510133E-59</v>
      </c>
      <c r="Z206" s="197">
        <f>EU28_TRA_StockTot!Z206-UK_TRA_StockTot!Z206</f>
        <v>3.9754144668390579E-55</v>
      </c>
      <c r="AA206" s="197">
        <f>EU28_TRA_StockTot!AA206-UK_TRA_StockTot!AA206</f>
        <v>4.0340075208823035E-51</v>
      </c>
      <c r="AB206" s="197">
        <f>EU28_TRA_StockTot!AB206-UK_TRA_StockTot!AB206</f>
        <v>3.8443280609400757E-47</v>
      </c>
      <c r="AC206" s="197">
        <f>EU28_TRA_StockTot!AC206-UK_TRA_StockTot!AC206</f>
        <v>3.2062314438360424E-43</v>
      </c>
      <c r="AD206" s="197">
        <f>EU28_TRA_StockTot!AD206-UK_TRA_StockTot!AD206</f>
        <v>2.0608259320999706E-39</v>
      </c>
      <c r="AE206" s="197">
        <f>EU28_TRA_StockTot!AE206-UK_TRA_StockTot!AE206</f>
        <v>1.1494284860772738E-35</v>
      </c>
      <c r="AF206" s="197">
        <f>EU28_TRA_StockTot!AF206-UK_TRA_StockTot!AF206</f>
        <v>4.745047082349665E-32</v>
      </c>
      <c r="AG206" s="197">
        <f>EU28_TRA_StockTot!AG206-UK_TRA_StockTot!AG206</f>
        <v>1.4702823470969093E-28</v>
      </c>
      <c r="AH206" s="197">
        <f>EU28_TRA_StockTot!AH206-UK_TRA_StockTot!AH206</f>
        <v>3.2051310767309589E-25</v>
      </c>
      <c r="AI206" s="197">
        <f>EU28_TRA_StockTot!AI206-UK_TRA_StockTot!AI206</f>
        <v>4.7807220956588417E-22</v>
      </c>
      <c r="AJ206" s="197">
        <f>EU28_TRA_StockTot!AJ206-UK_TRA_StockTot!AJ206</f>
        <v>4.9531984666959536E-19</v>
      </c>
      <c r="AK206" s="197">
        <f>EU28_TRA_StockTot!AK206-UK_TRA_StockTot!AK206</f>
        <v>3.1147888014392544E-16</v>
      </c>
      <c r="AL206" s="197">
        <f>EU28_TRA_StockTot!AL206-UK_TRA_StockTot!AL206</f>
        <v>1.1889180339892845E-13</v>
      </c>
      <c r="AM206" s="197">
        <f>EU28_TRA_StockTot!AM206-UK_TRA_StockTot!AM206</f>
        <v>3.0027984307681175E-11</v>
      </c>
      <c r="AN206" s="197">
        <f>EU28_TRA_StockTot!AN206-UK_TRA_StockTot!AN206</f>
        <v>5.4190265856308526E-9</v>
      </c>
      <c r="AO206" s="197">
        <f>EU28_TRA_StockTot!AO206-UK_TRA_StockTot!AO206</f>
        <v>4.0867410950750662E-7</v>
      </c>
      <c r="AP206" s="197">
        <f>EU28_TRA_StockTot!AP206-UK_TRA_StockTot!AP206</f>
        <v>2.2616117176673097E-5</v>
      </c>
      <c r="AQ206" s="197">
        <f>EU28_TRA_StockTot!AQ206-UK_TRA_StockTot!AQ206</f>
        <v>7.9997829014350765E-4</v>
      </c>
      <c r="AR206" s="197">
        <f>EU28_TRA_StockTot!AR206-UK_TRA_StockTot!AR206</f>
        <v>1.8534359946614561E-2</v>
      </c>
      <c r="AS206" s="197">
        <f>EU28_TRA_StockTot!AS206-UK_TRA_StockTot!AS206</f>
        <v>0.27437343883504972</v>
      </c>
      <c r="AT206" s="197">
        <f>EU28_TRA_StockTot!AT206-UK_TRA_StockTot!AT206</f>
        <v>2.8907311453149016</v>
      </c>
      <c r="AU206" s="197">
        <f>EU28_TRA_StockTot!AU206-UK_TRA_StockTot!AU206</f>
        <v>22.481761084816352</v>
      </c>
      <c r="AV206" s="197">
        <f>EU28_TRA_StockTot!AV206-UK_TRA_StockTot!AV206</f>
        <v>129.01386397925586</v>
      </c>
      <c r="AW206" s="197">
        <f>EU28_TRA_StockTot!AW206-UK_TRA_StockTot!AW206</f>
        <v>570.29339619701466</v>
      </c>
      <c r="AX206" s="197">
        <f>EU28_TRA_StockTot!AX206-UK_TRA_StockTot!AX206</f>
        <v>2070.9829940695126</v>
      </c>
      <c r="AY206" s="197">
        <f>EU28_TRA_StockTot!AY206-UK_TRA_StockTot!AY206</f>
        <v>6357.7584118366949</v>
      </c>
      <c r="AZ206" s="197">
        <f>EU28_TRA_StockTot!AZ206-UK_TRA_StockTot!AZ206</f>
        <v>16092.758363962745</v>
      </c>
    </row>
    <row r="207" spans="1:52">
      <c r="A207" s="95" t="s">
        <v>227</v>
      </c>
      <c r="B207" s="96">
        <f>EU28_TRA_StockTot!B207-UK_TRA_StockTot!B207</f>
        <v>0</v>
      </c>
      <c r="C207" s="197">
        <f>EU28_TRA_StockTot!C207-UK_TRA_StockTot!C207</f>
        <v>0</v>
      </c>
      <c r="D207" s="197">
        <f>EU28_TRA_StockTot!D207-UK_TRA_StockTot!D207</f>
        <v>0</v>
      </c>
      <c r="E207" s="197">
        <f>EU28_TRA_StockTot!E207-UK_TRA_StockTot!E207</f>
        <v>0</v>
      </c>
      <c r="F207" s="197">
        <f>EU28_TRA_StockTot!F207-UK_TRA_StockTot!F207</f>
        <v>0</v>
      </c>
      <c r="G207" s="197">
        <f>EU28_TRA_StockTot!G207-UK_TRA_StockTot!G207</f>
        <v>0</v>
      </c>
      <c r="H207" s="197">
        <f>EU28_TRA_StockTot!H207-UK_TRA_StockTot!H207</f>
        <v>0</v>
      </c>
      <c r="I207" s="197">
        <f>EU28_TRA_StockTot!I207-UK_TRA_StockTot!I207</f>
        <v>0</v>
      </c>
      <c r="J207" s="197">
        <f>EU28_TRA_StockTot!J207-UK_TRA_StockTot!J207</f>
        <v>0</v>
      </c>
      <c r="K207" s="197">
        <f>EU28_TRA_StockTot!K207-UK_TRA_StockTot!K207</f>
        <v>0</v>
      </c>
      <c r="L207" s="197">
        <f>EU28_TRA_StockTot!L207-UK_TRA_StockTot!L207</f>
        <v>0</v>
      </c>
      <c r="M207" s="197">
        <f>EU28_TRA_StockTot!M207-UK_TRA_StockTot!M207</f>
        <v>0</v>
      </c>
      <c r="N207" s="197">
        <f>EU28_TRA_StockTot!N207-UK_TRA_StockTot!N207</f>
        <v>0</v>
      </c>
      <c r="O207" s="197">
        <f>EU28_TRA_StockTot!O207-UK_TRA_StockTot!O207</f>
        <v>0</v>
      </c>
      <c r="P207" s="197">
        <f>EU28_TRA_StockTot!P207-UK_TRA_StockTot!P207</f>
        <v>0</v>
      </c>
      <c r="Q207" s="197">
        <f>EU28_TRA_StockTot!Q207-UK_TRA_StockTot!Q207</f>
        <v>0</v>
      </c>
      <c r="R207" s="197">
        <f>EU28_TRA_StockTot!R207-UK_TRA_StockTot!R207</f>
        <v>0</v>
      </c>
      <c r="S207" s="197">
        <f>EU28_TRA_StockTot!S207-UK_TRA_StockTot!S207</f>
        <v>0</v>
      </c>
      <c r="T207" s="197">
        <f>EU28_TRA_StockTot!T207-UK_TRA_StockTot!T207</f>
        <v>0</v>
      </c>
      <c r="U207" s="197">
        <f>EU28_TRA_StockTot!U207-UK_TRA_StockTot!U207</f>
        <v>0</v>
      </c>
      <c r="V207" s="197">
        <f>EU28_TRA_StockTot!V207-UK_TRA_StockTot!V207</f>
        <v>0</v>
      </c>
      <c r="W207" s="197">
        <f>EU28_TRA_StockTot!W207-UK_TRA_StockTot!W207</f>
        <v>0</v>
      </c>
      <c r="X207" s="197">
        <f>EU28_TRA_StockTot!X207-UK_TRA_StockTot!X207</f>
        <v>0</v>
      </c>
      <c r="Y207" s="197">
        <f>EU28_TRA_StockTot!Y207-UK_TRA_StockTot!Y207</f>
        <v>0</v>
      </c>
      <c r="Z207" s="197">
        <f>EU28_TRA_StockTot!Z207-UK_TRA_StockTot!Z207</f>
        <v>0</v>
      </c>
      <c r="AA207" s="197">
        <f>EU28_TRA_StockTot!AA207-UK_TRA_StockTot!AA207</f>
        <v>0</v>
      </c>
      <c r="AB207" s="197">
        <f>EU28_TRA_StockTot!AB207-UK_TRA_StockTot!AB207</f>
        <v>0</v>
      </c>
      <c r="AC207" s="197">
        <f>EU28_TRA_StockTot!AC207-UK_TRA_StockTot!AC207</f>
        <v>0</v>
      </c>
      <c r="AD207" s="197">
        <f>EU28_TRA_StockTot!AD207-UK_TRA_StockTot!AD207</f>
        <v>0</v>
      </c>
      <c r="AE207" s="197">
        <f>EU28_TRA_StockTot!AE207-UK_TRA_StockTot!AE207</f>
        <v>0</v>
      </c>
      <c r="AF207" s="197">
        <f>EU28_TRA_StockTot!AF207-UK_TRA_StockTot!AF207</f>
        <v>0</v>
      </c>
      <c r="AG207" s="197">
        <f>EU28_TRA_StockTot!AG207-UK_TRA_StockTot!AG207</f>
        <v>0</v>
      </c>
      <c r="AH207" s="197">
        <f>EU28_TRA_StockTot!AH207-UK_TRA_StockTot!AH207</f>
        <v>0</v>
      </c>
      <c r="AI207" s="197">
        <f>EU28_TRA_StockTot!AI207-UK_TRA_StockTot!AI207</f>
        <v>0</v>
      </c>
      <c r="AJ207" s="197">
        <f>EU28_TRA_StockTot!AJ207-UK_TRA_StockTot!AJ207</f>
        <v>0</v>
      </c>
      <c r="AK207" s="197">
        <f>EU28_TRA_StockTot!AK207-UK_TRA_StockTot!AK207</f>
        <v>0</v>
      </c>
      <c r="AL207" s="197">
        <f>EU28_TRA_StockTot!AL207-UK_TRA_StockTot!AL207</f>
        <v>0</v>
      </c>
      <c r="AM207" s="197">
        <f>EU28_TRA_StockTot!AM207-UK_TRA_StockTot!AM207</f>
        <v>0</v>
      </c>
      <c r="AN207" s="197">
        <f>EU28_TRA_StockTot!AN207-UK_TRA_StockTot!AN207</f>
        <v>0</v>
      </c>
      <c r="AO207" s="197">
        <f>EU28_TRA_StockTot!AO207-UK_TRA_StockTot!AO207</f>
        <v>0</v>
      </c>
      <c r="AP207" s="197">
        <f>EU28_TRA_StockTot!AP207-UK_TRA_StockTot!AP207</f>
        <v>0</v>
      </c>
      <c r="AQ207" s="197">
        <f>EU28_TRA_StockTot!AQ207-UK_TRA_StockTot!AQ207</f>
        <v>0</v>
      </c>
      <c r="AR207" s="197">
        <f>EU28_TRA_StockTot!AR207-UK_TRA_StockTot!AR207</f>
        <v>0</v>
      </c>
      <c r="AS207" s="197">
        <f>EU28_TRA_StockTot!AS207-UK_TRA_StockTot!AS207</f>
        <v>0</v>
      </c>
      <c r="AT207" s="197">
        <f>EU28_TRA_StockTot!AT207-UK_TRA_StockTot!AT207</f>
        <v>0</v>
      </c>
      <c r="AU207" s="197">
        <f>EU28_TRA_StockTot!AU207-UK_TRA_StockTot!AU207</f>
        <v>0</v>
      </c>
      <c r="AV207" s="197">
        <f>EU28_TRA_StockTot!AV207-UK_TRA_StockTot!AV207</f>
        <v>0</v>
      </c>
      <c r="AW207" s="197">
        <f>EU28_TRA_StockTot!AW207-UK_TRA_StockTot!AW207</f>
        <v>0</v>
      </c>
      <c r="AX207" s="197">
        <f>EU28_TRA_StockTot!AX207-UK_TRA_StockTot!AX207</f>
        <v>0</v>
      </c>
      <c r="AY207" s="197">
        <f>EU28_TRA_StockTot!AY207-UK_TRA_StockTot!AY207</f>
        <v>0</v>
      </c>
      <c r="AZ207" s="197">
        <f>EU28_TRA_StockTot!AZ207-UK_TRA_StockTot!AZ207</f>
        <v>0</v>
      </c>
    </row>
    <row r="208" spans="1:52">
      <c r="A208" s="95" t="s">
        <v>228</v>
      </c>
      <c r="B208" s="96">
        <f>EU28_TRA_StockTot!B208-UK_TRA_StockTot!B208</f>
        <v>0</v>
      </c>
      <c r="C208" s="197">
        <f>EU28_TRA_StockTot!C208-UK_TRA_StockTot!C208</f>
        <v>0</v>
      </c>
      <c r="D208" s="197">
        <f>EU28_TRA_StockTot!D208-UK_TRA_StockTot!D208</f>
        <v>0</v>
      </c>
      <c r="E208" s="197">
        <f>EU28_TRA_StockTot!E208-UK_TRA_StockTot!E208</f>
        <v>0</v>
      </c>
      <c r="F208" s="197">
        <f>EU28_TRA_StockTot!F208-UK_TRA_StockTot!F208</f>
        <v>0</v>
      </c>
      <c r="G208" s="197">
        <f>EU28_TRA_StockTot!G208-UK_TRA_StockTot!G208</f>
        <v>0</v>
      </c>
      <c r="H208" s="197">
        <f>EU28_TRA_StockTot!H208-UK_TRA_StockTot!H208</f>
        <v>0</v>
      </c>
      <c r="I208" s="197">
        <f>EU28_TRA_StockTot!I208-UK_TRA_StockTot!I208</f>
        <v>0</v>
      </c>
      <c r="J208" s="197">
        <f>EU28_TRA_StockTot!J208-UK_TRA_StockTot!J208</f>
        <v>0</v>
      </c>
      <c r="K208" s="197">
        <f>EU28_TRA_StockTot!K208-UK_TRA_StockTot!K208</f>
        <v>0</v>
      </c>
      <c r="L208" s="197">
        <f>EU28_TRA_StockTot!L208-UK_TRA_StockTot!L208</f>
        <v>0</v>
      </c>
      <c r="M208" s="197">
        <f>EU28_TRA_StockTot!M208-UK_TRA_StockTot!M208</f>
        <v>0</v>
      </c>
      <c r="N208" s="197">
        <f>EU28_TRA_StockTot!N208-UK_TRA_StockTot!N208</f>
        <v>0</v>
      </c>
      <c r="O208" s="197">
        <f>EU28_TRA_StockTot!O208-UK_TRA_StockTot!O208</f>
        <v>0</v>
      </c>
      <c r="P208" s="197">
        <f>EU28_TRA_StockTot!P208-UK_TRA_StockTot!P208</f>
        <v>0</v>
      </c>
      <c r="Q208" s="197">
        <f>EU28_TRA_StockTot!Q208-UK_TRA_StockTot!Q208</f>
        <v>0</v>
      </c>
      <c r="R208" s="197">
        <f>EU28_TRA_StockTot!R208-UK_TRA_StockTot!R208</f>
        <v>0</v>
      </c>
      <c r="S208" s="197">
        <f>EU28_TRA_StockTot!S208-UK_TRA_StockTot!S208</f>
        <v>0</v>
      </c>
      <c r="T208" s="197">
        <f>EU28_TRA_StockTot!T208-UK_TRA_StockTot!T208</f>
        <v>0</v>
      </c>
      <c r="U208" s="197">
        <f>EU28_TRA_StockTot!U208-UK_TRA_StockTot!U208</f>
        <v>0</v>
      </c>
      <c r="V208" s="197">
        <f>EU28_TRA_StockTot!V208-UK_TRA_StockTot!V208</f>
        <v>0</v>
      </c>
      <c r="W208" s="197">
        <f>EU28_TRA_StockTot!W208-UK_TRA_StockTot!W208</f>
        <v>0</v>
      </c>
      <c r="X208" s="197">
        <f>EU28_TRA_StockTot!X208-UK_TRA_StockTot!X208</f>
        <v>0</v>
      </c>
      <c r="Y208" s="197">
        <f>EU28_TRA_StockTot!Y208-UK_TRA_StockTot!Y208</f>
        <v>0</v>
      </c>
      <c r="Z208" s="197">
        <f>EU28_TRA_StockTot!Z208-UK_TRA_StockTot!Z208</f>
        <v>0</v>
      </c>
      <c r="AA208" s="197">
        <f>EU28_TRA_StockTot!AA208-UK_TRA_StockTot!AA208</f>
        <v>0</v>
      </c>
      <c r="AB208" s="197">
        <f>EU28_TRA_StockTot!AB208-UK_TRA_StockTot!AB208</f>
        <v>0</v>
      </c>
      <c r="AC208" s="197">
        <f>EU28_TRA_StockTot!AC208-UK_TRA_StockTot!AC208</f>
        <v>0</v>
      </c>
      <c r="AD208" s="197">
        <f>EU28_TRA_StockTot!AD208-UK_TRA_StockTot!AD208</f>
        <v>0</v>
      </c>
      <c r="AE208" s="197">
        <f>EU28_TRA_StockTot!AE208-UK_TRA_StockTot!AE208</f>
        <v>0</v>
      </c>
      <c r="AF208" s="197">
        <f>EU28_TRA_StockTot!AF208-UK_TRA_StockTot!AF208</f>
        <v>0</v>
      </c>
      <c r="AG208" s="197">
        <f>EU28_TRA_StockTot!AG208-UK_TRA_StockTot!AG208</f>
        <v>0</v>
      </c>
      <c r="AH208" s="197">
        <f>EU28_TRA_StockTot!AH208-UK_TRA_StockTot!AH208</f>
        <v>0</v>
      </c>
      <c r="AI208" s="197">
        <f>EU28_TRA_StockTot!AI208-UK_TRA_StockTot!AI208</f>
        <v>0</v>
      </c>
      <c r="AJ208" s="197">
        <f>EU28_TRA_StockTot!AJ208-UK_TRA_StockTot!AJ208</f>
        <v>0</v>
      </c>
      <c r="AK208" s="197">
        <f>EU28_TRA_StockTot!AK208-UK_TRA_StockTot!AK208</f>
        <v>0</v>
      </c>
      <c r="AL208" s="197">
        <f>EU28_TRA_StockTot!AL208-UK_TRA_StockTot!AL208</f>
        <v>0</v>
      </c>
      <c r="AM208" s="197">
        <f>EU28_TRA_StockTot!AM208-UK_TRA_StockTot!AM208</f>
        <v>0</v>
      </c>
      <c r="AN208" s="197">
        <f>EU28_TRA_StockTot!AN208-UK_TRA_StockTot!AN208</f>
        <v>0</v>
      </c>
      <c r="AO208" s="197">
        <f>EU28_TRA_StockTot!AO208-UK_TRA_StockTot!AO208</f>
        <v>0</v>
      </c>
      <c r="AP208" s="197">
        <f>EU28_TRA_StockTot!AP208-UK_TRA_StockTot!AP208</f>
        <v>0</v>
      </c>
      <c r="AQ208" s="197">
        <f>EU28_TRA_StockTot!AQ208-UK_TRA_StockTot!AQ208</f>
        <v>0</v>
      </c>
      <c r="AR208" s="197">
        <f>EU28_TRA_StockTot!AR208-UK_TRA_StockTot!AR208</f>
        <v>0</v>
      </c>
      <c r="AS208" s="197">
        <f>EU28_TRA_StockTot!AS208-UK_TRA_StockTot!AS208</f>
        <v>0</v>
      </c>
      <c r="AT208" s="197">
        <f>EU28_TRA_StockTot!AT208-UK_TRA_StockTot!AT208</f>
        <v>0</v>
      </c>
      <c r="AU208" s="197">
        <f>EU28_TRA_StockTot!AU208-UK_TRA_StockTot!AU208</f>
        <v>0</v>
      </c>
      <c r="AV208" s="197">
        <f>EU28_TRA_StockTot!AV208-UK_TRA_StockTot!AV208</f>
        <v>0</v>
      </c>
      <c r="AW208" s="197">
        <f>EU28_TRA_StockTot!AW208-UK_TRA_StockTot!AW208</f>
        <v>0</v>
      </c>
      <c r="AX208" s="197">
        <f>EU28_TRA_StockTot!AX208-UK_TRA_StockTot!AX208</f>
        <v>0</v>
      </c>
      <c r="AY208" s="197">
        <f>EU28_TRA_StockTot!AY208-UK_TRA_StockTot!AY208</f>
        <v>0</v>
      </c>
      <c r="AZ208" s="197">
        <f>EU28_TRA_StockTot!AZ208-UK_TRA_StockTot!AZ208</f>
        <v>0</v>
      </c>
    </row>
    <row r="209" spans="1:52">
      <c r="A209" s="106" t="s">
        <v>23</v>
      </c>
      <c r="B209" s="107">
        <f>EU28_TRA_StockTot!B209-UK_TRA_StockTot!B209</f>
        <v>540617</v>
      </c>
      <c r="C209" s="217">
        <f>EU28_TRA_StockTot!C209-UK_TRA_StockTot!C209</f>
        <v>527097</v>
      </c>
      <c r="D209" s="217">
        <f>EU28_TRA_StockTot!D209-UK_TRA_StockTot!D209</f>
        <v>517773</v>
      </c>
      <c r="E209" s="217">
        <f>EU28_TRA_StockTot!E209-UK_TRA_StockTot!E209</f>
        <v>538915</v>
      </c>
      <c r="F209" s="217">
        <f>EU28_TRA_StockTot!F209-UK_TRA_StockTot!F209</f>
        <v>577573</v>
      </c>
      <c r="G209" s="217">
        <f>EU28_TRA_StockTot!G209-UK_TRA_StockTot!G209</f>
        <v>594786</v>
      </c>
      <c r="H209" s="217">
        <f>EU28_TRA_StockTot!H209-UK_TRA_StockTot!H209</f>
        <v>662763</v>
      </c>
      <c r="I209" s="217">
        <f>EU28_TRA_StockTot!I209-UK_TRA_StockTot!I209</f>
        <v>701595</v>
      </c>
      <c r="J209" s="217">
        <f>EU28_TRA_StockTot!J209-UK_TRA_StockTot!J209</f>
        <v>722139</v>
      </c>
      <c r="K209" s="217">
        <f>EU28_TRA_StockTot!K209-UK_TRA_StockTot!K209</f>
        <v>640019</v>
      </c>
      <c r="L209" s="217">
        <f>EU28_TRA_StockTot!L209-UK_TRA_StockTot!L209</f>
        <v>694309</v>
      </c>
      <c r="M209" s="217">
        <f>EU28_TRA_StockTot!M209-UK_TRA_StockTot!M209</f>
        <v>709081</v>
      </c>
      <c r="N209" s="217">
        <f>EU28_TRA_StockTot!N209-UK_TRA_StockTot!N209</f>
        <v>700927</v>
      </c>
      <c r="O209" s="217">
        <f>EU28_TRA_StockTot!O209-UK_TRA_StockTot!O209</f>
        <v>710306</v>
      </c>
      <c r="P209" s="217">
        <f>EU28_TRA_StockTot!P209-UK_TRA_StockTot!P209</f>
        <v>724186.99999999988</v>
      </c>
      <c r="Q209" s="217">
        <f>EU28_TRA_StockTot!Q209-UK_TRA_StockTot!Q209</f>
        <v>754218</v>
      </c>
      <c r="R209" s="217">
        <f>EU28_TRA_StockTot!R209-UK_TRA_StockTot!R209</f>
        <v>793397.81896581128</v>
      </c>
      <c r="S209" s="217">
        <f>EU28_TRA_StockTot!S209-UK_TRA_StockTot!S209</f>
        <v>846606.43349339766</v>
      </c>
      <c r="T209" s="217">
        <f>EU28_TRA_StockTot!T209-UK_TRA_StockTot!T209</f>
        <v>902250.20758618112</v>
      </c>
      <c r="U209" s="217">
        <f>EU28_TRA_StockTot!U209-UK_TRA_StockTot!U209</f>
        <v>955124.11135970836</v>
      </c>
      <c r="V209" s="217">
        <f>EU28_TRA_StockTot!V209-UK_TRA_StockTot!V209</f>
        <v>1004833.4090546881</v>
      </c>
      <c r="W209" s="217">
        <f>EU28_TRA_StockTot!W209-UK_TRA_StockTot!W209</f>
        <v>1054636.8446208602</v>
      </c>
      <c r="X209" s="217">
        <f>EU28_TRA_StockTot!X209-UK_TRA_StockTot!X209</f>
        <v>1101608.5719212859</v>
      </c>
      <c r="Y209" s="217">
        <f>EU28_TRA_StockTot!Y209-UK_TRA_StockTot!Y209</f>
        <v>1147478.3437072486</v>
      </c>
      <c r="Z209" s="217">
        <f>EU28_TRA_StockTot!Z209-UK_TRA_StockTot!Z209</f>
        <v>1186496.8493159893</v>
      </c>
      <c r="AA209" s="217">
        <f>EU28_TRA_StockTot!AA209-UK_TRA_StockTot!AA209</f>
        <v>1227985.5914329092</v>
      </c>
      <c r="AB209" s="217">
        <f>EU28_TRA_StockTot!AB209-UK_TRA_StockTot!AB209</f>
        <v>1272627.019566295</v>
      </c>
      <c r="AC209" s="217">
        <f>EU28_TRA_StockTot!AC209-UK_TRA_StockTot!AC209</f>
        <v>1320533.1242522357</v>
      </c>
      <c r="AD209" s="217">
        <f>EU28_TRA_StockTot!AD209-UK_TRA_StockTot!AD209</f>
        <v>1371006.4478523231</v>
      </c>
      <c r="AE209" s="217">
        <f>EU28_TRA_StockTot!AE209-UK_TRA_StockTot!AE209</f>
        <v>1420986.0232507442</v>
      </c>
      <c r="AF209" s="217">
        <f>EU28_TRA_StockTot!AF209-UK_TRA_StockTot!AF209</f>
        <v>1471883.2601229022</v>
      </c>
      <c r="AG209" s="217">
        <f>EU28_TRA_StockTot!AG209-UK_TRA_StockTot!AG209</f>
        <v>1524172.8578684197</v>
      </c>
      <c r="AH209" s="217">
        <f>EU28_TRA_StockTot!AH209-UK_TRA_StockTot!AH209</f>
        <v>1572118.410534001</v>
      </c>
      <c r="AI209" s="217">
        <f>EU28_TRA_StockTot!AI209-UK_TRA_StockTot!AI209</f>
        <v>1619221.5884384138</v>
      </c>
      <c r="AJ209" s="217">
        <f>EU28_TRA_StockTot!AJ209-UK_TRA_StockTot!AJ209</f>
        <v>1666438.2234888622</v>
      </c>
      <c r="AK209" s="217">
        <f>EU28_TRA_StockTot!AK209-UK_TRA_StockTot!AK209</f>
        <v>1710166.050755102</v>
      </c>
      <c r="AL209" s="217">
        <f>EU28_TRA_StockTot!AL209-UK_TRA_StockTot!AL209</f>
        <v>1758341.7723780666</v>
      </c>
      <c r="AM209" s="217">
        <f>EU28_TRA_StockTot!AM209-UK_TRA_StockTot!AM209</f>
        <v>1807681.660111452</v>
      </c>
      <c r="AN209" s="217">
        <f>EU28_TRA_StockTot!AN209-UK_TRA_StockTot!AN209</f>
        <v>1873901.5468302215</v>
      </c>
      <c r="AO209" s="217">
        <f>EU28_TRA_StockTot!AO209-UK_TRA_StockTot!AO209</f>
        <v>1932950.2207311667</v>
      </c>
      <c r="AP209" s="217">
        <f>EU28_TRA_StockTot!AP209-UK_TRA_StockTot!AP209</f>
        <v>1992947.4131398557</v>
      </c>
      <c r="AQ209" s="217">
        <f>EU28_TRA_StockTot!AQ209-UK_TRA_StockTot!AQ209</f>
        <v>2056370.7672680684</v>
      </c>
      <c r="AR209" s="217">
        <f>EU28_TRA_StockTot!AR209-UK_TRA_StockTot!AR209</f>
        <v>2120837.5155272298</v>
      </c>
      <c r="AS209" s="217">
        <f>EU28_TRA_StockTot!AS209-UK_TRA_StockTot!AS209</f>
        <v>2182660.8607496172</v>
      </c>
      <c r="AT209" s="217">
        <f>EU28_TRA_StockTot!AT209-UK_TRA_StockTot!AT209</f>
        <v>2243755.7692296566</v>
      </c>
      <c r="AU209" s="217">
        <f>EU28_TRA_StockTot!AU209-UK_TRA_StockTot!AU209</f>
        <v>2312497.6501542386</v>
      </c>
      <c r="AV209" s="217">
        <f>EU28_TRA_StockTot!AV209-UK_TRA_StockTot!AV209</f>
        <v>2380497.1200613063</v>
      </c>
      <c r="AW209" s="217">
        <f>EU28_TRA_StockTot!AW209-UK_TRA_StockTot!AW209</f>
        <v>2440658.846980243</v>
      </c>
      <c r="AX209" s="217">
        <f>EU28_TRA_StockTot!AX209-UK_TRA_StockTot!AX209</f>
        <v>2508755.0682951156</v>
      </c>
      <c r="AY209" s="217">
        <f>EU28_TRA_StockTot!AY209-UK_TRA_StockTot!AY209</f>
        <v>2569803.2980121491</v>
      </c>
      <c r="AZ209" s="217">
        <f>EU28_TRA_StockTot!AZ209-UK_TRA_StockTot!AZ209</f>
        <v>2628479.1431659721</v>
      </c>
    </row>
    <row r="210" spans="1:52">
      <c r="A210" s="115" t="s">
        <v>89</v>
      </c>
      <c r="B210" s="111">
        <f>EU28_TRA_StockTot!B210-UK_TRA_StockTot!B210</f>
        <v>311482</v>
      </c>
      <c r="C210" s="210">
        <f>EU28_TRA_StockTot!C210-UK_TRA_StockTot!C210</f>
        <v>300533</v>
      </c>
      <c r="D210" s="210">
        <f>EU28_TRA_StockTot!D210-UK_TRA_StockTot!D210</f>
        <v>288022</v>
      </c>
      <c r="E210" s="210">
        <f>EU28_TRA_StockTot!E210-UK_TRA_StockTot!E210</f>
        <v>293316.99999999994</v>
      </c>
      <c r="F210" s="210">
        <f>EU28_TRA_StockTot!F210-UK_TRA_StockTot!F210</f>
        <v>307921.99999999994</v>
      </c>
      <c r="G210" s="210">
        <f>EU28_TRA_StockTot!G210-UK_TRA_StockTot!G210</f>
        <v>313618</v>
      </c>
      <c r="H210" s="210">
        <f>EU28_TRA_StockTot!H210-UK_TRA_StockTot!H210</f>
        <v>351320</v>
      </c>
      <c r="I210" s="210">
        <f>EU28_TRA_StockTot!I210-UK_TRA_StockTot!I210</f>
        <v>369101.99999999994</v>
      </c>
      <c r="J210" s="210">
        <f>EU28_TRA_StockTot!J210-UK_TRA_StockTot!J210</f>
        <v>373948</v>
      </c>
      <c r="K210" s="210">
        <f>EU28_TRA_StockTot!K210-UK_TRA_StockTot!K210</f>
        <v>336188</v>
      </c>
      <c r="L210" s="210">
        <f>EU28_TRA_StockTot!L210-UK_TRA_StockTot!L210</f>
        <v>339315</v>
      </c>
      <c r="M210" s="210">
        <f>EU28_TRA_StockTot!M210-UK_TRA_StockTot!M210</f>
        <v>334245</v>
      </c>
      <c r="N210" s="210">
        <f>EU28_TRA_StockTot!N210-UK_TRA_StockTot!N210</f>
        <v>332134</v>
      </c>
      <c r="O210" s="210">
        <f>EU28_TRA_StockTot!O210-UK_TRA_StockTot!O210</f>
        <v>325792</v>
      </c>
      <c r="P210" s="210">
        <f>EU28_TRA_StockTot!P210-UK_TRA_StockTot!P210</f>
        <v>330939.99999999994</v>
      </c>
      <c r="Q210" s="210">
        <f>EU28_TRA_StockTot!Q210-UK_TRA_StockTot!Q210</f>
        <v>340112.99999999994</v>
      </c>
      <c r="R210" s="210">
        <f>EU28_TRA_StockTot!R210-UK_TRA_StockTot!R210</f>
        <v>360986.00659624132</v>
      </c>
      <c r="S210" s="210">
        <f>EU28_TRA_StockTot!S210-UK_TRA_StockTot!S210</f>
        <v>390497.8751147305</v>
      </c>
      <c r="T210" s="210">
        <f>EU28_TRA_StockTot!T210-UK_TRA_StockTot!T210</f>
        <v>420959.4905882008</v>
      </c>
      <c r="U210" s="210">
        <f>EU28_TRA_StockTot!U210-UK_TRA_StockTot!U210</f>
        <v>449663.43500222167</v>
      </c>
      <c r="V210" s="210">
        <f>EU28_TRA_StockTot!V210-UK_TRA_StockTot!V210</f>
        <v>476722.18704590708</v>
      </c>
      <c r="W210" s="210">
        <f>EU28_TRA_StockTot!W210-UK_TRA_StockTot!W210</f>
        <v>504290.90339740366</v>
      </c>
      <c r="X210" s="210">
        <f>EU28_TRA_StockTot!X210-UK_TRA_StockTot!X210</f>
        <v>530056.92209317815</v>
      </c>
      <c r="Y210" s="210">
        <f>EU28_TRA_StockTot!Y210-UK_TRA_StockTot!Y210</f>
        <v>555269.35178152542</v>
      </c>
      <c r="Z210" s="210">
        <f>EU28_TRA_StockTot!Z210-UK_TRA_StockTot!Z210</f>
        <v>580381.36201410787</v>
      </c>
      <c r="AA210" s="210">
        <f>EU28_TRA_StockTot!AA210-UK_TRA_StockTot!AA210</f>
        <v>606121.67879674141</v>
      </c>
      <c r="AB210" s="210">
        <f>EU28_TRA_StockTot!AB210-UK_TRA_StockTot!AB210</f>
        <v>633886.18241858226</v>
      </c>
      <c r="AC210" s="210">
        <f>EU28_TRA_StockTot!AC210-UK_TRA_StockTot!AC210</f>
        <v>663778.72791477712</v>
      </c>
      <c r="AD210" s="210">
        <f>EU28_TRA_StockTot!AD210-UK_TRA_StockTot!AD210</f>
        <v>694848.73032724939</v>
      </c>
      <c r="AE210" s="210">
        <f>EU28_TRA_StockTot!AE210-UK_TRA_StockTot!AE210</f>
        <v>726438.69981043763</v>
      </c>
      <c r="AF210" s="210">
        <f>EU28_TRA_StockTot!AF210-UK_TRA_StockTot!AF210</f>
        <v>758625.56995802454</v>
      </c>
      <c r="AG210" s="210">
        <f>EU28_TRA_StockTot!AG210-UK_TRA_StockTot!AG210</f>
        <v>792317.64888151851</v>
      </c>
      <c r="AH210" s="210">
        <f>EU28_TRA_StockTot!AH210-UK_TRA_StockTot!AH210</f>
        <v>823017.22413131874</v>
      </c>
      <c r="AI210" s="210">
        <f>EU28_TRA_StockTot!AI210-UK_TRA_StockTot!AI210</f>
        <v>854007.12043697503</v>
      </c>
      <c r="AJ210" s="210">
        <f>EU28_TRA_StockTot!AJ210-UK_TRA_StockTot!AJ210</f>
        <v>885693.8843266248</v>
      </c>
      <c r="AK210" s="210">
        <f>EU28_TRA_StockTot!AK210-UK_TRA_StockTot!AK210</f>
        <v>916561.29522273084</v>
      </c>
      <c r="AL210" s="210">
        <f>EU28_TRA_StockTot!AL210-UK_TRA_StockTot!AL210</f>
        <v>949992.44588224252</v>
      </c>
      <c r="AM210" s="210">
        <f>EU28_TRA_StockTot!AM210-UK_TRA_StockTot!AM210</f>
        <v>984401.81372972974</v>
      </c>
      <c r="AN210" s="210">
        <f>EU28_TRA_StockTot!AN210-UK_TRA_StockTot!AN210</f>
        <v>1028367.3480708722</v>
      </c>
      <c r="AO210" s="210">
        <f>EU28_TRA_StockTot!AO210-UK_TRA_StockTot!AO210</f>
        <v>1068449.4155230874</v>
      </c>
      <c r="AP210" s="210">
        <f>EU28_TRA_StockTot!AP210-UK_TRA_StockTot!AP210</f>
        <v>1107789.4122225065</v>
      </c>
      <c r="AQ210" s="210">
        <f>EU28_TRA_StockTot!AQ210-UK_TRA_StockTot!AQ210</f>
        <v>1148117.0669562821</v>
      </c>
      <c r="AR210" s="210">
        <f>EU28_TRA_StockTot!AR210-UK_TRA_StockTot!AR210</f>
        <v>1188171.4145480779</v>
      </c>
      <c r="AS210" s="210">
        <f>EU28_TRA_StockTot!AS210-UK_TRA_StockTot!AS210</f>
        <v>1228081.9672003842</v>
      </c>
      <c r="AT210" s="210">
        <f>EU28_TRA_StockTot!AT210-UK_TRA_StockTot!AT210</f>
        <v>1267264.1587551632</v>
      </c>
      <c r="AU210" s="210">
        <f>EU28_TRA_StockTot!AU210-UK_TRA_StockTot!AU210</f>
        <v>1311496.8933679808</v>
      </c>
      <c r="AV210" s="210">
        <f>EU28_TRA_StockTot!AV210-UK_TRA_StockTot!AV210</f>
        <v>1355105.6454189119</v>
      </c>
      <c r="AW210" s="210">
        <f>EU28_TRA_StockTot!AW210-UK_TRA_StockTot!AW210</f>
        <v>1394014.3326160102</v>
      </c>
      <c r="AX210" s="210">
        <f>EU28_TRA_StockTot!AX210-UK_TRA_StockTot!AX210</f>
        <v>1436880.9841972436</v>
      </c>
      <c r="AY210" s="210">
        <f>EU28_TRA_StockTot!AY210-UK_TRA_StockTot!AY210</f>
        <v>1474870.1001424443</v>
      </c>
      <c r="AZ210" s="210">
        <f>EU28_TRA_StockTot!AZ210-UK_TRA_StockTot!AZ210</f>
        <v>1511095.2333618521</v>
      </c>
    </row>
    <row r="211" spans="1:52">
      <c r="A211" s="95" t="s">
        <v>225</v>
      </c>
      <c r="B211" s="96">
        <f>EU28_TRA_StockTot!B211-UK_TRA_StockTot!B211</f>
        <v>311482</v>
      </c>
      <c r="C211" s="197">
        <f>EU28_TRA_StockTot!C211-UK_TRA_StockTot!C211</f>
        <v>300533</v>
      </c>
      <c r="D211" s="197">
        <f>EU28_TRA_StockTot!D211-UK_TRA_StockTot!D211</f>
        <v>288022</v>
      </c>
      <c r="E211" s="197">
        <f>EU28_TRA_StockTot!E211-UK_TRA_StockTot!E211</f>
        <v>293316.99999999994</v>
      </c>
      <c r="F211" s="197">
        <f>EU28_TRA_StockTot!F211-UK_TRA_StockTot!F211</f>
        <v>307921.99999999994</v>
      </c>
      <c r="G211" s="197">
        <f>EU28_TRA_StockTot!G211-UK_TRA_StockTot!G211</f>
        <v>313618</v>
      </c>
      <c r="H211" s="197">
        <f>EU28_TRA_StockTot!H211-UK_TRA_StockTot!H211</f>
        <v>351320</v>
      </c>
      <c r="I211" s="197">
        <f>EU28_TRA_StockTot!I211-UK_TRA_StockTot!I211</f>
        <v>369101.99999999994</v>
      </c>
      <c r="J211" s="197">
        <f>EU28_TRA_StockTot!J211-UK_TRA_StockTot!J211</f>
        <v>373948</v>
      </c>
      <c r="K211" s="197">
        <f>EU28_TRA_StockTot!K211-UK_TRA_StockTot!K211</f>
        <v>336188</v>
      </c>
      <c r="L211" s="197">
        <f>EU28_TRA_StockTot!L211-UK_TRA_StockTot!L211</f>
        <v>339315</v>
      </c>
      <c r="M211" s="197">
        <f>EU28_TRA_StockTot!M211-UK_TRA_StockTot!M211</f>
        <v>334245</v>
      </c>
      <c r="N211" s="197">
        <f>EU28_TRA_StockTot!N211-UK_TRA_StockTot!N211</f>
        <v>332134</v>
      </c>
      <c r="O211" s="197">
        <f>EU28_TRA_StockTot!O211-UK_TRA_StockTot!O211</f>
        <v>325792</v>
      </c>
      <c r="P211" s="197">
        <f>EU28_TRA_StockTot!P211-UK_TRA_StockTot!P211</f>
        <v>330939.99999999994</v>
      </c>
      <c r="Q211" s="197">
        <f>EU28_TRA_StockTot!Q211-UK_TRA_StockTot!Q211</f>
        <v>340112.99999999994</v>
      </c>
      <c r="R211" s="197">
        <f>EU28_TRA_StockTot!R211-UK_TRA_StockTot!R211</f>
        <v>360986.00659581681</v>
      </c>
      <c r="S211" s="197">
        <f>EU28_TRA_StockTot!S211-UK_TRA_StockTot!S211</f>
        <v>390497.87511249434</v>
      </c>
      <c r="T211" s="197">
        <f>EU28_TRA_StockTot!T211-UK_TRA_StockTot!T211</f>
        <v>420959.49057999422</v>
      </c>
      <c r="U211" s="197">
        <f>EU28_TRA_StockTot!U211-UK_TRA_StockTot!U211</f>
        <v>449663.4349802105</v>
      </c>
      <c r="V211" s="197">
        <f>EU28_TRA_StockTot!V211-UK_TRA_StockTot!V211</f>
        <v>476722.18699744629</v>
      </c>
      <c r="W211" s="197">
        <f>EU28_TRA_StockTot!W211-UK_TRA_StockTot!W211</f>
        <v>504290.90328252566</v>
      </c>
      <c r="X211" s="197">
        <f>EU28_TRA_StockTot!X211-UK_TRA_StockTot!X211</f>
        <v>530056.92184747732</v>
      </c>
      <c r="Y211" s="197">
        <f>EU28_TRA_StockTot!Y211-UK_TRA_StockTot!Y211</f>
        <v>555269.35117569193</v>
      </c>
      <c r="Z211" s="197">
        <f>EU28_TRA_StockTot!Z211-UK_TRA_StockTot!Z211</f>
        <v>580381.36076541711</v>
      </c>
      <c r="AA211" s="197">
        <f>EU28_TRA_StockTot!AA211-UK_TRA_StockTot!AA211</f>
        <v>606121.67608302238</v>
      </c>
      <c r="AB211" s="197">
        <f>EU28_TRA_StockTot!AB211-UK_TRA_StockTot!AB211</f>
        <v>633886.17611446104</v>
      </c>
      <c r="AC211" s="197">
        <f>EU28_TRA_StockTot!AC211-UK_TRA_StockTot!AC211</f>
        <v>663778.7140326933</v>
      </c>
      <c r="AD211" s="197">
        <f>EU28_TRA_StockTot!AD211-UK_TRA_StockTot!AD211</f>
        <v>694848.70049817953</v>
      </c>
      <c r="AE211" s="197">
        <f>EU28_TRA_StockTot!AE211-UK_TRA_StockTot!AE211</f>
        <v>726438.63224425865</v>
      </c>
      <c r="AF211" s="197">
        <f>EU28_TRA_StockTot!AF211-UK_TRA_StockTot!AF211</f>
        <v>758625.41100160603</v>
      </c>
      <c r="AG211" s="197">
        <f>EU28_TRA_StockTot!AG211-UK_TRA_StockTot!AG211</f>
        <v>792317.2954580494</v>
      </c>
      <c r="AH211" s="197">
        <f>EU28_TRA_StockTot!AH211-UK_TRA_StockTot!AH211</f>
        <v>823016.46273905085</v>
      </c>
      <c r="AI211" s="197">
        <f>EU28_TRA_StockTot!AI211-UK_TRA_StockTot!AI211</f>
        <v>854005.44480361661</v>
      </c>
      <c r="AJ211" s="197">
        <f>EU28_TRA_StockTot!AJ211-UK_TRA_StockTot!AJ211</f>
        <v>885689.95561510464</v>
      </c>
      <c r="AK211" s="197">
        <f>EU28_TRA_StockTot!AK211-UK_TRA_StockTot!AK211</f>
        <v>916552.37593773706</v>
      </c>
      <c r="AL211" s="197">
        <f>EU28_TRA_StockTot!AL211-UK_TRA_StockTot!AL211</f>
        <v>949973.36016496748</v>
      </c>
      <c r="AM211" s="197">
        <f>EU28_TRA_StockTot!AM211-UK_TRA_StockTot!AM211</f>
        <v>984358.98693176627</v>
      </c>
      <c r="AN211" s="197">
        <f>EU28_TRA_StockTot!AN211-UK_TRA_StockTot!AN211</f>
        <v>1028251.2941246595</v>
      </c>
      <c r="AO211" s="197">
        <f>EU28_TRA_StockTot!AO211-UK_TRA_StockTot!AO211</f>
        <v>1068233.5305691627</v>
      </c>
      <c r="AP211" s="197">
        <f>EU28_TRA_StockTot!AP211-UK_TRA_StockTot!AP211</f>
        <v>1107409.5825725442</v>
      </c>
      <c r="AQ211" s="197">
        <f>EU28_TRA_StockTot!AQ211-UK_TRA_StockTot!AQ211</f>
        <v>1147430.2451944805</v>
      </c>
      <c r="AR211" s="197">
        <f>EU28_TRA_StockTot!AR211-UK_TRA_StockTot!AR211</f>
        <v>1186914.7576677348</v>
      </c>
      <c r="AS211" s="197">
        <f>EU28_TRA_StockTot!AS211-UK_TRA_StockTot!AS211</f>
        <v>1225831.2187570098</v>
      </c>
      <c r="AT211" s="197">
        <f>EU28_TRA_StockTot!AT211-UK_TRA_StockTot!AT211</f>
        <v>1263330.2158095655</v>
      </c>
      <c r="AU211" s="197">
        <f>EU28_TRA_StockTot!AU211-UK_TRA_StockTot!AU211</f>
        <v>1304750.6627119866</v>
      </c>
      <c r="AV211" s="197">
        <f>EU28_TRA_StockTot!AV211-UK_TRA_StockTot!AV211</f>
        <v>1344342.9686899546</v>
      </c>
      <c r="AW211" s="197">
        <f>EU28_TRA_StockTot!AW211-UK_TRA_StockTot!AW211</f>
        <v>1377556.3118882938</v>
      </c>
      <c r="AX211" s="197">
        <f>EU28_TRA_StockTot!AX211-UK_TRA_StockTot!AX211</f>
        <v>1412212.0932013632</v>
      </c>
      <c r="AY211" s="197">
        <f>EU28_TRA_StockTot!AY211-UK_TRA_StockTot!AY211</f>
        <v>1439550.0844439394</v>
      </c>
      <c r="AZ211" s="197">
        <f>EU28_TRA_StockTot!AZ211-UK_TRA_StockTot!AZ211</f>
        <v>1462908.3954686297</v>
      </c>
    </row>
    <row r="212" spans="1:52">
      <c r="A212" s="95" t="s">
        <v>226</v>
      </c>
      <c r="B212" s="96">
        <f>EU28_TRA_StockTot!B212-UK_TRA_StockTot!B212</f>
        <v>0</v>
      </c>
      <c r="C212" s="197">
        <f>EU28_TRA_StockTot!C212-UK_TRA_StockTot!C212</f>
        <v>0</v>
      </c>
      <c r="D212" s="197">
        <f>EU28_TRA_StockTot!D212-UK_TRA_StockTot!D212</f>
        <v>0</v>
      </c>
      <c r="E212" s="197">
        <f>EU28_TRA_StockTot!E212-UK_TRA_StockTot!E212</f>
        <v>0</v>
      </c>
      <c r="F212" s="197">
        <f>EU28_TRA_StockTot!F212-UK_TRA_StockTot!F212</f>
        <v>0</v>
      </c>
      <c r="G212" s="197">
        <f>EU28_TRA_StockTot!G212-UK_TRA_StockTot!G212</f>
        <v>0</v>
      </c>
      <c r="H212" s="197">
        <f>EU28_TRA_StockTot!H212-UK_TRA_StockTot!H212</f>
        <v>0</v>
      </c>
      <c r="I212" s="197">
        <f>EU28_TRA_StockTot!I212-UK_TRA_StockTot!I212</f>
        <v>0</v>
      </c>
      <c r="J212" s="197">
        <f>EU28_TRA_StockTot!J212-UK_TRA_StockTot!J212</f>
        <v>0</v>
      </c>
      <c r="K212" s="197">
        <f>EU28_TRA_StockTot!K212-UK_TRA_StockTot!K212</f>
        <v>0</v>
      </c>
      <c r="L212" s="197">
        <f>EU28_TRA_StockTot!L212-UK_TRA_StockTot!L212</f>
        <v>0</v>
      </c>
      <c r="M212" s="197">
        <f>EU28_TRA_StockTot!M212-UK_TRA_StockTot!M212</f>
        <v>0</v>
      </c>
      <c r="N212" s="197">
        <f>EU28_TRA_StockTot!N212-UK_TRA_StockTot!N212</f>
        <v>0</v>
      </c>
      <c r="O212" s="197">
        <f>EU28_TRA_StockTot!O212-UK_TRA_StockTot!O212</f>
        <v>0</v>
      </c>
      <c r="P212" s="197">
        <f>EU28_TRA_StockTot!P212-UK_TRA_StockTot!P212</f>
        <v>0</v>
      </c>
      <c r="Q212" s="197">
        <f>EU28_TRA_StockTot!Q212-UK_TRA_StockTot!Q212</f>
        <v>0</v>
      </c>
      <c r="R212" s="197">
        <f>EU28_TRA_StockTot!R212-UK_TRA_StockTot!R212</f>
        <v>4.2451376277598813E-7</v>
      </c>
      <c r="S212" s="197">
        <f>EU28_TRA_StockTot!S212-UK_TRA_StockTot!S212</f>
        <v>2.236133175389967E-6</v>
      </c>
      <c r="T212" s="197">
        <f>EU28_TRA_StockTot!T212-UK_TRA_StockTot!T212</f>
        <v>8.2065358088203764E-6</v>
      </c>
      <c r="U212" s="197">
        <f>EU28_TRA_StockTot!U212-UK_TRA_StockTot!U212</f>
        <v>2.2011197458196305E-5</v>
      </c>
      <c r="V212" s="197">
        <f>EU28_TRA_StockTot!V212-UK_TRA_StockTot!V212</f>
        <v>4.8460766480845577E-5</v>
      </c>
      <c r="W212" s="197">
        <f>EU28_TRA_StockTot!W212-UK_TRA_StockTot!W212</f>
        <v>1.1487794415376788E-4</v>
      </c>
      <c r="X212" s="197">
        <f>EU28_TRA_StockTot!X212-UK_TRA_StockTot!X212</f>
        <v>2.4570087544739807E-4</v>
      </c>
      <c r="Y212" s="197">
        <f>EU28_TRA_StockTot!Y212-UK_TRA_StockTot!Y212</f>
        <v>6.0583349638054589E-4</v>
      </c>
      <c r="Z212" s="197">
        <f>EU28_TRA_StockTot!Z212-UK_TRA_StockTot!Z212</f>
        <v>1.2486908291725197E-3</v>
      </c>
      <c r="AA212" s="197">
        <f>EU28_TRA_StockTot!AA212-UK_TRA_StockTot!AA212</f>
        <v>2.713719016568287E-3</v>
      </c>
      <c r="AB212" s="197">
        <f>EU28_TRA_StockTot!AB212-UK_TRA_StockTot!AB212</f>
        <v>6.3041212484669078E-3</v>
      </c>
      <c r="AC212" s="197">
        <f>EU28_TRA_StockTot!AC212-UK_TRA_StockTot!AC212</f>
        <v>1.3882083904705158E-2</v>
      </c>
      <c r="AD212" s="197">
        <f>EU28_TRA_StockTot!AD212-UK_TRA_StockTot!AD212</f>
        <v>2.9829069913873095E-2</v>
      </c>
      <c r="AE212" s="197">
        <f>EU28_TRA_StockTot!AE212-UK_TRA_StockTot!AE212</f>
        <v>6.7566178872646085E-2</v>
      </c>
      <c r="AF212" s="197">
        <f>EU28_TRA_StockTot!AF212-UK_TRA_StockTot!AF212</f>
        <v>0.15895641849129472</v>
      </c>
      <c r="AG212" s="197">
        <f>EU28_TRA_StockTot!AG212-UK_TRA_StockTot!AG212</f>
        <v>0.35342346904793148</v>
      </c>
      <c r="AH212" s="197">
        <f>EU28_TRA_StockTot!AH212-UK_TRA_StockTot!AH212</f>
        <v>0.76139226787774128</v>
      </c>
      <c r="AI212" s="197">
        <f>EU28_TRA_StockTot!AI212-UK_TRA_StockTot!AI212</f>
        <v>1.6756333584221823</v>
      </c>
      <c r="AJ212" s="197">
        <f>EU28_TRA_StockTot!AJ212-UK_TRA_StockTot!AJ212</f>
        <v>3.9287115201762681</v>
      </c>
      <c r="AK212" s="197">
        <f>EU28_TRA_StockTot!AK212-UK_TRA_StockTot!AK212</f>
        <v>8.9192849938275334</v>
      </c>
      <c r="AL212" s="197">
        <f>EU28_TRA_StockTot!AL212-UK_TRA_StockTot!AL212</f>
        <v>19.08571727495131</v>
      </c>
      <c r="AM212" s="197">
        <f>EU28_TRA_StockTot!AM212-UK_TRA_StockTot!AM212</f>
        <v>42.826797963357123</v>
      </c>
      <c r="AN212" s="197">
        <f>EU28_TRA_StockTot!AN212-UK_TRA_StockTot!AN212</f>
        <v>116.05394621266069</v>
      </c>
      <c r="AO212" s="197">
        <f>EU28_TRA_StockTot!AO212-UK_TRA_StockTot!AO212</f>
        <v>215.88495392474906</v>
      </c>
      <c r="AP212" s="197">
        <f>EU28_TRA_StockTot!AP212-UK_TRA_StockTot!AP212</f>
        <v>379.82964996237746</v>
      </c>
      <c r="AQ212" s="197">
        <f>EU28_TRA_StockTot!AQ212-UK_TRA_StockTot!AQ212</f>
        <v>686.82176180158979</v>
      </c>
      <c r="AR212" s="197">
        <f>EU28_TRA_StockTot!AR212-UK_TRA_StockTot!AR212</f>
        <v>1256.6568803429645</v>
      </c>
      <c r="AS212" s="197">
        <f>EU28_TRA_StockTot!AS212-UK_TRA_StockTot!AS212</f>
        <v>2250.7484433744389</v>
      </c>
      <c r="AT212" s="197">
        <f>EU28_TRA_StockTot!AT212-UK_TRA_StockTot!AT212</f>
        <v>3933.9429455978079</v>
      </c>
      <c r="AU212" s="197">
        <f>EU28_TRA_StockTot!AU212-UK_TRA_StockTot!AU212</f>
        <v>6746.2306559944727</v>
      </c>
      <c r="AV212" s="197">
        <f>EU28_TRA_StockTot!AV212-UK_TRA_StockTot!AV212</f>
        <v>10762.676728957274</v>
      </c>
      <c r="AW212" s="197">
        <f>EU28_TRA_StockTot!AW212-UK_TRA_StockTot!AW212</f>
        <v>16458.020727716324</v>
      </c>
      <c r="AX212" s="197">
        <f>EU28_TRA_StockTot!AX212-UK_TRA_StockTot!AX212</f>
        <v>24668.890995880505</v>
      </c>
      <c r="AY212" s="197">
        <f>EU28_TRA_StockTot!AY212-UK_TRA_StockTot!AY212</f>
        <v>35320.015698504874</v>
      </c>
      <c r="AZ212" s="197">
        <f>EU28_TRA_StockTot!AZ212-UK_TRA_StockTot!AZ212</f>
        <v>48186.837893222459</v>
      </c>
    </row>
    <row r="213" spans="1:52">
      <c r="A213" s="95" t="s">
        <v>227</v>
      </c>
      <c r="B213" s="96">
        <f>EU28_TRA_StockTot!B213-UK_TRA_StockTot!B213</f>
        <v>0</v>
      </c>
      <c r="C213" s="197">
        <f>EU28_TRA_StockTot!C213-UK_TRA_StockTot!C213</f>
        <v>0</v>
      </c>
      <c r="D213" s="197">
        <f>EU28_TRA_StockTot!D213-UK_TRA_StockTot!D213</f>
        <v>0</v>
      </c>
      <c r="E213" s="197">
        <f>EU28_TRA_StockTot!E213-UK_TRA_StockTot!E213</f>
        <v>0</v>
      </c>
      <c r="F213" s="197">
        <f>EU28_TRA_StockTot!F213-UK_TRA_StockTot!F213</f>
        <v>0</v>
      </c>
      <c r="G213" s="197">
        <f>EU28_TRA_StockTot!G213-UK_TRA_StockTot!G213</f>
        <v>0</v>
      </c>
      <c r="H213" s="197">
        <f>EU28_TRA_StockTot!H213-UK_TRA_StockTot!H213</f>
        <v>0</v>
      </c>
      <c r="I213" s="197">
        <f>EU28_TRA_StockTot!I213-UK_TRA_StockTot!I213</f>
        <v>0</v>
      </c>
      <c r="J213" s="197">
        <f>EU28_TRA_StockTot!J213-UK_TRA_StockTot!J213</f>
        <v>0</v>
      </c>
      <c r="K213" s="197">
        <f>EU28_TRA_StockTot!K213-UK_TRA_StockTot!K213</f>
        <v>0</v>
      </c>
      <c r="L213" s="197">
        <f>EU28_TRA_StockTot!L213-UK_TRA_StockTot!L213</f>
        <v>0</v>
      </c>
      <c r="M213" s="197">
        <f>EU28_TRA_StockTot!M213-UK_TRA_StockTot!M213</f>
        <v>0</v>
      </c>
      <c r="N213" s="197">
        <f>EU28_TRA_StockTot!N213-UK_TRA_StockTot!N213</f>
        <v>0</v>
      </c>
      <c r="O213" s="197">
        <f>EU28_TRA_StockTot!O213-UK_TRA_StockTot!O213</f>
        <v>0</v>
      </c>
      <c r="P213" s="197">
        <f>EU28_TRA_StockTot!P213-UK_TRA_StockTot!P213</f>
        <v>0</v>
      </c>
      <c r="Q213" s="197">
        <f>EU28_TRA_StockTot!Q213-UK_TRA_StockTot!Q213</f>
        <v>0</v>
      </c>
      <c r="R213" s="197">
        <f>EU28_TRA_StockTot!R213-UK_TRA_StockTot!R213</f>
        <v>0</v>
      </c>
      <c r="S213" s="197">
        <f>EU28_TRA_StockTot!S213-UK_TRA_StockTot!S213</f>
        <v>0</v>
      </c>
      <c r="T213" s="197">
        <f>EU28_TRA_StockTot!T213-UK_TRA_StockTot!T213</f>
        <v>0</v>
      </c>
      <c r="U213" s="197">
        <f>EU28_TRA_StockTot!U213-UK_TRA_StockTot!U213</f>
        <v>0</v>
      </c>
      <c r="V213" s="197">
        <f>EU28_TRA_StockTot!V213-UK_TRA_StockTot!V213</f>
        <v>0</v>
      </c>
      <c r="W213" s="197">
        <f>EU28_TRA_StockTot!W213-UK_TRA_StockTot!W213</f>
        <v>0</v>
      </c>
      <c r="X213" s="197">
        <f>EU28_TRA_StockTot!X213-UK_TRA_StockTot!X213</f>
        <v>0</v>
      </c>
      <c r="Y213" s="197">
        <f>EU28_TRA_StockTot!Y213-UK_TRA_StockTot!Y213</f>
        <v>0</v>
      </c>
      <c r="Z213" s="197">
        <f>EU28_TRA_StockTot!Z213-UK_TRA_StockTot!Z213</f>
        <v>0</v>
      </c>
      <c r="AA213" s="197">
        <f>EU28_TRA_StockTot!AA213-UK_TRA_StockTot!AA213</f>
        <v>0</v>
      </c>
      <c r="AB213" s="197">
        <f>EU28_TRA_StockTot!AB213-UK_TRA_StockTot!AB213</f>
        <v>0</v>
      </c>
      <c r="AC213" s="197">
        <f>EU28_TRA_StockTot!AC213-UK_TRA_StockTot!AC213</f>
        <v>0</v>
      </c>
      <c r="AD213" s="197">
        <f>EU28_TRA_StockTot!AD213-UK_TRA_StockTot!AD213</f>
        <v>0</v>
      </c>
      <c r="AE213" s="197">
        <f>EU28_TRA_StockTot!AE213-UK_TRA_StockTot!AE213</f>
        <v>0</v>
      </c>
      <c r="AF213" s="197">
        <f>EU28_TRA_StockTot!AF213-UK_TRA_StockTot!AF213</f>
        <v>0</v>
      </c>
      <c r="AG213" s="197">
        <f>EU28_TRA_StockTot!AG213-UK_TRA_StockTot!AG213</f>
        <v>0</v>
      </c>
      <c r="AH213" s="197">
        <f>EU28_TRA_StockTot!AH213-UK_TRA_StockTot!AH213</f>
        <v>0</v>
      </c>
      <c r="AI213" s="197">
        <f>EU28_TRA_StockTot!AI213-UK_TRA_StockTot!AI213</f>
        <v>0</v>
      </c>
      <c r="AJ213" s="197">
        <f>EU28_TRA_StockTot!AJ213-UK_TRA_StockTot!AJ213</f>
        <v>0</v>
      </c>
      <c r="AK213" s="197">
        <f>EU28_TRA_StockTot!AK213-UK_TRA_StockTot!AK213</f>
        <v>0</v>
      </c>
      <c r="AL213" s="197">
        <f>EU28_TRA_StockTot!AL213-UK_TRA_StockTot!AL213</f>
        <v>0</v>
      </c>
      <c r="AM213" s="197">
        <f>EU28_TRA_StockTot!AM213-UK_TRA_StockTot!AM213</f>
        <v>0</v>
      </c>
      <c r="AN213" s="197">
        <f>EU28_TRA_StockTot!AN213-UK_TRA_StockTot!AN213</f>
        <v>0</v>
      </c>
      <c r="AO213" s="197">
        <f>EU28_TRA_StockTot!AO213-UK_TRA_StockTot!AO213</f>
        <v>0</v>
      </c>
      <c r="AP213" s="197">
        <f>EU28_TRA_StockTot!AP213-UK_TRA_StockTot!AP213</f>
        <v>0</v>
      </c>
      <c r="AQ213" s="197">
        <f>EU28_TRA_StockTot!AQ213-UK_TRA_StockTot!AQ213</f>
        <v>0</v>
      </c>
      <c r="AR213" s="197">
        <f>EU28_TRA_StockTot!AR213-UK_TRA_StockTot!AR213</f>
        <v>0</v>
      </c>
      <c r="AS213" s="197">
        <f>EU28_TRA_StockTot!AS213-UK_TRA_StockTot!AS213</f>
        <v>0</v>
      </c>
      <c r="AT213" s="197">
        <f>EU28_TRA_StockTot!AT213-UK_TRA_StockTot!AT213</f>
        <v>0</v>
      </c>
      <c r="AU213" s="197">
        <f>EU28_TRA_StockTot!AU213-UK_TRA_StockTot!AU213</f>
        <v>0</v>
      </c>
      <c r="AV213" s="197">
        <f>EU28_TRA_StockTot!AV213-UK_TRA_StockTot!AV213</f>
        <v>0</v>
      </c>
      <c r="AW213" s="197">
        <f>EU28_TRA_StockTot!AW213-UK_TRA_StockTot!AW213</f>
        <v>0</v>
      </c>
      <c r="AX213" s="197">
        <f>EU28_TRA_StockTot!AX213-UK_TRA_StockTot!AX213</f>
        <v>0</v>
      </c>
      <c r="AY213" s="197">
        <f>EU28_TRA_StockTot!AY213-UK_TRA_StockTot!AY213</f>
        <v>0</v>
      </c>
      <c r="AZ213" s="197">
        <f>EU28_TRA_StockTot!AZ213-UK_TRA_StockTot!AZ213</f>
        <v>0</v>
      </c>
    </row>
    <row r="214" spans="1:52">
      <c r="A214" s="95" t="s">
        <v>228</v>
      </c>
      <c r="B214" s="96">
        <f>EU28_TRA_StockTot!B214-UK_TRA_StockTot!B214</f>
        <v>0</v>
      </c>
      <c r="C214" s="197">
        <f>EU28_TRA_StockTot!C214-UK_TRA_StockTot!C214</f>
        <v>0</v>
      </c>
      <c r="D214" s="197">
        <f>EU28_TRA_StockTot!D214-UK_TRA_StockTot!D214</f>
        <v>0</v>
      </c>
      <c r="E214" s="197">
        <f>EU28_TRA_StockTot!E214-UK_TRA_StockTot!E214</f>
        <v>0</v>
      </c>
      <c r="F214" s="197">
        <f>EU28_TRA_StockTot!F214-UK_TRA_StockTot!F214</f>
        <v>0</v>
      </c>
      <c r="G214" s="197">
        <f>EU28_TRA_StockTot!G214-UK_TRA_StockTot!G214</f>
        <v>0</v>
      </c>
      <c r="H214" s="197">
        <f>EU28_TRA_StockTot!H214-UK_TRA_StockTot!H214</f>
        <v>0</v>
      </c>
      <c r="I214" s="197">
        <f>EU28_TRA_StockTot!I214-UK_TRA_StockTot!I214</f>
        <v>0</v>
      </c>
      <c r="J214" s="197">
        <f>EU28_TRA_StockTot!J214-UK_TRA_StockTot!J214</f>
        <v>0</v>
      </c>
      <c r="K214" s="197">
        <f>EU28_TRA_StockTot!K214-UK_TRA_StockTot!K214</f>
        <v>0</v>
      </c>
      <c r="L214" s="197">
        <f>EU28_TRA_StockTot!L214-UK_TRA_StockTot!L214</f>
        <v>0</v>
      </c>
      <c r="M214" s="197">
        <f>EU28_TRA_StockTot!M214-UK_TRA_StockTot!M214</f>
        <v>0</v>
      </c>
      <c r="N214" s="197">
        <f>EU28_TRA_StockTot!N214-UK_TRA_StockTot!N214</f>
        <v>0</v>
      </c>
      <c r="O214" s="197">
        <f>EU28_TRA_StockTot!O214-UK_TRA_StockTot!O214</f>
        <v>0</v>
      </c>
      <c r="P214" s="197">
        <f>EU28_TRA_StockTot!P214-UK_TRA_StockTot!P214</f>
        <v>0</v>
      </c>
      <c r="Q214" s="197">
        <f>EU28_TRA_StockTot!Q214-UK_TRA_StockTot!Q214</f>
        <v>0</v>
      </c>
      <c r="R214" s="197">
        <f>EU28_TRA_StockTot!R214-UK_TRA_StockTot!R214</f>
        <v>0</v>
      </c>
      <c r="S214" s="197">
        <f>EU28_TRA_StockTot!S214-UK_TRA_StockTot!S214</f>
        <v>0</v>
      </c>
      <c r="T214" s="197">
        <f>EU28_TRA_StockTot!T214-UK_TRA_StockTot!T214</f>
        <v>0</v>
      </c>
      <c r="U214" s="197">
        <f>EU28_TRA_StockTot!U214-UK_TRA_StockTot!U214</f>
        <v>0</v>
      </c>
      <c r="V214" s="197">
        <f>EU28_TRA_StockTot!V214-UK_TRA_StockTot!V214</f>
        <v>0</v>
      </c>
      <c r="W214" s="197">
        <f>EU28_TRA_StockTot!W214-UK_TRA_StockTot!W214</f>
        <v>0</v>
      </c>
      <c r="X214" s="197">
        <f>EU28_TRA_StockTot!X214-UK_TRA_StockTot!X214</f>
        <v>0</v>
      </c>
      <c r="Y214" s="197">
        <f>EU28_TRA_StockTot!Y214-UK_TRA_StockTot!Y214</f>
        <v>0</v>
      </c>
      <c r="Z214" s="197">
        <f>EU28_TRA_StockTot!Z214-UK_TRA_StockTot!Z214</f>
        <v>0</v>
      </c>
      <c r="AA214" s="197">
        <f>EU28_TRA_StockTot!AA214-UK_TRA_StockTot!AA214</f>
        <v>0</v>
      </c>
      <c r="AB214" s="197">
        <f>EU28_TRA_StockTot!AB214-UK_TRA_StockTot!AB214</f>
        <v>0</v>
      </c>
      <c r="AC214" s="197">
        <f>EU28_TRA_StockTot!AC214-UK_TRA_StockTot!AC214</f>
        <v>0</v>
      </c>
      <c r="AD214" s="197">
        <f>EU28_TRA_StockTot!AD214-UK_TRA_StockTot!AD214</f>
        <v>0</v>
      </c>
      <c r="AE214" s="197">
        <f>EU28_TRA_StockTot!AE214-UK_TRA_StockTot!AE214</f>
        <v>0</v>
      </c>
      <c r="AF214" s="197">
        <f>EU28_TRA_StockTot!AF214-UK_TRA_StockTot!AF214</f>
        <v>0</v>
      </c>
      <c r="AG214" s="197">
        <f>EU28_TRA_StockTot!AG214-UK_TRA_StockTot!AG214</f>
        <v>0</v>
      </c>
      <c r="AH214" s="197">
        <f>EU28_TRA_StockTot!AH214-UK_TRA_StockTot!AH214</f>
        <v>0</v>
      </c>
      <c r="AI214" s="197">
        <f>EU28_TRA_StockTot!AI214-UK_TRA_StockTot!AI214</f>
        <v>0</v>
      </c>
      <c r="AJ214" s="197">
        <f>EU28_TRA_StockTot!AJ214-UK_TRA_StockTot!AJ214</f>
        <v>0</v>
      </c>
      <c r="AK214" s="197">
        <f>EU28_TRA_StockTot!AK214-UK_TRA_StockTot!AK214</f>
        <v>0</v>
      </c>
      <c r="AL214" s="197">
        <f>EU28_TRA_StockTot!AL214-UK_TRA_StockTot!AL214</f>
        <v>0</v>
      </c>
      <c r="AM214" s="197">
        <f>EU28_TRA_StockTot!AM214-UK_TRA_StockTot!AM214</f>
        <v>0</v>
      </c>
      <c r="AN214" s="197">
        <f>EU28_TRA_StockTot!AN214-UK_TRA_StockTot!AN214</f>
        <v>0</v>
      </c>
      <c r="AO214" s="197">
        <f>EU28_TRA_StockTot!AO214-UK_TRA_StockTot!AO214</f>
        <v>0</v>
      </c>
      <c r="AP214" s="197">
        <f>EU28_TRA_StockTot!AP214-UK_TRA_StockTot!AP214</f>
        <v>0</v>
      </c>
      <c r="AQ214" s="197">
        <f>EU28_TRA_StockTot!AQ214-UK_TRA_StockTot!AQ214</f>
        <v>0</v>
      </c>
      <c r="AR214" s="197">
        <f>EU28_TRA_StockTot!AR214-UK_TRA_StockTot!AR214</f>
        <v>0</v>
      </c>
      <c r="AS214" s="197">
        <f>EU28_TRA_StockTot!AS214-UK_TRA_StockTot!AS214</f>
        <v>0</v>
      </c>
      <c r="AT214" s="197">
        <f>EU28_TRA_StockTot!AT214-UK_TRA_StockTot!AT214</f>
        <v>0</v>
      </c>
      <c r="AU214" s="197">
        <f>EU28_TRA_StockTot!AU214-UK_TRA_StockTot!AU214</f>
        <v>0</v>
      </c>
      <c r="AV214" s="197">
        <f>EU28_TRA_StockTot!AV214-UK_TRA_StockTot!AV214</f>
        <v>0</v>
      </c>
      <c r="AW214" s="197">
        <f>EU28_TRA_StockTot!AW214-UK_TRA_StockTot!AW214</f>
        <v>0</v>
      </c>
      <c r="AX214" s="197">
        <f>EU28_TRA_StockTot!AX214-UK_TRA_StockTot!AX214</f>
        <v>0</v>
      </c>
      <c r="AY214" s="197">
        <f>EU28_TRA_StockTot!AY214-UK_TRA_StockTot!AY214</f>
        <v>0</v>
      </c>
      <c r="AZ214" s="197">
        <f>EU28_TRA_StockTot!AZ214-UK_TRA_StockTot!AZ214</f>
        <v>0</v>
      </c>
    </row>
    <row r="215" spans="1:52">
      <c r="A215" s="115" t="s">
        <v>88</v>
      </c>
      <c r="B215" s="111">
        <f>EU28_TRA_StockTot!B215-UK_TRA_StockTot!B215</f>
        <v>229135</v>
      </c>
      <c r="C215" s="210">
        <f>EU28_TRA_StockTot!C215-UK_TRA_StockTot!C215</f>
        <v>226564</v>
      </c>
      <c r="D215" s="210">
        <f>EU28_TRA_StockTot!D215-UK_TRA_StockTot!D215</f>
        <v>229751</v>
      </c>
      <c r="E215" s="210">
        <f>EU28_TRA_StockTot!E215-UK_TRA_StockTot!E215</f>
        <v>245598</v>
      </c>
      <c r="F215" s="210">
        <f>EU28_TRA_StockTot!F215-UK_TRA_StockTot!F215</f>
        <v>269651</v>
      </c>
      <c r="G215" s="210">
        <f>EU28_TRA_StockTot!G215-UK_TRA_StockTot!G215</f>
        <v>281168</v>
      </c>
      <c r="H215" s="210">
        <f>EU28_TRA_StockTot!H215-UK_TRA_StockTot!H215</f>
        <v>311443</v>
      </c>
      <c r="I215" s="210">
        <f>EU28_TRA_StockTot!I215-UK_TRA_StockTot!I215</f>
        <v>332493</v>
      </c>
      <c r="J215" s="210">
        <f>EU28_TRA_StockTot!J215-UK_TRA_StockTot!J215</f>
        <v>348191</v>
      </c>
      <c r="K215" s="210">
        <f>EU28_TRA_StockTot!K215-UK_TRA_StockTot!K215</f>
        <v>303831</v>
      </c>
      <c r="L215" s="210">
        <f>EU28_TRA_StockTot!L215-UK_TRA_StockTot!L215</f>
        <v>354994</v>
      </c>
      <c r="M215" s="210">
        <f>EU28_TRA_StockTot!M215-UK_TRA_StockTot!M215</f>
        <v>374836</v>
      </c>
      <c r="N215" s="210">
        <f>EU28_TRA_StockTot!N215-UK_TRA_StockTot!N215</f>
        <v>368793.00000000006</v>
      </c>
      <c r="O215" s="210">
        <f>EU28_TRA_StockTot!O215-UK_TRA_StockTot!O215</f>
        <v>384513.99999999994</v>
      </c>
      <c r="P215" s="210">
        <f>EU28_TRA_StockTot!P215-UK_TRA_StockTot!P215</f>
        <v>393246.99999999994</v>
      </c>
      <c r="Q215" s="210">
        <f>EU28_TRA_StockTot!Q215-UK_TRA_StockTot!Q215</f>
        <v>414105</v>
      </c>
      <c r="R215" s="210">
        <f>EU28_TRA_StockTot!R215-UK_TRA_StockTot!R215</f>
        <v>432411.81236957008</v>
      </c>
      <c r="S215" s="210">
        <f>EU28_TRA_StockTot!S215-UK_TRA_StockTot!S215</f>
        <v>456108.55837866716</v>
      </c>
      <c r="T215" s="210">
        <f>EU28_TRA_StockTot!T215-UK_TRA_StockTot!T215</f>
        <v>481290.71699798031</v>
      </c>
      <c r="U215" s="210">
        <f>EU28_TRA_StockTot!U215-UK_TRA_StockTot!U215</f>
        <v>505460.67635748669</v>
      </c>
      <c r="V215" s="210">
        <f>EU28_TRA_StockTot!V215-UK_TRA_StockTot!V215</f>
        <v>528111.22200878116</v>
      </c>
      <c r="W215" s="210">
        <f>EU28_TRA_StockTot!W215-UK_TRA_StockTot!W215</f>
        <v>550345.94122345629</v>
      </c>
      <c r="X215" s="210">
        <f>EU28_TRA_StockTot!X215-UK_TRA_StockTot!X215</f>
        <v>571551.64982810768</v>
      </c>
      <c r="Y215" s="210">
        <f>EU28_TRA_StockTot!Y215-UK_TRA_StockTot!Y215</f>
        <v>592208.99192572339</v>
      </c>
      <c r="Z215" s="210">
        <f>EU28_TRA_StockTot!Z215-UK_TRA_StockTot!Z215</f>
        <v>606115.48730188143</v>
      </c>
      <c r="AA215" s="210">
        <f>EU28_TRA_StockTot!AA215-UK_TRA_StockTot!AA215</f>
        <v>621863.91263616772</v>
      </c>
      <c r="AB215" s="210">
        <f>EU28_TRA_StockTot!AB215-UK_TRA_StockTot!AB215</f>
        <v>638740.83714771282</v>
      </c>
      <c r="AC215" s="210">
        <f>EU28_TRA_StockTot!AC215-UK_TRA_StockTot!AC215</f>
        <v>656754.39633745863</v>
      </c>
      <c r="AD215" s="210">
        <f>EU28_TRA_StockTot!AD215-UK_TRA_StockTot!AD215</f>
        <v>676157.71752507368</v>
      </c>
      <c r="AE215" s="210">
        <f>EU28_TRA_StockTot!AE215-UK_TRA_StockTot!AE215</f>
        <v>694547.32344030682</v>
      </c>
      <c r="AF215" s="210">
        <f>EU28_TRA_StockTot!AF215-UK_TRA_StockTot!AF215</f>
        <v>713257.69016487792</v>
      </c>
      <c r="AG215" s="210">
        <f>EU28_TRA_StockTot!AG215-UK_TRA_StockTot!AG215</f>
        <v>731855.20898690121</v>
      </c>
      <c r="AH215" s="210">
        <f>EU28_TRA_StockTot!AH215-UK_TRA_StockTot!AH215</f>
        <v>749101.18640268198</v>
      </c>
      <c r="AI215" s="210">
        <f>EU28_TRA_StockTot!AI215-UK_TRA_StockTot!AI215</f>
        <v>765214.46800143865</v>
      </c>
      <c r="AJ215" s="210">
        <f>EU28_TRA_StockTot!AJ215-UK_TRA_StockTot!AJ215</f>
        <v>780744.33916223724</v>
      </c>
      <c r="AK215" s="210">
        <f>EU28_TRA_StockTot!AK215-UK_TRA_StockTot!AK215</f>
        <v>793604.755532371</v>
      </c>
      <c r="AL215" s="210">
        <f>EU28_TRA_StockTot!AL215-UK_TRA_StockTot!AL215</f>
        <v>808349.32649582403</v>
      </c>
      <c r="AM215" s="210">
        <f>EU28_TRA_StockTot!AM215-UK_TRA_StockTot!AM215</f>
        <v>823279.84638172213</v>
      </c>
      <c r="AN215" s="210">
        <f>EU28_TRA_StockTot!AN215-UK_TRA_StockTot!AN215</f>
        <v>845534.19875934918</v>
      </c>
      <c r="AO215" s="210">
        <f>EU28_TRA_StockTot!AO215-UK_TRA_StockTot!AO215</f>
        <v>864500.80520807917</v>
      </c>
      <c r="AP215" s="210">
        <f>EU28_TRA_StockTot!AP215-UK_TRA_StockTot!AP215</f>
        <v>885158.00091734901</v>
      </c>
      <c r="AQ215" s="210">
        <f>EU28_TRA_StockTot!AQ215-UK_TRA_StockTot!AQ215</f>
        <v>908253.70031178615</v>
      </c>
      <c r="AR215" s="210">
        <f>EU28_TRA_StockTot!AR215-UK_TRA_StockTot!AR215</f>
        <v>932666.10097915202</v>
      </c>
      <c r="AS215" s="210">
        <f>EU28_TRA_StockTot!AS215-UK_TRA_StockTot!AS215</f>
        <v>954578.89354923309</v>
      </c>
      <c r="AT215" s="210">
        <f>EU28_TRA_StockTot!AT215-UK_TRA_StockTot!AT215</f>
        <v>976491.61047449347</v>
      </c>
      <c r="AU215" s="210">
        <f>EU28_TRA_StockTot!AU215-UK_TRA_StockTot!AU215</f>
        <v>1001000.7567862577</v>
      </c>
      <c r="AV215" s="210">
        <f>EU28_TRA_StockTot!AV215-UK_TRA_StockTot!AV215</f>
        <v>1025391.4746423945</v>
      </c>
      <c r="AW215" s="210">
        <f>EU28_TRA_StockTot!AW215-UK_TRA_StockTot!AW215</f>
        <v>1046644.5143642329</v>
      </c>
      <c r="AX215" s="210">
        <f>EU28_TRA_StockTot!AX215-UK_TRA_StockTot!AX215</f>
        <v>1071874.084097872</v>
      </c>
      <c r="AY215" s="210">
        <f>EU28_TRA_StockTot!AY215-UK_TRA_StockTot!AY215</f>
        <v>1094933.197869705</v>
      </c>
      <c r="AZ215" s="210">
        <f>EU28_TRA_StockTot!AZ215-UK_TRA_StockTot!AZ215</f>
        <v>1117383.9098041202</v>
      </c>
    </row>
    <row r="216" spans="1:52">
      <c r="A216" s="95" t="s">
        <v>225</v>
      </c>
      <c r="B216" s="96">
        <f>EU28_TRA_StockTot!B216-UK_TRA_StockTot!B216</f>
        <v>229135</v>
      </c>
      <c r="C216" s="197">
        <f>EU28_TRA_StockTot!C216-UK_TRA_StockTot!C216</f>
        <v>226564</v>
      </c>
      <c r="D216" s="197">
        <f>EU28_TRA_StockTot!D216-UK_TRA_StockTot!D216</f>
        <v>229751</v>
      </c>
      <c r="E216" s="197">
        <f>EU28_TRA_StockTot!E216-UK_TRA_StockTot!E216</f>
        <v>245598</v>
      </c>
      <c r="F216" s="197">
        <f>EU28_TRA_StockTot!F216-UK_TRA_StockTot!F216</f>
        <v>269651</v>
      </c>
      <c r="G216" s="197">
        <f>EU28_TRA_StockTot!G216-UK_TRA_StockTot!G216</f>
        <v>281168</v>
      </c>
      <c r="H216" s="197">
        <f>EU28_TRA_StockTot!H216-UK_TRA_StockTot!H216</f>
        <v>311443</v>
      </c>
      <c r="I216" s="197">
        <f>EU28_TRA_StockTot!I216-UK_TRA_StockTot!I216</f>
        <v>332493</v>
      </c>
      <c r="J216" s="197">
        <f>EU28_TRA_StockTot!J216-UK_TRA_StockTot!J216</f>
        <v>348191</v>
      </c>
      <c r="K216" s="197">
        <f>EU28_TRA_StockTot!K216-UK_TRA_StockTot!K216</f>
        <v>303831</v>
      </c>
      <c r="L216" s="197">
        <f>EU28_TRA_StockTot!L216-UK_TRA_StockTot!L216</f>
        <v>354994</v>
      </c>
      <c r="M216" s="197">
        <f>EU28_TRA_StockTot!M216-UK_TRA_StockTot!M216</f>
        <v>374836</v>
      </c>
      <c r="N216" s="197">
        <f>EU28_TRA_StockTot!N216-UK_TRA_StockTot!N216</f>
        <v>368793.00000000006</v>
      </c>
      <c r="O216" s="197">
        <f>EU28_TRA_StockTot!O216-UK_TRA_StockTot!O216</f>
        <v>384513.99999999994</v>
      </c>
      <c r="P216" s="197">
        <f>EU28_TRA_StockTot!P216-UK_TRA_StockTot!P216</f>
        <v>393246.99999999994</v>
      </c>
      <c r="Q216" s="197">
        <f>EU28_TRA_StockTot!Q216-UK_TRA_StockTot!Q216</f>
        <v>414105</v>
      </c>
      <c r="R216" s="197">
        <f>EU28_TRA_StockTot!R216-UK_TRA_StockTot!R216</f>
        <v>432411.81236957008</v>
      </c>
      <c r="S216" s="197">
        <f>EU28_TRA_StockTot!S216-UK_TRA_StockTot!S216</f>
        <v>456108.55837866716</v>
      </c>
      <c r="T216" s="197">
        <f>EU28_TRA_StockTot!T216-UK_TRA_StockTot!T216</f>
        <v>481290.71699798031</v>
      </c>
      <c r="U216" s="197">
        <f>EU28_TRA_StockTot!U216-UK_TRA_StockTot!U216</f>
        <v>505460.67635748669</v>
      </c>
      <c r="V216" s="197">
        <f>EU28_TRA_StockTot!V216-UK_TRA_StockTot!V216</f>
        <v>528111.22200878116</v>
      </c>
      <c r="W216" s="197">
        <f>EU28_TRA_StockTot!W216-UK_TRA_StockTot!W216</f>
        <v>550345.94122345629</v>
      </c>
      <c r="X216" s="197">
        <f>EU28_TRA_StockTot!X216-UK_TRA_StockTot!X216</f>
        <v>571551.64982810768</v>
      </c>
      <c r="Y216" s="197">
        <f>EU28_TRA_StockTot!Y216-UK_TRA_StockTot!Y216</f>
        <v>592208.99192572339</v>
      </c>
      <c r="Z216" s="197">
        <f>EU28_TRA_StockTot!Z216-UK_TRA_StockTot!Z216</f>
        <v>606115.48730188143</v>
      </c>
      <c r="AA216" s="197">
        <f>EU28_TRA_StockTot!AA216-UK_TRA_StockTot!AA216</f>
        <v>621863.91263616772</v>
      </c>
      <c r="AB216" s="197">
        <f>EU28_TRA_StockTot!AB216-UK_TRA_StockTot!AB216</f>
        <v>638740.83714771282</v>
      </c>
      <c r="AC216" s="197">
        <f>EU28_TRA_StockTot!AC216-UK_TRA_StockTot!AC216</f>
        <v>656754.39633745863</v>
      </c>
      <c r="AD216" s="197">
        <f>EU28_TRA_StockTot!AD216-UK_TRA_StockTot!AD216</f>
        <v>676157.71752507368</v>
      </c>
      <c r="AE216" s="197">
        <f>EU28_TRA_StockTot!AE216-UK_TRA_StockTot!AE216</f>
        <v>694547.32344030682</v>
      </c>
      <c r="AF216" s="197">
        <f>EU28_TRA_StockTot!AF216-UK_TRA_StockTot!AF216</f>
        <v>713257.69016487792</v>
      </c>
      <c r="AG216" s="197">
        <f>EU28_TRA_StockTot!AG216-UK_TRA_StockTot!AG216</f>
        <v>731855.20898690121</v>
      </c>
      <c r="AH216" s="197">
        <f>EU28_TRA_StockTot!AH216-UK_TRA_StockTot!AH216</f>
        <v>749101.18640268198</v>
      </c>
      <c r="AI216" s="197">
        <f>EU28_TRA_StockTot!AI216-UK_TRA_StockTot!AI216</f>
        <v>765214.46800143865</v>
      </c>
      <c r="AJ216" s="197">
        <f>EU28_TRA_StockTot!AJ216-UK_TRA_StockTot!AJ216</f>
        <v>780744.33916223724</v>
      </c>
      <c r="AK216" s="197">
        <f>EU28_TRA_StockTot!AK216-UK_TRA_StockTot!AK216</f>
        <v>793604.755532371</v>
      </c>
      <c r="AL216" s="197">
        <f>EU28_TRA_StockTot!AL216-UK_TRA_StockTot!AL216</f>
        <v>808349.32649582403</v>
      </c>
      <c r="AM216" s="197">
        <f>EU28_TRA_StockTot!AM216-UK_TRA_StockTot!AM216</f>
        <v>823279.84638172213</v>
      </c>
      <c r="AN216" s="197">
        <f>EU28_TRA_StockTot!AN216-UK_TRA_StockTot!AN216</f>
        <v>845534.1987593486</v>
      </c>
      <c r="AO216" s="197">
        <f>EU28_TRA_StockTot!AO216-UK_TRA_StockTot!AO216</f>
        <v>864500.80520803656</v>
      </c>
      <c r="AP216" s="197">
        <f>EU28_TRA_StockTot!AP216-UK_TRA_StockTot!AP216</f>
        <v>885158.00091484468</v>
      </c>
      <c r="AQ216" s="197">
        <f>EU28_TRA_StockTot!AQ216-UK_TRA_StockTot!AQ216</f>
        <v>908253.70022034924</v>
      </c>
      <c r="AR216" s="197">
        <f>EU28_TRA_StockTot!AR216-UK_TRA_StockTot!AR216</f>
        <v>932666.09889283695</v>
      </c>
      <c r="AS216" s="197">
        <f>EU28_TRA_StockTot!AS216-UK_TRA_StockTot!AS216</f>
        <v>954578.86507886276</v>
      </c>
      <c r="AT216" s="197">
        <f>EU28_TRA_StockTot!AT216-UK_TRA_StockTot!AT216</f>
        <v>976491.2992000829</v>
      </c>
      <c r="AU216" s="197">
        <f>EU28_TRA_StockTot!AU216-UK_TRA_StockTot!AU216</f>
        <v>1000998.3374815842</v>
      </c>
      <c r="AV216" s="197">
        <f>EU28_TRA_StockTot!AV216-UK_TRA_StockTot!AV216</f>
        <v>1025377.4188077757</v>
      </c>
      <c r="AW216" s="197">
        <f>EU28_TRA_StockTot!AW216-UK_TRA_StockTot!AW216</f>
        <v>1046583.9014718693</v>
      </c>
      <c r="AX216" s="197">
        <f>EU28_TRA_StockTot!AX216-UK_TRA_StockTot!AX216</f>
        <v>1071650.4062033952</v>
      </c>
      <c r="AY216" s="197">
        <f>EU28_TRA_StockTot!AY216-UK_TRA_StockTot!AY216</f>
        <v>1094265.5860181879</v>
      </c>
      <c r="AZ216" s="197">
        <f>EU28_TRA_StockTot!AZ216-UK_TRA_StockTot!AZ216</f>
        <v>1115713.8096295511</v>
      </c>
    </row>
    <row r="217" spans="1:52">
      <c r="A217" s="95" t="s">
        <v>226</v>
      </c>
      <c r="B217" s="96">
        <f>EU28_TRA_StockTot!B217-UK_TRA_StockTot!B217</f>
        <v>0</v>
      </c>
      <c r="C217" s="197">
        <f>EU28_TRA_StockTot!C217-UK_TRA_StockTot!C217</f>
        <v>0</v>
      </c>
      <c r="D217" s="197">
        <f>EU28_TRA_StockTot!D217-UK_TRA_StockTot!D217</f>
        <v>0</v>
      </c>
      <c r="E217" s="197">
        <f>EU28_TRA_StockTot!E217-UK_TRA_StockTot!E217</f>
        <v>0</v>
      </c>
      <c r="F217" s="197">
        <f>EU28_TRA_StockTot!F217-UK_TRA_StockTot!F217</f>
        <v>0</v>
      </c>
      <c r="G217" s="197">
        <f>EU28_TRA_StockTot!G217-UK_TRA_StockTot!G217</f>
        <v>0</v>
      </c>
      <c r="H217" s="197">
        <f>EU28_TRA_StockTot!H217-UK_TRA_StockTot!H217</f>
        <v>0</v>
      </c>
      <c r="I217" s="197">
        <f>EU28_TRA_StockTot!I217-UK_TRA_StockTot!I217</f>
        <v>0</v>
      </c>
      <c r="J217" s="197">
        <f>EU28_TRA_StockTot!J217-UK_TRA_StockTot!J217</f>
        <v>0</v>
      </c>
      <c r="K217" s="197">
        <f>EU28_TRA_StockTot!K217-UK_TRA_StockTot!K217</f>
        <v>0</v>
      </c>
      <c r="L217" s="197">
        <f>EU28_TRA_StockTot!L217-UK_TRA_StockTot!L217</f>
        <v>0</v>
      </c>
      <c r="M217" s="197">
        <f>EU28_TRA_StockTot!M217-UK_TRA_StockTot!M217</f>
        <v>0</v>
      </c>
      <c r="N217" s="197">
        <f>EU28_TRA_StockTot!N217-UK_TRA_StockTot!N217</f>
        <v>0</v>
      </c>
      <c r="O217" s="197">
        <f>EU28_TRA_StockTot!O217-UK_TRA_StockTot!O217</f>
        <v>0</v>
      </c>
      <c r="P217" s="197">
        <f>EU28_TRA_StockTot!P217-UK_TRA_StockTot!P217</f>
        <v>0</v>
      </c>
      <c r="Q217" s="197">
        <f>EU28_TRA_StockTot!Q217-UK_TRA_StockTot!Q217</f>
        <v>0</v>
      </c>
      <c r="R217" s="197">
        <f>EU28_TRA_StockTot!R217-UK_TRA_StockTot!R217</f>
        <v>4.2031643454779303E-90</v>
      </c>
      <c r="S217" s="197">
        <f>EU28_TRA_StockTot!S217-UK_TRA_StockTot!S217</f>
        <v>1.181397716375609E-85</v>
      </c>
      <c r="T217" s="197">
        <f>EU28_TRA_StockTot!T217-UK_TRA_StockTot!T217</f>
        <v>2.3213852540258372E-81</v>
      </c>
      <c r="U217" s="197">
        <f>EU28_TRA_StockTot!U217-UK_TRA_StockTot!U217</f>
        <v>3.9681876737695376E-77</v>
      </c>
      <c r="V217" s="197">
        <f>EU28_TRA_StockTot!V217-UK_TRA_StockTot!V217</f>
        <v>6.1707759171556918E-73</v>
      </c>
      <c r="W217" s="197">
        <f>EU28_TRA_StockTot!W217-UK_TRA_StockTot!W217</f>
        <v>9.8984993195826646E-69</v>
      </c>
      <c r="X217" s="197">
        <f>EU28_TRA_StockTot!X217-UK_TRA_StockTot!X217</f>
        <v>1.3518262918547113E-64</v>
      </c>
      <c r="Y217" s="197">
        <f>EU28_TRA_StockTot!Y217-UK_TRA_StockTot!Y217</f>
        <v>2.2088821531092292E-60</v>
      </c>
      <c r="Z217" s="197">
        <f>EU28_TRA_StockTot!Z217-UK_TRA_StockTot!Z217</f>
        <v>2.8005475085280853E-56</v>
      </c>
      <c r="AA217" s="197">
        <f>EU28_TRA_StockTot!AA217-UK_TRA_StockTot!AA217</f>
        <v>3.3556374889232769E-52</v>
      </c>
      <c r="AB217" s="197">
        <f>EU28_TRA_StockTot!AB217-UK_TRA_StockTot!AB217</f>
        <v>2.6551100473084625E-48</v>
      </c>
      <c r="AC217" s="197">
        <f>EU28_TRA_StockTot!AC217-UK_TRA_StockTot!AC217</f>
        <v>2.2789522992442309E-44</v>
      </c>
      <c r="AD217" s="197">
        <f>EU28_TRA_StockTot!AD217-UK_TRA_StockTot!AD217</f>
        <v>1.7668487100673335E-40</v>
      </c>
      <c r="AE217" s="197">
        <f>EU28_TRA_StockTot!AE217-UK_TRA_StockTot!AE217</f>
        <v>7.9439206676685981E-37</v>
      </c>
      <c r="AF217" s="197">
        <f>EU28_TRA_StockTot!AF217-UK_TRA_StockTot!AF217</f>
        <v>3.9859757542206461E-33</v>
      </c>
      <c r="AG217" s="197">
        <f>EU28_TRA_StockTot!AG217-UK_TRA_StockTot!AG217</f>
        <v>9.1254491170100284E-30</v>
      </c>
      <c r="AH217" s="197">
        <f>EU28_TRA_StockTot!AH217-UK_TRA_StockTot!AH217</f>
        <v>2.498341268703954E-26</v>
      </c>
      <c r="AI217" s="197">
        <f>EU28_TRA_StockTot!AI217-UK_TRA_StockTot!AI217</f>
        <v>3.1974879869328049E-23</v>
      </c>
      <c r="AJ217" s="197">
        <f>EU28_TRA_StockTot!AJ217-UK_TRA_StockTot!AJ217</f>
        <v>4.2877007014106329E-20</v>
      </c>
      <c r="AK217" s="197">
        <f>EU28_TRA_StockTot!AK217-UK_TRA_StockTot!AK217</f>
        <v>2.0128188587787816E-17</v>
      </c>
      <c r="AL217" s="197">
        <f>EU28_TRA_StockTot!AL217-UK_TRA_StockTot!AL217</f>
        <v>9.1057447296620578E-15</v>
      </c>
      <c r="AM217" s="197">
        <f>EU28_TRA_StockTot!AM217-UK_TRA_StockTot!AM217</f>
        <v>2.4063430306281112E-12</v>
      </c>
      <c r="AN217" s="197">
        <f>EU28_TRA_StockTot!AN217-UK_TRA_StockTot!AN217</f>
        <v>6.1944713340496471E-10</v>
      </c>
      <c r="AO217" s="197">
        <f>EU28_TRA_StockTot!AO217-UK_TRA_StockTot!AO217</f>
        <v>4.2484214788734688E-8</v>
      </c>
      <c r="AP217" s="197">
        <f>EU28_TRA_StockTot!AP217-UK_TRA_StockTot!AP217</f>
        <v>2.5043890129937408E-6</v>
      </c>
      <c r="AQ217" s="197">
        <f>EU28_TRA_StockTot!AQ217-UK_TRA_StockTot!AQ217</f>
        <v>9.143688587913815E-5</v>
      </c>
      <c r="AR217" s="197">
        <f>EU28_TRA_StockTot!AR217-UK_TRA_StockTot!AR217</f>
        <v>2.0863151041064041E-3</v>
      </c>
      <c r="AS217" s="197">
        <f>EU28_TRA_StockTot!AS217-UK_TRA_StockTot!AS217</f>
        <v>2.8470370405105173E-2</v>
      </c>
      <c r="AT217" s="197">
        <f>EU28_TRA_StockTot!AT217-UK_TRA_StockTot!AT217</f>
        <v>0.31127441053986205</v>
      </c>
      <c r="AU217" s="197">
        <f>EU28_TRA_StockTot!AU217-UK_TRA_StockTot!AU217</f>
        <v>2.419304673623587</v>
      </c>
      <c r="AV217" s="197">
        <f>EU28_TRA_StockTot!AV217-UK_TRA_StockTot!AV217</f>
        <v>14.055834618862281</v>
      </c>
      <c r="AW217" s="197">
        <f>EU28_TRA_StockTot!AW217-UK_TRA_StockTot!AW217</f>
        <v>60.612892363604061</v>
      </c>
      <c r="AX217" s="197">
        <f>EU28_TRA_StockTot!AX217-UK_TRA_StockTot!AX217</f>
        <v>223.67789447684905</v>
      </c>
      <c r="AY217" s="197">
        <f>EU28_TRA_StockTot!AY217-UK_TRA_StockTot!AY217</f>
        <v>667.61185151720508</v>
      </c>
      <c r="AZ217" s="197">
        <f>EU28_TRA_StockTot!AZ217-UK_TRA_StockTot!AZ217</f>
        <v>1670.1001745688975</v>
      </c>
    </row>
    <row r="218" spans="1:52">
      <c r="A218" s="95" t="s">
        <v>227</v>
      </c>
      <c r="B218" s="96">
        <f>EU28_TRA_StockTot!B218-UK_TRA_StockTot!B218</f>
        <v>0</v>
      </c>
      <c r="C218" s="197">
        <f>EU28_TRA_StockTot!C218-UK_TRA_StockTot!C218</f>
        <v>0</v>
      </c>
      <c r="D218" s="197">
        <f>EU28_TRA_StockTot!D218-UK_TRA_StockTot!D218</f>
        <v>0</v>
      </c>
      <c r="E218" s="197">
        <f>EU28_TRA_StockTot!E218-UK_TRA_StockTot!E218</f>
        <v>0</v>
      </c>
      <c r="F218" s="197">
        <f>EU28_TRA_StockTot!F218-UK_TRA_StockTot!F218</f>
        <v>0</v>
      </c>
      <c r="G218" s="197">
        <f>EU28_TRA_StockTot!G218-UK_TRA_StockTot!G218</f>
        <v>0</v>
      </c>
      <c r="H218" s="197">
        <f>EU28_TRA_StockTot!H218-UK_TRA_StockTot!H218</f>
        <v>0</v>
      </c>
      <c r="I218" s="197">
        <f>EU28_TRA_StockTot!I218-UK_TRA_StockTot!I218</f>
        <v>0</v>
      </c>
      <c r="J218" s="197">
        <f>EU28_TRA_StockTot!J218-UK_TRA_StockTot!J218</f>
        <v>0</v>
      </c>
      <c r="K218" s="197">
        <f>EU28_TRA_StockTot!K218-UK_TRA_StockTot!K218</f>
        <v>0</v>
      </c>
      <c r="L218" s="197">
        <f>EU28_TRA_StockTot!L218-UK_TRA_StockTot!L218</f>
        <v>0</v>
      </c>
      <c r="M218" s="197">
        <f>EU28_TRA_StockTot!M218-UK_TRA_StockTot!M218</f>
        <v>0</v>
      </c>
      <c r="N218" s="197">
        <f>EU28_TRA_StockTot!N218-UK_TRA_StockTot!N218</f>
        <v>0</v>
      </c>
      <c r="O218" s="197">
        <f>EU28_TRA_StockTot!O218-UK_TRA_StockTot!O218</f>
        <v>0</v>
      </c>
      <c r="P218" s="197">
        <f>EU28_TRA_StockTot!P218-UK_TRA_StockTot!P218</f>
        <v>0</v>
      </c>
      <c r="Q218" s="197">
        <f>EU28_TRA_StockTot!Q218-UK_TRA_StockTot!Q218</f>
        <v>0</v>
      </c>
      <c r="R218" s="197">
        <f>EU28_TRA_StockTot!R218-UK_TRA_StockTot!R218</f>
        <v>0</v>
      </c>
      <c r="S218" s="197">
        <f>EU28_TRA_StockTot!S218-UK_TRA_StockTot!S218</f>
        <v>0</v>
      </c>
      <c r="T218" s="197">
        <f>EU28_TRA_StockTot!T218-UK_TRA_StockTot!T218</f>
        <v>0</v>
      </c>
      <c r="U218" s="197">
        <f>EU28_TRA_StockTot!U218-UK_TRA_StockTot!U218</f>
        <v>0</v>
      </c>
      <c r="V218" s="197">
        <f>EU28_TRA_StockTot!V218-UK_TRA_StockTot!V218</f>
        <v>0</v>
      </c>
      <c r="W218" s="197">
        <f>EU28_TRA_StockTot!W218-UK_TRA_StockTot!W218</f>
        <v>0</v>
      </c>
      <c r="X218" s="197">
        <f>EU28_TRA_StockTot!X218-UK_TRA_StockTot!X218</f>
        <v>0</v>
      </c>
      <c r="Y218" s="197">
        <f>EU28_TRA_StockTot!Y218-UK_TRA_StockTot!Y218</f>
        <v>0</v>
      </c>
      <c r="Z218" s="197">
        <f>EU28_TRA_StockTot!Z218-UK_TRA_StockTot!Z218</f>
        <v>0</v>
      </c>
      <c r="AA218" s="197">
        <f>EU28_TRA_StockTot!AA218-UK_TRA_StockTot!AA218</f>
        <v>0</v>
      </c>
      <c r="AB218" s="197">
        <f>EU28_TRA_StockTot!AB218-UK_TRA_StockTot!AB218</f>
        <v>0</v>
      </c>
      <c r="AC218" s="197">
        <f>EU28_TRA_StockTot!AC218-UK_TRA_StockTot!AC218</f>
        <v>0</v>
      </c>
      <c r="AD218" s="197">
        <f>EU28_TRA_StockTot!AD218-UK_TRA_StockTot!AD218</f>
        <v>0</v>
      </c>
      <c r="AE218" s="197">
        <f>EU28_TRA_StockTot!AE218-UK_TRA_StockTot!AE218</f>
        <v>0</v>
      </c>
      <c r="AF218" s="197">
        <f>EU28_TRA_StockTot!AF218-UK_TRA_StockTot!AF218</f>
        <v>0</v>
      </c>
      <c r="AG218" s="197">
        <f>EU28_TRA_StockTot!AG218-UK_TRA_StockTot!AG218</f>
        <v>0</v>
      </c>
      <c r="AH218" s="197">
        <f>EU28_TRA_StockTot!AH218-UK_TRA_StockTot!AH218</f>
        <v>0</v>
      </c>
      <c r="AI218" s="197">
        <f>EU28_TRA_StockTot!AI218-UK_TRA_StockTot!AI218</f>
        <v>0</v>
      </c>
      <c r="AJ218" s="197">
        <f>EU28_TRA_StockTot!AJ218-UK_TRA_StockTot!AJ218</f>
        <v>0</v>
      </c>
      <c r="AK218" s="197">
        <f>EU28_TRA_StockTot!AK218-UK_TRA_StockTot!AK218</f>
        <v>0</v>
      </c>
      <c r="AL218" s="197">
        <f>EU28_TRA_StockTot!AL218-UK_TRA_StockTot!AL218</f>
        <v>0</v>
      </c>
      <c r="AM218" s="197">
        <f>EU28_TRA_StockTot!AM218-UK_TRA_StockTot!AM218</f>
        <v>0</v>
      </c>
      <c r="AN218" s="197">
        <f>EU28_TRA_StockTot!AN218-UK_TRA_StockTot!AN218</f>
        <v>0</v>
      </c>
      <c r="AO218" s="197">
        <f>EU28_TRA_StockTot!AO218-UK_TRA_StockTot!AO218</f>
        <v>0</v>
      </c>
      <c r="AP218" s="197">
        <f>EU28_TRA_StockTot!AP218-UK_TRA_StockTot!AP218</f>
        <v>0</v>
      </c>
      <c r="AQ218" s="197">
        <f>EU28_TRA_StockTot!AQ218-UK_TRA_StockTot!AQ218</f>
        <v>0</v>
      </c>
      <c r="AR218" s="197">
        <f>EU28_TRA_StockTot!AR218-UK_TRA_StockTot!AR218</f>
        <v>0</v>
      </c>
      <c r="AS218" s="197">
        <f>EU28_TRA_StockTot!AS218-UK_TRA_StockTot!AS218</f>
        <v>0</v>
      </c>
      <c r="AT218" s="197">
        <f>EU28_TRA_StockTot!AT218-UK_TRA_StockTot!AT218</f>
        <v>0</v>
      </c>
      <c r="AU218" s="197">
        <f>EU28_TRA_StockTot!AU218-UK_TRA_StockTot!AU218</f>
        <v>0</v>
      </c>
      <c r="AV218" s="197">
        <f>EU28_TRA_StockTot!AV218-UK_TRA_StockTot!AV218</f>
        <v>0</v>
      </c>
      <c r="AW218" s="197">
        <f>EU28_TRA_StockTot!AW218-UK_TRA_StockTot!AW218</f>
        <v>0</v>
      </c>
      <c r="AX218" s="197">
        <f>EU28_TRA_StockTot!AX218-UK_TRA_StockTot!AX218</f>
        <v>0</v>
      </c>
      <c r="AY218" s="197">
        <f>EU28_TRA_StockTot!AY218-UK_TRA_StockTot!AY218</f>
        <v>0</v>
      </c>
      <c r="AZ218" s="197">
        <f>EU28_TRA_StockTot!AZ218-UK_TRA_StockTot!AZ218</f>
        <v>0</v>
      </c>
    </row>
    <row r="219" spans="1:52">
      <c r="A219" s="97" t="s">
        <v>228</v>
      </c>
      <c r="B219" s="98">
        <f>EU28_TRA_StockTot!B219-UK_TRA_StockTot!B219</f>
        <v>0</v>
      </c>
      <c r="C219" s="199">
        <f>EU28_TRA_StockTot!C219-UK_TRA_StockTot!C219</f>
        <v>0</v>
      </c>
      <c r="D219" s="199">
        <f>EU28_TRA_StockTot!D219-UK_TRA_StockTot!D219</f>
        <v>0</v>
      </c>
      <c r="E219" s="199">
        <f>EU28_TRA_StockTot!E219-UK_TRA_StockTot!E219</f>
        <v>0</v>
      </c>
      <c r="F219" s="199">
        <f>EU28_TRA_StockTot!F219-UK_TRA_StockTot!F219</f>
        <v>0</v>
      </c>
      <c r="G219" s="199">
        <f>EU28_TRA_StockTot!G219-UK_TRA_StockTot!G219</f>
        <v>0</v>
      </c>
      <c r="H219" s="199">
        <f>EU28_TRA_StockTot!H219-UK_TRA_StockTot!H219</f>
        <v>0</v>
      </c>
      <c r="I219" s="199">
        <f>EU28_TRA_StockTot!I219-UK_TRA_StockTot!I219</f>
        <v>0</v>
      </c>
      <c r="J219" s="199">
        <f>EU28_TRA_StockTot!J219-UK_TRA_StockTot!J219</f>
        <v>0</v>
      </c>
      <c r="K219" s="199">
        <f>EU28_TRA_StockTot!K219-UK_TRA_StockTot!K219</f>
        <v>0</v>
      </c>
      <c r="L219" s="199">
        <f>EU28_TRA_StockTot!L219-UK_TRA_StockTot!L219</f>
        <v>0</v>
      </c>
      <c r="M219" s="199">
        <f>EU28_TRA_StockTot!M219-UK_TRA_StockTot!M219</f>
        <v>0</v>
      </c>
      <c r="N219" s="199">
        <f>EU28_TRA_StockTot!N219-UK_TRA_StockTot!N219</f>
        <v>0</v>
      </c>
      <c r="O219" s="199">
        <f>EU28_TRA_StockTot!O219-UK_TRA_StockTot!O219</f>
        <v>0</v>
      </c>
      <c r="P219" s="199">
        <f>EU28_TRA_StockTot!P219-UK_TRA_StockTot!P219</f>
        <v>0</v>
      </c>
      <c r="Q219" s="199">
        <f>EU28_TRA_StockTot!Q219-UK_TRA_StockTot!Q219</f>
        <v>0</v>
      </c>
      <c r="R219" s="199">
        <f>EU28_TRA_StockTot!R219-UK_TRA_StockTot!R219</f>
        <v>0</v>
      </c>
      <c r="S219" s="199">
        <f>EU28_TRA_StockTot!S219-UK_TRA_StockTot!S219</f>
        <v>0</v>
      </c>
      <c r="T219" s="199">
        <f>EU28_TRA_StockTot!T219-UK_TRA_StockTot!T219</f>
        <v>0</v>
      </c>
      <c r="U219" s="199">
        <f>EU28_TRA_StockTot!U219-UK_TRA_StockTot!U219</f>
        <v>0</v>
      </c>
      <c r="V219" s="199">
        <f>EU28_TRA_StockTot!V219-UK_TRA_StockTot!V219</f>
        <v>0</v>
      </c>
      <c r="W219" s="199">
        <f>EU28_TRA_StockTot!W219-UK_TRA_StockTot!W219</f>
        <v>0</v>
      </c>
      <c r="X219" s="199">
        <f>EU28_TRA_StockTot!X219-UK_TRA_StockTot!X219</f>
        <v>0</v>
      </c>
      <c r="Y219" s="199">
        <f>EU28_TRA_StockTot!Y219-UK_TRA_StockTot!Y219</f>
        <v>0</v>
      </c>
      <c r="Z219" s="199">
        <f>EU28_TRA_StockTot!Z219-UK_TRA_StockTot!Z219</f>
        <v>0</v>
      </c>
      <c r="AA219" s="199">
        <f>EU28_TRA_StockTot!AA219-UK_TRA_StockTot!AA219</f>
        <v>0</v>
      </c>
      <c r="AB219" s="199">
        <f>EU28_TRA_StockTot!AB219-UK_TRA_StockTot!AB219</f>
        <v>0</v>
      </c>
      <c r="AC219" s="199">
        <f>EU28_TRA_StockTot!AC219-UK_TRA_StockTot!AC219</f>
        <v>0</v>
      </c>
      <c r="AD219" s="199">
        <f>EU28_TRA_StockTot!AD219-UK_TRA_StockTot!AD219</f>
        <v>0</v>
      </c>
      <c r="AE219" s="199">
        <f>EU28_TRA_StockTot!AE219-UK_TRA_StockTot!AE219</f>
        <v>0</v>
      </c>
      <c r="AF219" s="199">
        <f>EU28_TRA_StockTot!AF219-UK_TRA_StockTot!AF219</f>
        <v>0</v>
      </c>
      <c r="AG219" s="199">
        <f>EU28_TRA_StockTot!AG219-UK_TRA_StockTot!AG219</f>
        <v>0</v>
      </c>
      <c r="AH219" s="199">
        <f>EU28_TRA_StockTot!AH219-UK_TRA_StockTot!AH219</f>
        <v>0</v>
      </c>
      <c r="AI219" s="199">
        <f>EU28_TRA_StockTot!AI219-UK_TRA_StockTot!AI219</f>
        <v>0</v>
      </c>
      <c r="AJ219" s="199">
        <f>EU28_TRA_StockTot!AJ219-UK_TRA_StockTot!AJ219</f>
        <v>0</v>
      </c>
      <c r="AK219" s="199">
        <f>EU28_TRA_StockTot!AK219-UK_TRA_StockTot!AK219</f>
        <v>0</v>
      </c>
      <c r="AL219" s="199">
        <f>EU28_TRA_StockTot!AL219-UK_TRA_StockTot!AL219</f>
        <v>0</v>
      </c>
      <c r="AM219" s="199">
        <f>EU28_TRA_StockTot!AM219-UK_TRA_StockTot!AM219</f>
        <v>0</v>
      </c>
      <c r="AN219" s="199">
        <f>EU28_TRA_StockTot!AN219-UK_TRA_StockTot!AN219</f>
        <v>0</v>
      </c>
      <c r="AO219" s="199">
        <f>EU28_TRA_StockTot!AO219-UK_TRA_StockTot!AO219</f>
        <v>0</v>
      </c>
      <c r="AP219" s="199">
        <f>EU28_TRA_StockTot!AP219-UK_TRA_StockTot!AP219</f>
        <v>0</v>
      </c>
      <c r="AQ219" s="199">
        <f>EU28_TRA_StockTot!AQ219-UK_TRA_StockTot!AQ219</f>
        <v>0</v>
      </c>
      <c r="AR219" s="199">
        <f>EU28_TRA_StockTot!AR219-UK_TRA_StockTot!AR219</f>
        <v>0</v>
      </c>
      <c r="AS219" s="199">
        <f>EU28_TRA_StockTot!AS219-UK_TRA_StockTot!AS219</f>
        <v>0</v>
      </c>
      <c r="AT219" s="199">
        <f>EU28_TRA_StockTot!AT219-UK_TRA_StockTot!AT219</f>
        <v>0</v>
      </c>
      <c r="AU219" s="199">
        <f>EU28_TRA_StockTot!AU219-UK_TRA_StockTot!AU219</f>
        <v>0</v>
      </c>
      <c r="AV219" s="199">
        <f>EU28_TRA_StockTot!AV219-UK_TRA_StockTot!AV219</f>
        <v>0</v>
      </c>
      <c r="AW219" s="199">
        <f>EU28_TRA_StockTot!AW219-UK_TRA_StockTot!AW219</f>
        <v>0</v>
      </c>
      <c r="AX219" s="199">
        <f>EU28_TRA_StockTot!AX219-UK_TRA_StockTot!AX219</f>
        <v>0</v>
      </c>
      <c r="AY219" s="199">
        <f>EU28_TRA_StockTot!AY219-UK_TRA_StockTot!AY219</f>
        <v>0</v>
      </c>
      <c r="AZ219" s="199">
        <f>EU28_TRA_StockTot!AZ219-UK_TRA_StockTot!AZ219</f>
        <v>0</v>
      </c>
    </row>
    <row r="220" spans="1:52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  <c r="AE220" s="114"/>
      <c r="AF220" s="114"/>
      <c r="AG220" s="114"/>
      <c r="AH220" s="114"/>
      <c r="AI220" s="114"/>
      <c r="AJ220" s="114"/>
      <c r="AK220" s="114"/>
      <c r="AL220" s="114"/>
      <c r="AM220" s="114"/>
      <c r="AN220" s="114"/>
      <c r="AO220" s="114"/>
      <c r="AP220" s="114"/>
      <c r="AQ220" s="114"/>
      <c r="AR220" s="114"/>
      <c r="AS220" s="114"/>
      <c r="AT220" s="114"/>
      <c r="AU220" s="114"/>
      <c r="AV220" s="114"/>
      <c r="AW220" s="114"/>
      <c r="AX220" s="114"/>
      <c r="AY220" s="114"/>
      <c r="AZ220" s="114"/>
    </row>
    <row r="221" spans="1:52">
      <c r="A221" s="130" t="s">
        <v>200</v>
      </c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  <c r="AF221" s="118"/>
      <c r="AG221" s="118"/>
      <c r="AH221" s="118"/>
      <c r="AI221" s="118"/>
      <c r="AJ221" s="118"/>
      <c r="AK221" s="118"/>
      <c r="AL221" s="118"/>
      <c r="AM221" s="118"/>
      <c r="AN221" s="118"/>
      <c r="AO221" s="118"/>
      <c r="AP221" s="118"/>
      <c r="AQ221" s="118"/>
      <c r="AR221" s="118"/>
      <c r="AS221" s="118"/>
      <c r="AT221" s="118"/>
      <c r="AU221" s="118"/>
      <c r="AV221" s="118"/>
      <c r="AW221" s="118"/>
      <c r="AX221" s="118"/>
      <c r="AY221" s="118"/>
      <c r="AZ221" s="118"/>
    </row>
    <row r="222" spans="1:52">
      <c r="A222" s="119" t="s">
        <v>181</v>
      </c>
      <c r="B222" s="111">
        <f>EU28_TRA_StockTot!B222-UK_TRA_StockTot!B222</f>
        <v>626.32866775834077</v>
      </c>
      <c r="C222" s="210">
        <f>EU28_TRA_StockTot!C222-UK_TRA_StockTot!C222</f>
        <v>664.54672755273236</v>
      </c>
      <c r="D222" s="210">
        <f>EU28_TRA_StockTot!D222-UK_TRA_StockTot!D222</f>
        <v>673.38500518399269</v>
      </c>
      <c r="E222" s="210">
        <f>EU28_TRA_StockTot!E222-UK_TRA_StockTot!E222</f>
        <v>727.42904858694237</v>
      </c>
      <c r="F222" s="210">
        <f>EU28_TRA_StockTot!F222-UK_TRA_StockTot!F222</f>
        <v>751.57507991068428</v>
      </c>
      <c r="G222" s="210">
        <f>EU28_TRA_StockTot!G222-UK_TRA_StockTot!G222</f>
        <v>753.1532408781809</v>
      </c>
      <c r="H222" s="210">
        <f>EU28_TRA_StockTot!H222-UK_TRA_StockTot!H222</f>
        <v>788.03772654386353</v>
      </c>
      <c r="I222" s="210">
        <f>EU28_TRA_StockTot!I222-UK_TRA_StockTot!I222</f>
        <v>789.50557245049094</v>
      </c>
      <c r="J222" s="210">
        <f>EU28_TRA_StockTot!J222-UK_TRA_StockTot!J222</f>
        <v>799.15784794438275</v>
      </c>
      <c r="K222" s="210">
        <f>EU28_TRA_StockTot!K222-UK_TRA_StockTot!K222</f>
        <v>805.73971369573883</v>
      </c>
      <c r="L222" s="210">
        <f>EU28_TRA_StockTot!L222-UK_TRA_StockTot!L222</f>
        <v>796.84354913010316</v>
      </c>
      <c r="M222" s="210">
        <f>EU28_TRA_StockTot!M222-UK_TRA_StockTot!M222</f>
        <v>765.05642112370356</v>
      </c>
      <c r="N222" s="210">
        <f>EU28_TRA_StockTot!N222-UK_TRA_StockTot!N222</f>
        <v>750.56226859108585</v>
      </c>
      <c r="O222" s="210">
        <f>EU28_TRA_StockTot!O222-UK_TRA_StockTot!O222</f>
        <v>701.2223315846602</v>
      </c>
      <c r="P222" s="210">
        <f>EU28_TRA_StockTot!P222-UK_TRA_StockTot!P222</f>
        <v>682.4199361513547</v>
      </c>
      <c r="Q222" s="210">
        <f>EU28_TRA_StockTot!Q222-UK_TRA_StockTot!Q222</f>
        <v>687.02565402561595</v>
      </c>
      <c r="R222" s="210">
        <f>EU28_TRA_StockTot!R222-UK_TRA_StockTot!R222</f>
        <v>694.61676159813464</v>
      </c>
      <c r="S222" s="210">
        <f>EU28_TRA_StockTot!S222-UK_TRA_StockTot!S222</f>
        <v>705.35991386657997</v>
      </c>
      <c r="T222" s="210">
        <f>EU28_TRA_StockTot!T222-UK_TRA_StockTot!T222</f>
        <v>715.92768677033041</v>
      </c>
      <c r="U222" s="210">
        <f>EU28_TRA_StockTot!U222-UK_TRA_StockTot!U222</f>
        <v>725.10408324237767</v>
      </c>
      <c r="V222" s="210">
        <f>EU28_TRA_StockTot!V222-UK_TRA_StockTot!V222</f>
        <v>732.66708213914228</v>
      </c>
      <c r="W222" s="210">
        <f>EU28_TRA_StockTot!W222-UK_TRA_StockTot!W222</f>
        <v>739.14758376013492</v>
      </c>
      <c r="X222" s="210">
        <f>EU28_TRA_StockTot!X222-UK_TRA_StockTot!X222</f>
        <v>744.5893199219621</v>
      </c>
      <c r="Y222" s="210">
        <f>EU28_TRA_StockTot!Y222-UK_TRA_StockTot!Y222</f>
        <v>751.01828434489369</v>
      </c>
      <c r="Z222" s="210">
        <f>EU28_TRA_StockTot!Z222-UK_TRA_StockTot!Z222</f>
        <v>756.64275463071021</v>
      </c>
      <c r="AA222" s="210">
        <f>EU28_TRA_StockTot!AA222-UK_TRA_StockTot!AA222</f>
        <v>762.23517360612846</v>
      </c>
      <c r="AB222" s="210">
        <f>EU28_TRA_StockTot!AB222-UK_TRA_StockTot!AB222</f>
        <v>767.38167759792896</v>
      </c>
      <c r="AC222" s="210">
        <f>EU28_TRA_StockTot!AC222-UK_TRA_StockTot!AC222</f>
        <v>772.16467038743815</v>
      </c>
      <c r="AD222" s="210">
        <f>EU28_TRA_StockTot!AD222-UK_TRA_StockTot!AD222</f>
        <v>776.77827871712054</v>
      </c>
      <c r="AE222" s="210">
        <f>EU28_TRA_StockTot!AE222-UK_TRA_StockTot!AE222</f>
        <v>781.29638691468017</v>
      </c>
      <c r="AF222" s="210">
        <f>EU28_TRA_StockTot!AF222-UK_TRA_StockTot!AF222</f>
        <v>785.86974113446649</v>
      </c>
      <c r="AG222" s="210">
        <f>EU28_TRA_StockTot!AG222-UK_TRA_StockTot!AG222</f>
        <v>790.42118404838777</v>
      </c>
      <c r="AH222" s="210">
        <f>EU28_TRA_StockTot!AH222-UK_TRA_StockTot!AH222</f>
        <v>795.01567982039955</v>
      </c>
      <c r="AI222" s="210">
        <f>EU28_TRA_StockTot!AI222-UK_TRA_StockTot!AI222</f>
        <v>798.6340618730286</v>
      </c>
      <c r="AJ222" s="210">
        <f>EU28_TRA_StockTot!AJ222-UK_TRA_StockTot!AJ222</f>
        <v>802.25301372637455</v>
      </c>
      <c r="AK222" s="210">
        <f>EU28_TRA_StockTot!AK222-UK_TRA_StockTot!AK222</f>
        <v>805.86899507972589</v>
      </c>
      <c r="AL222" s="210">
        <f>EU28_TRA_StockTot!AL222-UK_TRA_StockTot!AL222</f>
        <v>809.59601235067521</v>
      </c>
      <c r="AM222" s="210">
        <f>EU28_TRA_StockTot!AM222-UK_TRA_StockTot!AM222</f>
        <v>813.37991130113471</v>
      </c>
      <c r="AN222" s="210">
        <f>EU28_TRA_StockTot!AN222-UK_TRA_StockTot!AN222</f>
        <v>817.25507986982757</v>
      </c>
      <c r="AO222" s="210">
        <f>EU28_TRA_StockTot!AO222-UK_TRA_StockTot!AO222</f>
        <v>821.29104234263673</v>
      </c>
      <c r="AP222" s="210">
        <f>EU28_TRA_StockTot!AP222-UK_TRA_StockTot!AP222</f>
        <v>825.64875391941018</v>
      </c>
      <c r="AQ222" s="210">
        <f>EU28_TRA_StockTot!AQ222-UK_TRA_StockTot!AQ222</f>
        <v>830.43453877962338</v>
      </c>
      <c r="AR222" s="210">
        <f>EU28_TRA_StockTot!AR222-UK_TRA_StockTot!AR222</f>
        <v>835.15919325604409</v>
      </c>
      <c r="AS222" s="210">
        <f>EU28_TRA_StockTot!AS222-UK_TRA_StockTot!AS222</f>
        <v>840.41649478982799</v>
      </c>
      <c r="AT222" s="210">
        <f>EU28_TRA_StockTot!AT222-UK_TRA_StockTot!AT222</f>
        <v>846.17292824067852</v>
      </c>
      <c r="AU222" s="210">
        <f>EU28_TRA_StockTot!AU222-UK_TRA_StockTot!AU222</f>
        <v>852.50133925389071</v>
      </c>
      <c r="AV222" s="210">
        <f>EU28_TRA_StockTot!AV222-UK_TRA_StockTot!AV222</f>
        <v>859.09896747433879</v>
      </c>
      <c r="AW222" s="210">
        <f>EU28_TRA_StockTot!AW222-UK_TRA_StockTot!AW222</f>
        <v>866.07719177397462</v>
      </c>
      <c r="AX222" s="210">
        <f>EU28_TRA_StockTot!AX222-UK_TRA_StockTot!AX222</f>
        <v>873.43853577182165</v>
      </c>
      <c r="AY222" s="210">
        <f>EU28_TRA_StockTot!AY222-UK_TRA_StockTot!AY222</f>
        <v>881.2320695789283</v>
      </c>
      <c r="AZ222" s="210">
        <f>EU28_TRA_StockTot!AZ222-UK_TRA_StockTot!AZ222</f>
        <v>889.49476909145119</v>
      </c>
    </row>
    <row r="223" spans="1:52">
      <c r="A223" s="116" t="s">
        <v>229</v>
      </c>
      <c r="B223" s="96">
        <f>EU28_TRA_StockTot!B223-UK_TRA_StockTot!B223</f>
        <v>626.32866775834077</v>
      </c>
      <c r="C223" s="197">
        <f>EU28_TRA_StockTot!C223-UK_TRA_StockTot!C223</f>
        <v>664.54672755273236</v>
      </c>
      <c r="D223" s="197">
        <f>EU28_TRA_StockTot!D223-UK_TRA_StockTot!D223</f>
        <v>673.38500518399269</v>
      </c>
      <c r="E223" s="197">
        <f>EU28_TRA_StockTot!E223-UK_TRA_StockTot!E223</f>
        <v>727.42904858694237</v>
      </c>
      <c r="F223" s="197">
        <f>EU28_TRA_StockTot!F223-UK_TRA_StockTot!F223</f>
        <v>751.57507991068428</v>
      </c>
      <c r="G223" s="197">
        <f>EU28_TRA_StockTot!G223-UK_TRA_StockTot!G223</f>
        <v>753.1532408781809</v>
      </c>
      <c r="H223" s="197">
        <f>EU28_TRA_StockTot!H223-UK_TRA_StockTot!H223</f>
        <v>788.03772654386353</v>
      </c>
      <c r="I223" s="197">
        <f>EU28_TRA_StockTot!I223-UK_TRA_StockTot!I223</f>
        <v>789.50557245049094</v>
      </c>
      <c r="J223" s="197">
        <f>EU28_TRA_StockTot!J223-UK_TRA_StockTot!J223</f>
        <v>799.15784794438275</v>
      </c>
      <c r="K223" s="197">
        <f>EU28_TRA_StockTot!K223-UK_TRA_StockTot!K223</f>
        <v>805.73971369573883</v>
      </c>
      <c r="L223" s="197">
        <f>EU28_TRA_StockTot!L223-UK_TRA_StockTot!L223</f>
        <v>796.84354913010316</v>
      </c>
      <c r="M223" s="197">
        <f>EU28_TRA_StockTot!M223-UK_TRA_StockTot!M223</f>
        <v>765.05642112370356</v>
      </c>
      <c r="N223" s="197">
        <f>EU28_TRA_StockTot!N223-UK_TRA_StockTot!N223</f>
        <v>750.56226859108585</v>
      </c>
      <c r="O223" s="197">
        <f>EU28_TRA_StockTot!O223-UK_TRA_StockTot!O223</f>
        <v>701.2223315846602</v>
      </c>
      <c r="P223" s="197">
        <f>EU28_TRA_StockTot!P223-UK_TRA_StockTot!P223</f>
        <v>682.4199361513547</v>
      </c>
      <c r="Q223" s="197">
        <f>EU28_TRA_StockTot!Q223-UK_TRA_StockTot!Q223</f>
        <v>687.02565402561595</v>
      </c>
      <c r="R223" s="197">
        <f>EU28_TRA_StockTot!R223-UK_TRA_StockTot!R223</f>
        <v>694.60893003914975</v>
      </c>
      <c r="S223" s="197">
        <f>EU28_TRA_StockTot!S223-UK_TRA_StockTot!S223</f>
        <v>705.34119014250689</v>
      </c>
      <c r="T223" s="197">
        <f>EU28_TRA_StockTot!T223-UK_TRA_StockTot!T223</f>
        <v>715.89666413605642</v>
      </c>
      <c r="U223" s="197">
        <f>EU28_TRA_StockTot!U223-UK_TRA_StockTot!U223</f>
        <v>725.06020837680887</v>
      </c>
      <c r="V223" s="197">
        <f>EU28_TRA_StockTot!V223-UK_TRA_StockTot!V223</f>
        <v>732.60996574887542</v>
      </c>
      <c r="W223" s="197">
        <f>EU28_TRA_StockTot!W223-UK_TRA_StockTot!W223</f>
        <v>739.07736825340385</v>
      </c>
      <c r="X223" s="197">
        <f>EU28_TRA_StockTot!X223-UK_TRA_StockTot!X223</f>
        <v>744.50731250694093</v>
      </c>
      <c r="Y223" s="197">
        <f>EU28_TRA_StockTot!Y223-UK_TRA_StockTot!Y223</f>
        <v>750.92434134559198</v>
      </c>
      <c r="Z223" s="197">
        <f>EU28_TRA_StockTot!Z223-UK_TRA_StockTot!Z223</f>
        <v>756.53745071319577</v>
      </c>
      <c r="AA223" s="197">
        <f>EU28_TRA_StockTot!AA223-UK_TRA_StockTot!AA223</f>
        <v>762.11771047837055</v>
      </c>
      <c r="AB223" s="197">
        <f>EU28_TRA_StockTot!AB223-UK_TRA_StockTot!AB223</f>
        <v>767.25283461291872</v>
      </c>
      <c r="AC223" s="197">
        <f>EU28_TRA_StockTot!AC223-UK_TRA_StockTot!AC223</f>
        <v>772.02452140706703</v>
      </c>
      <c r="AD223" s="197">
        <f>EU28_TRA_StockTot!AD223-UK_TRA_StockTot!AD223</f>
        <v>776.62707736624247</v>
      </c>
      <c r="AE223" s="197">
        <f>EU28_TRA_StockTot!AE223-UK_TRA_StockTot!AE223</f>
        <v>781.13428098492989</v>
      </c>
      <c r="AF223" s="197">
        <f>EU28_TRA_StockTot!AF223-UK_TRA_StockTot!AF223</f>
        <v>785.69413443556675</v>
      </c>
      <c r="AG223" s="197">
        <f>EU28_TRA_StockTot!AG223-UK_TRA_StockTot!AG223</f>
        <v>790.23440039811271</v>
      </c>
      <c r="AH223" s="197">
        <f>EU28_TRA_StockTot!AH223-UK_TRA_StockTot!AH223</f>
        <v>794.81710410771666</v>
      </c>
      <c r="AI223" s="197">
        <f>EU28_TRA_StockTot!AI223-UK_TRA_StockTot!AI223</f>
        <v>798.42382568704102</v>
      </c>
      <c r="AJ223" s="197">
        <f>EU28_TRA_StockTot!AJ223-UK_TRA_StockTot!AJ223</f>
        <v>802.03211377571063</v>
      </c>
      <c r="AK223" s="197">
        <f>EU28_TRA_StockTot!AK223-UK_TRA_StockTot!AK223</f>
        <v>805.63633609407111</v>
      </c>
      <c r="AL223" s="197">
        <f>EU28_TRA_StockTot!AL223-UK_TRA_StockTot!AL223</f>
        <v>809.35145640104906</v>
      </c>
      <c r="AM223" s="197">
        <f>EU28_TRA_StockTot!AM223-UK_TRA_StockTot!AM223</f>
        <v>813.12386590867209</v>
      </c>
      <c r="AN223" s="197">
        <f>EU28_TRA_StockTot!AN223-UK_TRA_StockTot!AN223</f>
        <v>816.97358001488908</v>
      </c>
      <c r="AO223" s="197">
        <f>EU28_TRA_StockTot!AO223-UK_TRA_StockTot!AO223</f>
        <v>820.99855463027143</v>
      </c>
      <c r="AP223" s="197">
        <f>EU28_TRA_StockTot!AP223-UK_TRA_StockTot!AP223</f>
        <v>825.34031011021295</v>
      </c>
      <c r="AQ223" s="197">
        <f>EU28_TRA_StockTot!AQ223-UK_TRA_StockTot!AQ223</f>
        <v>830.11145679903927</v>
      </c>
      <c r="AR223" s="197">
        <f>EU28_TRA_StockTot!AR223-UK_TRA_StockTot!AR223</f>
        <v>834.81986629450421</v>
      </c>
      <c r="AS223" s="197">
        <f>EU28_TRA_StockTot!AS223-UK_TRA_StockTot!AS223</f>
        <v>840.05908012189275</v>
      </c>
      <c r="AT223" s="197">
        <f>EU28_TRA_StockTot!AT223-UK_TRA_StockTot!AT223</f>
        <v>845.78816733955728</v>
      </c>
      <c r="AU223" s="197">
        <f>EU28_TRA_StockTot!AU223-UK_TRA_StockTot!AU223</f>
        <v>852.09680784493833</v>
      </c>
      <c r="AV223" s="197">
        <f>EU28_TRA_StockTot!AV223-UK_TRA_StockTot!AV223</f>
        <v>858.67456183025445</v>
      </c>
      <c r="AW223" s="197">
        <f>EU28_TRA_StockTot!AW223-UK_TRA_StockTot!AW223</f>
        <v>865.62766630784813</v>
      </c>
      <c r="AX223" s="197">
        <f>EU28_TRA_StockTot!AX223-UK_TRA_StockTot!AX223</f>
        <v>872.96073968895689</v>
      </c>
      <c r="AY223" s="197">
        <f>EU28_TRA_StockTot!AY223-UK_TRA_StockTot!AY223</f>
        <v>880.69803026197371</v>
      </c>
      <c r="AZ223" s="197">
        <f>EU28_TRA_StockTot!AZ223-UK_TRA_StockTot!AZ223</f>
        <v>888.92802967375326</v>
      </c>
    </row>
    <row r="224" spans="1:52">
      <c r="A224" s="116" t="s">
        <v>230</v>
      </c>
      <c r="B224" s="96">
        <f>EU28_TRA_StockTot!B224-UK_TRA_StockTot!B224</f>
        <v>0</v>
      </c>
      <c r="C224" s="197">
        <f>EU28_TRA_StockTot!C224-UK_TRA_StockTot!C224</f>
        <v>0</v>
      </c>
      <c r="D224" s="197">
        <f>EU28_TRA_StockTot!D224-UK_TRA_StockTot!D224</f>
        <v>0</v>
      </c>
      <c r="E224" s="197">
        <f>EU28_TRA_StockTot!E224-UK_TRA_StockTot!E224</f>
        <v>0</v>
      </c>
      <c r="F224" s="197">
        <f>EU28_TRA_StockTot!F224-UK_TRA_StockTot!F224</f>
        <v>0</v>
      </c>
      <c r="G224" s="197">
        <f>EU28_TRA_StockTot!G224-UK_TRA_StockTot!G224</f>
        <v>0</v>
      </c>
      <c r="H224" s="197">
        <f>EU28_TRA_StockTot!H224-UK_TRA_StockTot!H224</f>
        <v>0</v>
      </c>
      <c r="I224" s="197">
        <f>EU28_TRA_StockTot!I224-UK_TRA_StockTot!I224</f>
        <v>0</v>
      </c>
      <c r="J224" s="197">
        <f>EU28_TRA_StockTot!J224-UK_TRA_StockTot!J224</f>
        <v>0</v>
      </c>
      <c r="K224" s="197">
        <f>EU28_TRA_StockTot!K224-UK_TRA_StockTot!K224</f>
        <v>0</v>
      </c>
      <c r="L224" s="197">
        <f>EU28_TRA_StockTot!L224-UK_TRA_StockTot!L224</f>
        <v>0</v>
      </c>
      <c r="M224" s="197">
        <f>EU28_TRA_StockTot!M224-UK_TRA_StockTot!M224</f>
        <v>0</v>
      </c>
      <c r="N224" s="197">
        <f>EU28_TRA_StockTot!N224-UK_TRA_StockTot!N224</f>
        <v>0</v>
      </c>
      <c r="O224" s="197">
        <f>EU28_TRA_StockTot!O224-UK_TRA_StockTot!O224</f>
        <v>0</v>
      </c>
      <c r="P224" s="197">
        <f>EU28_TRA_StockTot!P224-UK_TRA_StockTot!P224</f>
        <v>0</v>
      </c>
      <c r="Q224" s="197">
        <f>EU28_TRA_StockTot!Q224-UK_TRA_StockTot!Q224</f>
        <v>0</v>
      </c>
      <c r="R224" s="197">
        <f>EU28_TRA_StockTot!R224-UK_TRA_StockTot!R224</f>
        <v>7.8315025290476049E-3</v>
      </c>
      <c r="S224" s="197">
        <f>EU28_TRA_StockTot!S224-UK_TRA_StockTot!S224</f>
        <v>1.8723549465805067E-2</v>
      </c>
      <c r="T224" s="197">
        <f>EU28_TRA_StockTot!T224-UK_TRA_StockTot!T224</f>
        <v>3.1022258238066248E-2</v>
      </c>
      <c r="U224" s="197">
        <f>EU28_TRA_StockTot!U224-UK_TRA_StockTot!U224</f>
        <v>4.3874170851592273E-2</v>
      </c>
      <c r="V224" s="197">
        <f>EU28_TRA_StockTot!V224-UK_TRA_StockTot!V224</f>
        <v>5.7115201871579431E-2</v>
      </c>
      <c r="W224" s="197">
        <f>EU28_TRA_StockTot!W224-UK_TRA_StockTot!W224</f>
        <v>7.0213586880731968E-2</v>
      </c>
      <c r="X224" s="197">
        <f>EU28_TRA_StockTot!X224-UK_TRA_StockTot!X224</f>
        <v>8.2004512162281606E-2</v>
      </c>
      <c r="Y224" s="197">
        <f>EU28_TRA_StockTot!Y224-UK_TRA_StockTot!Y224</f>
        <v>9.3938628151077772E-2</v>
      </c>
      <c r="Z224" s="197">
        <f>EU28_TRA_StockTot!Z224-UK_TRA_StockTot!Z224</f>
        <v>0.10529745296835526</v>
      </c>
      <c r="AA224" s="197">
        <f>EU28_TRA_StockTot!AA224-UK_TRA_StockTot!AA224</f>
        <v>0.11745330741391846</v>
      </c>
      <c r="AB224" s="197">
        <f>EU28_TRA_StockTot!AB224-UK_TRA_StockTot!AB224</f>
        <v>0.12882853593197349</v>
      </c>
      <c r="AC224" s="197">
        <f>EU28_TRA_StockTot!AC224-UK_TRA_StockTot!AC224</f>
        <v>0.14012762844567919</v>
      </c>
      <c r="AD224" s="197">
        <f>EU28_TRA_StockTot!AD224-UK_TRA_StockTot!AD224</f>
        <v>0.15117013874690841</v>
      </c>
      <c r="AE224" s="197">
        <f>EU28_TRA_StockTot!AE224-UK_TRA_StockTot!AE224</f>
        <v>0.16206051562852214</v>
      </c>
      <c r="AF224" s="197">
        <f>EU28_TRA_StockTot!AF224-UK_TRA_StockTot!AF224</f>
        <v>0.17553508200820925</v>
      </c>
      <c r="AG224" s="197">
        <f>EU28_TRA_StockTot!AG224-UK_TRA_StockTot!AG224</f>
        <v>0.18668094691525777</v>
      </c>
      <c r="AH224" s="197">
        <f>EU28_TRA_StockTot!AH224-UK_TRA_StockTot!AH224</f>
        <v>0.19842522981374405</v>
      </c>
      <c r="AI224" s="197">
        <f>EU28_TRA_StockTot!AI224-UK_TRA_StockTot!AI224</f>
        <v>0.2100166896342251</v>
      </c>
      <c r="AJ224" s="197">
        <f>EU28_TRA_StockTot!AJ224-UK_TRA_StockTot!AJ224</f>
        <v>0.2205905691439031</v>
      </c>
      <c r="AK224" s="197">
        <f>EU28_TRA_StockTot!AK224-UK_TRA_StockTot!AK224</f>
        <v>0.23220772237674295</v>
      </c>
      <c r="AL224" s="197">
        <f>EU28_TRA_StockTot!AL224-UK_TRA_StockTot!AL224</f>
        <v>0.24390123238766165</v>
      </c>
      <c r="AM224" s="197">
        <f>EU28_TRA_StockTot!AM224-UK_TRA_StockTot!AM224</f>
        <v>0.25511926338745888</v>
      </c>
      <c r="AN224" s="197">
        <f>EU28_TRA_StockTot!AN224-UK_TRA_StockTot!AN224</f>
        <v>0.27969681989081557</v>
      </c>
      <c r="AO224" s="197">
        <f>EU28_TRA_StockTot!AO224-UK_TRA_StockTot!AO224</f>
        <v>0.29019841032032601</v>
      </c>
      <c r="AP224" s="197">
        <f>EU28_TRA_StockTot!AP224-UK_TRA_StockTot!AP224</f>
        <v>0.30514051742965581</v>
      </c>
      <c r="AQ224" s="197">
        <f>EU28_TRA_StockTot!AQ224-UK_TRA_StockTot!AQ224</f>
        <v>0.3186071851145158</v>
      </c>
      <c r="AR224" s="197">
        <f>EU28_TRA_StockTot!AR224-UK_TRA_StockTot!AR224</f>
        <v>0.33314466321898994</v>
      </c>
      <c r="AS224" s="197">
        <f>EU28_TRA_StockTot!AS224-UK_TRA_StockTot!AS224</f>
        <v>0.34891863285814345</v>
      </c>
      <c r="AT224" s="197">
        <f>EU28_TRA_StockTot!AT224-UK_TRA_StockTot!AT224</f>
        <v>0.3718235109350751</v>
      </c>
      <c r="AU224" s="197">
        <f>EU28_TRA_StockTot!AU224-UK_TRA_StockTot!AU224</f>
        <v>0.38773106886148317</v>
      </c>
      <c r="AV224" s="197">
        <f>EU28_TRA_StockTot!AV224-UK_TRA_StockTot!AV224</f>
        <v>0.4029812608820158</v>
      </c>
      <c r="AW224" s="197">
        <f>EU28_TRA_StockTot!AW224-UK_TRA_StockTot!AW224</f>
        <v>0.4214639280761856</v>
      </c>
      <c r="AX224" s="197">
        <f>EU28_TRA_StockTot!AX224-UK_TRA_StockTot!AX224</f>
        <v>0.44214035622745473</v>
      </c>
      <c r="AY224" s="197">
        <f>EU28_TRA_StockTot!AY224-UK_TRA_StockTot!AY224</f>
        <v>0.48035013032769158</v>
      </c>
      <c r="AZ224" s="197">
        <f>EU28_TRA_StockTot!AZ224-UK_TRA_StockTot!AZ224</f>
        <v>0.50134603628016217</v>
      </c>
    </row>
    <row r="225" spans="1:52">
      <c r="A225" s="116" t="s">
        <v>221</v>
      </c>
      <c r="B225" s="96">
        <f>EU28_TRA_StockTot!B225-UK_TRA_StockTot!B225</f>
        <v>0</v>
      </c>
      <c r="C225" s="197">
        <f>EU28_TRA_StockTot!C225-UK_TRA_StockTot!C225</f>
        <v>0</v>
      </c>
      <c r="D225" s="197">
        <f>EU28_TRA_StockTot!D225-UK_TRA_StockTot!D225</f>
        <v>0</v>
      </c>
      <c r="E225" s="197">
        <f>EU28_TRA_StockTot!E225-UK_TRA_StockTot!E225</f>
        <v>0</v>
      </c>
      <c r="F225" s="197">
        <f>EU28_TRA_StockTot!F225-UK_TRA_StockTot!F225</f>
        <v>0</v>
      </c>
      <c r="G225" s="197">
        <f>EU28_TRA_StockTot!G225-UK_TRA_StockTot!G225</f>
        <v>0</v>
      </c>
      <c r="H225" s="197">
        <f>EU28_TRA_StockTot!H225-UK_TRA_StockTot!H225</f>
        <v>0</v>
      </c>
      <c r="I225" s="197">
        <f>EU28_TRA_StockTot!I225-UK_TRA_StockTot!I225</f>
        <v>0</v>
      </c>
      <c r="J225" s="197">
        <f>EU28_TRA_StockTot!J225-UK_TRA_StockTot!J225</f>
        <v>0</v>
      </c>
      <c r="K225" s="197">
        <f>EU28_TRA_StockTot!K225-UK_TRA_StockTot!K225</f>
        <v>0</v>
      </c>
      <c r="L225" s="197">
        <f>EU28_TRA_StockTot!L225-UK_TRA_StockTot!L225</f>
        <v>0</v>
      </c>
      <c r="M225" s="197">
        <f>EU28_TRA_StockTot!M225-UK_TRA_StockTot!M225</f>
        <v>0</v>
      </c>
      <c r="N225" s="197">
        <f>EU28_TRA_StockTot!N225-UK_TRA_StockTot!N225</f>
        <v>0</v>
      </c>
      <c r="O225" s="197">
        <f>EU28_TRA_StockTot!O225-UK_TRA_StockTot!O225</f>
        <v>0</v>
      </c>
      <c r="P225" s="197">
        <f>EU28_TRA_StockTot!P225-UK_TRA_StockTot!P225</f>
        <v>0</v>
      </c>
      <c r="Q225" s="197">
        <f>EU28_TRA_StockTot!Q225-UK_TRA_StockTot!Q225</f>
        <v>0</v>
      </c>
      <c r="R225" s="197">
        <f>EU28_TRA_StockTot!R225-UK_TRA_StockTot!R225</f>
        <v>5.6455893864750503E-8</v>
      </c>
      <c r="S225" s="197">
        <f>EU28_TRA_StockTot!S225-UK_TRA_StockTot!S225</f>
        <v>1.7460741564415852E-7</v>
      </c>
      <c r="T225" s="197">
        <f>EU28_TRA_StockTot!T225-UK_TRA_StockTot!T225</f>
        <v>3.7603595788254668E-7</v>
      </c>
      <c r="U225" s="197">
        <f>EU28_TRA_StockTot!U225-UK_TRA_StockTot!U225</f>
        <v>6.947171959787777E-7</v>
      </c>
      <c r="V225" s="197">
        <f>EU28_TRA_StockTot!V225-UK_TRA_StockTot!V225</f>
        <v>1.1883952660616499E-6</v>
      </c>
      <c r="W225" s="197">
        <f>EU28_TRA_StockTot!W225-UK_TRA_StockTot!W225</f>
        <v>1.9198502708378243E-6</v>
      </c>
      <c r="X225" s="197">
        <f>EU28_TRA_StockTot!X225-UK_TRA_StockTot!X225</f>
        <v>2.9028589536173098E-6</v>
      </c>
      <c r="Y225" s="197">
        <f>EU28_TRA_StockTot!Y225-UK_TRA_StockTot!Y225</f>
        <v>4.3711506764120265E-6</v>
      </c>
      <c r="Z225" s="197">
        <f>EU28_TRA_StockTot!Z225-UK_TRA_StockTot!Z225</f>
        <v>6.4645460984786251E-6</v>
      </c>
      <c r="AA225" s="197">
        <f>EU28_TRA_StockTot!AA225-UK_TRA_StockTot!AA225</f>
        <v>9.820343922501671E-6</v>
      </c>
      <c r="AB225" s="197">
        <f>EU28_TRA_StockTot!AB225-UK_TRA_StockTot!AB225</f>
        <v>1.4449078293747272E-5</v>
      </c>
      <c r="AC225" s="197">
        <f>EU28_TRA_StockTot!AC225-UK_TRA_StockTot!AC225</f>
        <v>2.1351925404330537E-5</v>
      </c>
      <c r="AD225" s="197">
        <f>EU28_TRA_StockTot!AD225-UK_TRA_StockTot!AD225</f>
        <v>3.1212131222676739E-5</v>
      </c>
      <c r="AE225" s="197">
        <f>EU28_TRA_StockTot!AE225-UK_TRA_StockTot!AE225</f>
        <v>4.5414121776843813E-5</v>
      </c>
      <c r="AF225" s="197">
        <f>EU28_TRA_StockTot!AF225-UK_TRA_StockTot!AF225</f>
        <v>7.1616891497106023E-5</v>
      </c>
      <c r="AG225" s="197">
        <f>EU28_TRA_StockTot!AG225-UK_TRA_StockTot!AG225</f>
        <v>1.0270335986169677E-4</v>
      </c>
      <c r="AH225" s="197">
        <f>EU28_TRA_StockTot!AH225-UK_TRA_StockTot!AH225</f>
        <v>1.5048286900955668E-4</v>
      </c>
      <c r="AI225" s="197">
        <f>EU28_TRA_StockTot!AI225-UK_TRA_StockTot!AI225</f>
        <v>2.1949635345725802E-4</v>
      </c>
      <c r="AJ225" s="197">
        <f>EU28_TRA_StockTot!AJ225-UK_TRA_StockTot!AJ225</f>
        <v>3.0938152000502825E-4</v>
      </c>
      <c r="AK225" s="197">
        <f>EU28_TRA_StockTot!AK225-UK_TRA_StockTot!AK225</f>
        <v>4.5126327796546979E-4</v>
      </c>
      <c r="AL225" s="197">
        <f>EU28_TRA_StockTot!AL225-UK_TRA_StockTot!AL225</f>
        <v>6.5471723870988538E-4</v>
      </c>
      <c r="AM225" s="197">
        <f>EU28_TRA_StockTot!AM225-UK_TRA_StockTot!AM225</f>
        <v>9.2612907517321675E-4</v>
      </c>
      <c r="AN225" s="197">
        <f>EU28_TRA_StockTot!AN225-UK_TRA_StockTot!AN225</f>
        <v>1.803035047610002E-3</v>
      </c>
      <c r="AO225" s="197">
        <f>EU28_TRA_StockTot!AO225-UK_TRA_StockTot!AO225</f>
        <v>2.2893020451191593E-3</v>
      </c>
      <c r="AP225" s="197">
        <f>EU28_TRA_StockTot!AP225-UK_TRA_StockTot!AP225</f>
        <v>3.3032917676377111E-3</v>
      </c>
      <c r="AQ225" s="197">
        <f>EU28_TRA_StockTot!AQ225-UK_TRA_StockTot!AQ225</f>
        <v>4.4747954696867662E-3</v>
      </c>
      <c r="AR225" s="197">
        <f>EU28_TRA_StockTot!AR225-UK_TRA_StockTot!AR225</f>
        <v>6.1822983207751505E-3</v>
      </c>
      <c r="AS225" s="197">
        <f>EU28_TRA_StockTot!AS225-UK_TRA_StockTot!AS225</f>
        <v>8.4960350771970915E-3</v>
      </c>
      <c r="AT225" s="197">
        <f>EU28_TRA_StockTot!AT225-UK_TRA_StockTot!AT225</f>
        <v>1.293739018628582E-2</v>
      </c>
      <c r="AU225" s="197">
        <f>EU28_TRA_StockTot!AU225-UK_TRA_StockTot!AU225</f>
        <v>1.6800340090969864E-2</v>
      </c>
      <c r="AV225" s="197">
        <f>EU28_TRA_StockTot!AV225-UK_TRA_StockTot!AV225</f>
        <v>2.1424383202390544E-2</v>
      </c>
      <c r="AW225" s="197">
        <f>EU28_TRA_StockTot!AW225-UK_TRA_StockTot!AW225</f>
        <v>2.8061538050233117E-2</v>
      </c>
      <c r="AX225" s="197">
        <f>EU28_TRA_StockTot!AX225-UK_TRA_StockTot!AX225</f>
        <v>3.565572663746653E-2</v>
      </c>
      <c r="AY225" s="197">
        <f>EU28_TRA_StockTot!AY225-UK_TRA_StockTot!AY225</f>
        <v>5.3689186627015564E-2</v>
      </c>
      <c r="AZ225" s="197">
        <f>EU28_TRA_StockTot!AZ225-UK_TRA_StockTot!AZ225</f>
        <v>6.5393381417855834E-2</v>
      </c>
    </row>
    <row r="226" spans="1:52">
      <c r="A226" s="116" t="s">
        <v>231</v>
      </c>
      <c r="B226" s="96">
        <f>EU28_TRA_StockTot!B226-UK_TRA_StockTot!B226</f>
        <v>0</v>
      </c>
      <c r="C226" s="197">
        <f>EU28_TRA_StockTot!C226-UK_TRA_StockTot!C226</f>
        <v>0</v>
      </c>
      <c r="D226" s="197">
        <f>EU28_TRA_StockTot!D226-UK_TRA_StockTot!D226</f>
        <v>0</v>
      </c>
      <c r="E226" s="197">
        <f>EU28_TRA_StockTot!E226-UK_TRA_StockTot!E226</f>
        <v>0</v>
      </c>
      <c r="F226" s="197">
        <f>EU28_TRA_StockTot!F226-UK_TRA_StockTot!F226</f>
        <v>0</v>
      </c>
      <c r="G226" s="197">
        <f>EU28_TRA_StockTot!G226-UK_TRA_StockTot!G226</f>
        <v>0</v>
      </c>
      <c r="H226" s="197">
        <f>EU28_TRA_StockTot!H226-UK_TRA_StockTot!H226</f>
        <v>0</v>
      </c>
      <c r="I226" s="197">
        <f>EU28_TRA_StockTot!I226-UK_TRA_StockTot!I226</f>
        <v>0</v>
      </c>
      <c r="J226" s="197">
        <f>EU28_TRA_StockTot!J226-UK_TRA_StockTot!J226</f>
        <v>0</v>
      </c>
      <c r="K226" s="197">
        <f>EU28_TRA_StockTot!K226-UK_TRA_StockTot!K226</f>
        <v>0</v>
      </c>
      <c r="L226" s="197">
        <f>EU28_TRA_StockTot!L226-UK_TRA_StockTot!L226</f>
        <v>0</v>
      </c>
      <c r="M226" s="197">
        <f>EU28_TRA_StockTot!M226-UK_TRA_StockTot!M226</f>
        <v>0</v>
      </c>
      <c r="N226" s="197">
        <f>EU28_TRA_StockTot!N226-UK_TRA_StockTot!N226</f>
        <v>0</v>
      </c>
      <c r="O226" s="197">
        <f>EU28_TRA_StockTot!O226-UK_TRA_StockTot!O226</f>
        <v>0</v>
      </c>
      <c r="P226" s="197">
        <f>EU28_TRA_StockTot!P226-UK_TRA_StockTot!P226</f>
        <v>0</v>
      </c>
      <c r="Q226" s="197">
        <f>EU28_TRA_StockTot!Q226-UK_TRA_StockTot!Q226</f>
        <v>0</v>
      </c>
      <c r="R226" s="197">
        <f>EU28_TRA_StockTot!R226-UK_TRA_StockTot!R226</f>
        <v>0</v>
      </c>
      <c r="S226" s="197">
        <f>EU28_TRA_StockTot!S226-UK_TRA_StockTot!S226</f>
        <v>0</v>
      </c>
      <c r="T226" s="197">
        <f>EU28_TRA_StockTot!T226-UK_TRA_StockTot!T226</f>
        <v>0</v>
      </c>
      <c r="U226" s="197">
        <f>EU28_TRA_StockTot!U226-UK_TRA_StockTot!U226</f>
        <v>0</v>
      </c>
      <c r="V226" s="197">
        <f>EU28_TRA_StockTot!V226-UK_TRA_StockTot!V226</f>
        <v>0</v>
      </c>
      <c r="W226" s="197">
        <f>EU28_TRA_StockTot!W226-UK_TRA_StockTot!W226</f>
        <v>0</v>
      </c>
      <c r="X226" s="197">
        <f>EU28_TRA_StockTot!X226-UK_TRA_StockTot!X226</f>
        <v>0</v>
      </c>
      <c r="Y226" s="197">
        <f>EU28_TRA_StockTot!Y226-UK_TRA_StockTot!Y226</f>
        <v>0</v>
      </c>
      <c r="Z226" s="197">
        <f>EU28_TRA_StockTot!Z226-UK_TRA_StockTot!Z226</f>
        <v>0</v>
      </c>
      <c r="AA226" s="197">
        <f>EU28_TRA_StockTot!AA226-UK_TRA_StockTot!AA226</f>
        <v>0</v>
      </c>
      <c r="AB226" s="197">
        <f>EU28_TRA_StockTot!AB226-UK_TRA_StockTot!AB226</f>
        <v>0</v>
      </c>
      <c r="AC226" s="197">
        <f>EU28_TRA_StockTot!AC226-UK_TRA_StockTot!AC226</f>
        <v>0</v>
      </c>
      <c r="AD226" s="197">
        <f>EU28_TRA_StockTot!AD226-UK_TRA_StockTot!AD226</f>
        <v>0</v>
      </c>
      <c r="AE226" s="197">
        <f>EU28_TRA_StockTot!AE226-UK_TRA_StockTot!AE226</f>
        <v>0</v>
      </c>
      <c r="AF226" s="197">
        <f>EU28_TRA_StockTot!AF226-UK_TRA_StockTot!AF226</f>
        <v>0</v>
      </c>
      <c r="AG226" s="197">
        <f>EU28_TRA_StockTot!AG226-UK_TRA_StockTot!AG226</f>
        <v>0</v>
      </c>
      <c r="AH226" s="197">
        <f>EU28_TRA_StockTot!AH226-UK_TRA_StockTot!AH226</f>
        <v>0</v>
      </c>
      <c r="AI226" s="197">
        <f>EU28_TRA_StockTot!AI226-UK_TRA_StockTot!AI226</f>
        <v>0</v>
      </c>
      <c r="AJ226" s="197">
        <f>EU28_TRA_StockTot!AJ226-UK_TRA_StockTot!AJ226</f>
        <v>0</v>
      </c>
      <c r="AK226" s="197">
        <f>EU28_TRA_StockTot!AK226-UK_TRA_StockTot!AK226</f>
        <v>0</v>
      </c>
      <c r="AL226" s="197">
        <f>EU28_TRA_StockTot!AL226-UK_TRA_StockTot!AL226</f>
        <v>0</v>
      </c>
      <c r="AM226" s="197">
        <f>EU28_TRA_StockTot!AM226-UK_TRA_StockTot!AM226</f>
        <v>0</v>
      </c>
      <c r="AN226" s="197">
        <f>EU28_TRA_StockTot!AN226-UK_TRA_StockTot!AN226</f>
        <v>0</v>
      </c>
      <c r="AO226" s="197">
        <f>EU28_TRA_StockTot!AO226-UK_TRA_StockTot!AO226</f>
        <v>0</v>
      </c>
      <c r="AP226" s="197">
        <f>EU28_TRA_StockTot!AP226-UK_TRA_StockTot!AP226</f>
        <v>0</v>
      </c>
      <c r="AQ226" s="197">
        <f>EU28_TRA_StockTot!AQ226-UK_TRA_StockTot!AQ226</f>
        <v>0</v>
      </c>
      <c r="AR226" s="197">
        <f>EU28_TRA_StockTot!AR226-UK_TRA_StockTot!AR226</f>
        <v>0</v>
      </c>
      <c r="AS226" s="197">
        <f>EU28_TRA_StockTot!AS226-UK_TRA_StockTot!AS226</f>
        <v>0</v>
      </c>
      <c r="AT226" s="197">
        <f>EU28_TRA_StockTot!AT226-UK_TRA_StockTot!AT226</f>
        <v>0</v>
      </c>
      <c r="AU226" s="197">
        <f>EU28_TRA_StockTot!AU226-UK_TRA_StockTot!AU226</f>
        <v>0</v>
      </c>
      <c r="AV226" s="197">
        <f>EU28_TRA_StockTot!AV226-UK_TRA_StockTot!AV226</f>
        <v>0</v>
      </c>
      <c r="AW226" s="197">
        <f>EU28_TRA_StockTot!AW226-UK_TRA_StockTot!AW226</f>
        <v>0</v>
      </c>
      <c r="AX226" s="197">
        <f>EU28_TRA_StockTot!AX226-UK_TRA_StockTot!AX226</f>
        <v>0</v>
      </c>
      <c r="AY226" s="197">
        <f>EU28_TRA_StockTot!AY226-UK_TRA_StockTot!AY226</f>
        <v>0</v>
      </c>
      <c r="AZ226" s="197">
        <f>EU28_TRA_StockTot!AZ226-UK_TRA_StockTot!AZ226</f>
        <v>0</v>
      </c>
    </row>
    <row r="227" spans="1:52">
      <c r="A227" s="116" t="s">
        <v>232</v>
      </c>
      <c r="B227" s="96">
        <f>EU28_TRA_StockTot!B227-UK_TRA_StockTot!B227</f>
        <v>0</v>
      </c>
      <c r="C227" s="197">
        <f>EU28_TRA_StockTot!C227-UK_TRA_StockTot!C227</f>
        <v>0</v>
      </c>
      <c r="D227" s="197">
        <f>EU28_TRA_StockTot!D227-UK_TRA_StockTot!D227</f>
        <v>0</v>
      </c>
      <c r="E227" s="197">
        <f>EU28_TRA_StockTot!E227-UK_TRA_StockTot!E227</f>
        <v>0</v>
      </c>
      <c r="F227" s="197">
        <f>EU28_TRA_StockTot!F227-UK_TRA_StockTot!F227</f>
        <v>0</v>
      </c>
      <c r="G227" s="197">
        <f>EU28_TRA_StockTot!G227-UK_TRA_StockTot!G227</f>
        <v>0</v>
      </c>
      <c r="H227" s="197">
        <f>EU28_TRA_StockTot!H227-UK_TRA_StockTot!H227</f>
        <v>0</v>
      </c>
      <c r="I227" s="197">
        <f>EU28_TRA_StockTot!I227-UK_TRA_StockTot!I227</f>
        <v>0</v>
      </c>
      <c r="J227" s="197">
        <f>EU28_TRA_StockTot!J227-UK_TRA_StockTot!J227</f>
        <v>0</v>
      </c>
      <c r="K227" s="197">
        <f>EU28_TRA_StockTot!K227-UK_TRA_StockTot!K227</f>
        <v>0</v>
      </c>
      <c r="L227" s="197">
        <f>EU28_TRA_StockTot!L227-UK_TRA_StockTot!L227</f>
        <v>0</v>
      </c>
      <c r="M227" s="197">
        <f>EU28_TRA_StockTot!M227-UK_TRA_StockTot!M227</f>
        <v>0</v>
      </c>
      <c r="N227" s="197">
        <f>EU28_TRA_StockTot!N227-UK_TRA_StockTot!N227</f>
        <v>0</v>
      </c>
      <c r="O227" s="197">
        <f>EU28_TRA_StockTot!O227-UK_TRA_StockTot!O227</f>
        <v>0</v>
      </c>
      <c r="P227" s="197">
        <f>EU28_TRA_StockTot!P227-UK_TRA_StockTot!P227</f>
        <v>0</v>
      </c>
      <c r="Q227" s="197">
        <f>EU28_TRA_StockTot!Q227-UK_TRA_StockTot!Q227</f>
        <v>0</v>
      </c>
      <c r="R227" s="197">
        <f>EU28_TRA_StockTot!R227-UK_TRA_StockTot!R227</f>
        <v>0</v>
      </c>
      <c r="S227" s="197">
        <f>EU28_TRA_StockTot!S227-UK_TRA_StockTot!S227</f>
        <v>0</v>
      </c>
      <c r="T227" s="197">
        <f>EU28_TRA_StockTot!T227-UK_TRA_StockTot!T227</f>
        <v>0</v>
      </c>
      <c r="U227" s="197">
        <f>EU28_TRA_StockTot!U227-UK_TRA_StockTot!U227</f>
        <v>0</v>
      </c>
      <c r="V227" s="197">
        <f>EU28_TRA_StockTot!V227-UK_TRA_StockTot!V227</f>
        <v>0</v>
      </c>
      <c r="W227" s="197">
        <f>EU28_TRA_StockTot!W227-UK_TRA_StockTot!W227</f>
        <v>0</v>
      </c>
      <c r="X227" s="197">
        <f>EU28_TRA_StockTot!X227-UK_TRA_StockTot!X227</f>
        <v>0</v>
      </c>
      <c r="Y227" s="197">
        <f>EU28_TRA_StockTot!Y227-UK_TRA_StockTot!Y227</f>
        <v>0</v>
      </c>
      <c r="Z227" s="197">
        <f>EU28_TRA_StockTot!Z227-UK_TRA_StockTot!Z227</f>
        <v>0</v>
      </c>
      <c r="AA227" s="197">
        <f>EU28_TRA_StockTot!AA227-UK_TRA_StockTot!AA227</f>
        <v>0</v>
      </c>
      <c r="AB227" s="197">
        <f>EU28_TRA_StockTot!AB227-UK_TRA_StockTot!AB227</f>
        <v>0</v>
      </c>
      <c r="AC227" s="197">
        <f>EU28_TRA_StockTot!AC227-UK_TRA_StockTot!AC227</f>
        <v>0</v>
      </c>
      <c r="AD227" s="197">
        <f>EU28_TRA_StockTot!AD227-UK_TRA_StockTot!AD227</f>
        <v>0</v>
      </c>
      <c r="AE227" s="197">
        <f>EU28_TRA_StockTot!AE227-UK_TRA_StockTot!AE227</f>
        <v>0</v>
      </c>
      <c r="AF227" s="197">
        <f>EU28_TRA_StockTot!AF227-UK_TRA_StockTot!AF227</f>
        <v>0</v>
      </c>
      <c r="AG227" s="197">
        <f>EU28_TRA_StockTot!AG227-UK_TRA_StockTot!AG227</f>
        <v>0</v>
      </c>
      <c r="AH227" s="197">
        <f>EU28_TRA_StockTot!AH227-UK_TRA_StockTot!AH227</f>
        <v>0</v>
      </c>
      <c r="AI227" s="197">
        <f>EU28_TRA_StockTot!AI227-UK_TRA_StockTot!AI227</f>
        <v>0</v>
      </c>
      <c r="AJ227" s="197">
        <f>EU28_TRA_StockTot!AJ227-UK_TRA_StockTot!AJ227</f>
        <v>0</v>
      </c>
      <c r="AK227" s="197">
        <f>EU28_TRA_StockTot!AK227-UK_TRA_StockTot!AK227</f>
        <v>0</v>
      </c>
      <c r="AL227" s="197">
        <f>EU28_TRA_StockTot!AL227-UK_TRA_StockTot!AL227</f>
        <v>0</v>
      </c>
      <c r="AM227" s="197">
        <f>EU28_TRA_StockTot!AM227-UK_TRA_StockTot!AM227</f>
        <v>0</v>
      </c>
      <c r="AN227" s="197">
        <f>EU28_TRA_StockTot!AN227-UK_TRA_StockTot!AN227</f>
        <v>0</v>
      </c>
      <c r="AO227" s="197">
        <f>EU28_TRA_StockTot!AO227-UK_TRA_StockTot!AO227</f>
        <v>0</v>
      </c>
      <c r="AP227" s="197">
        <f>EU28_TRA_StockTot!AP227-UK_TRA_StockTot!AP227</f>
        <v>0</v>
      </c>
      <c r="AQ227" s="197">
        <f>EU28_TRA_StockTot!AQ227-UK_TRA_StockTot!AQ227</f>
        <v>0</v>
      </c>
      <c r="AR227" s="197">
        <f>EU28_TRA_StockTot!AR227-UK_TRA_StockTot!AR227</f>
        <v>0</v>
      </c>
      <c r="AS227" s="197">
        <f>EU28_TRA_StockTot!AS227-UK_TRA_StockTot!AS227</f>
        <v>0</v>
      </c>
      <c r="AT227" s="197">
        <f>EU28_TRA_StockTot!AT227-UK_TRA_StockTot!AT227</f>
        <v>0</v>
      </c>
      <c r="AU227" s="197">
        <f>EU28_TRA_StockTot!AU227-UK_TRA_StockTot!AU227</f>
        <v>0</v>
      </c>
      <c r="AV227" s="197">
        <f>EU28_TRA_StockTot!AV227-UK_TRA_StockTot!AV227</f>
        <v>0</v>
      </c>
      <c r="AW227" s="197">
        <f>EU28_TRA_StockTot!AW227-UK_TRA_StockTot!AW227</f>
        <v>0</v>
      </c>
      <c r="AX227" s="197">
        <f>EU28_TRA_StockTot!AX227-UK_TRA_StockTot!AX227</f>
        <v>0</v>
      </c>
      <c r="AY227" s="197">
        <f>EU28_TRA_StockTot!AY227-UK_TRA_StockTot!AY227</f>
        <v>0</v>
      </c>
      <c r="AZ227" s="197">
        <f>EU28_TRA_StockTot!AZ227-UK_TRA_StockTot!AZ227</f>
        <v>0</v>
      </c>
    </row>
    <row r="228" spans="1:52">
      <c r="A228" s="116" t="s">
        <v>233</v>
      </c>
      <c r="B228" s="96">
        <f>EU28_TRA_StockTot!B228-UK_TRA_StockTot!B228</f>
        <v>0</v>
      </c>
      <c r="C228" s="197">
        <f>EU28_TRA_StockTot!C228-UK_TRA_StockTot!C228</f>
        <v>0</v>
      </c>
      <c r="D228" s="197">
        <f>EU28_TRA_StockTot!D228-UK_TRA_StockTot!D228</f>
        <v>0</v>
      </c>
      <c r="E228" s="197">
        <f>EU28_TRA_StockTot!E228-UK_TRA_StockTot!E228</f>
        <v>0</v>
      </c>
      <c r="F228" s="197">
        <f>EU28_TRA_StockTot!F228-UK_TRA_StockTot!F228</f>
        <v>0</v>
      </c>
      <c r="G228" s="197">
        <f>EU28_TRA_StockTot!G228-UK_TRA_StockTot!G228</f>
        <v>0</v>
      </c>
      <c r="H228" s="197">
        <f>EU28_TRA_StockTot!H228-UK_TRA_StockTot!H228</f>
        <v>0</v>
      </c>
      <c r="I228" s="197">
        <f>EU28_TRA_StockTot!I228-UK_TRA_StockTot!I228</f>
        <v>0</v>
      </c>
      <c r="J228" s="197">
        <f>EU28_TRA_StockTot!J228-UK_TRA_StockTot!J228</f>
        <v>0</v>
      </c>
      <c r="K228" s="197">
        <f>EU28_TRA_StockTot!K228-UK_TRA_StockTot!K228</f>
        <v>0</v>
      </c>
      <c r="L228" s="197">
        <f>EU28_TRA_StockTot!L228-UK_TRA_StockTot!L228</f>
        <v>0</v>
      </c>
      <c r="M228" s="197">
        <f>EU28_TRA_StockTot!M228-UK_TRA_StockTot!M228</f>
        <v>0</v>
      </c>
      <c r="N228" s="197">
        <f>EU28_TRA_StockTot!N228-UK_TRA_StockTot!N228</f>
        <v>0</v>
      </c>
      <c r="O228" s="197">
        <f>EU28_TRA_StockTot!O228-UK_TRA_StockTot!O228</f>
        <v>0</v>
      </c>
      <c r="P228" s="197">
        <f>EU28_TRA_StockTot!P228-UK_TRA_StockTot!P228</f>
        <v>0</v>
      </c>
      <c r="Q228" s="197">
        <f>EU28_TRA_StockTot!Q228-UK_TRA_StockTot!Q228</f>
        <v>0</v>
      </c>
      <c r="R228" s="197">
        <f>EU28_TRA_StockTot!R228-UK_TRA_StockTot!R228</f>
        <v>0</v>
      </c>
      <c r="S228" s="197">
        <f>EU28_TRA_StockTot!S228-UK_TRA_StockTot!S228</f>
        <v>0</v>
      </c>
      <c r="T228" s="197">
        <f>EU28_TRA_StockTot!T228-UK_TRA_StockTot!T228</f>
        <v>0</v>
      </c>
      <c r="U228" s="197">
        <f>EU28_TRA_StockTot!U228-UK_TRA_StockTot!U228</f>
        <v>0</v>
      </c>
      <c r="V228" s="197">
        <f>EU28_TRA_StockTot!V228-UK_TRA_StockTot!V228</f>
        <v>0</v>
      </c>
      <c r="W228" s="197">
        <f>EU28_TRA_StockTot!W228-UK_TRA_StockTot!W228</f>
        <v>0</v>
      </c>
      <c r="X228" s="197">
        <f>EU28_TRA_StockTot!X228-UK_TRA_StockTot!X228</f>
        <v>0</v>
      </c>
      <c r="Y228" s="197">
        <f>EU28_TRA_StockTot!Y228-UK_TRA_StockTot!Y228</f>
        <v>0</v>
      </c>
      <c r="Z228" s="197">
        <f>EU28_TRA_StockTot!Z228-UK_TRA_StockTot!Z228</f>
        <v>0</v>
      </c>
      <c r="AA228" s="197">
        <f>EU28_TRA_StockTot!AA228-UK_TRA_StockTot!AA228</f>
        <v>0</v>
      </c>
      <c r="AB228" s="197">
        <f>EU28_TRA_StockTot!AB228-UK_TRA_StockTot!AB228</f>
        <v>0</v>
      </c>
      <c r="AC228" s="197">
        <f>EU28_TRA_StockTot!AC228-UK_TRA_StockTot!AC228</f>
        <v>0</v>
      </c>
      <c r="AD228" s="197">
        <f>EU28_TRA_StockTot!AD228-UK_TRA_StockTot!AD228</f>
        <v>0</v>
      </c>
      <c r="AE228" s="197">
        <f>EU28_TRA_StockTot!AE228-UK_TRA_StockTot!AE228</f>
        <v>0</v>
      </c>
      <c r="AF228" s="197">
        <f>EU28_TRA_StockTot!AF228-UK_TRA_StockTot!AF228</f>
        <v>0</v>
      </c>
      <c r="AG228" s="197">
        <f>EU28_TRA_StockTot!AG228-UK_TRA_StockTot!AG228</f>
        <v>0</v>
      </c>
      <c r="AH228" s="197">
        <f>EU28_TRA_StockTot!AH228-UK_TRA_StockTot!AH228</f>
        <v>0</v>
      </c>
      <c r="AI228" s="197">
        <f>EU28_TRA_StockTot!AI228-UK_TRA_StockTot!AI228</f>
        <v>0</v>
      </c>
      <c r="AJ228" s="197">
        <f>EU28_TRA_StockTot!AJ228-UK_TRA_StockTot!AJ228</f>
        <v>0</v>
      </c>
      <c r="AK228" s="197">
        <f>EU28_TRA_StockTot!AK228-UK_TRA_StockTot!AK228</f>
        <v>0</v>
      </c>
      <c r="AL228" s="197">
        <f>EU28_TRA_StockTot!AL228-UK_TRA_StockTot!AL228</f>
        <v>0</v>
      </c>
      <c r="AM228" s="197">
        <f>EU28_TRA_StockTot!AM228-UK_TRA_StockTot!AM228</f>
        <v>0</v>
      </c>
      <c r="AN228" s="197">
        <f>EU28_TRA_StockTot!AN228-UK_TRA_StockTot!AN228</f>
        <v>0</v>
      </c>
      <c r="AO228" s="197">
        <f>EU28_TRA_StockTot!AO228-UK_TRA_StockTot!AO228</f>
        <v>0</v>
      </c>
      <c r="AP228" s="197">
        <f>EU28_TRA_StockTot!AP228-UK_TRA_StockTot!AP228</f>
        <v>0</v>
      </c>
      <c r="AQ228" s="197">
        <f>EU28_TRA_StockTot!AQ228-UK_TRA_StockTot!AQ228</f>
        <v>0</v>
      </c>
      <c r="AR228" s="197">
        <f>EU28_TRA_StockTot!AR228-UK_TRA_StockTot!AR228</f>
        <v>0</v>
      </c>
      <c r="AS228" s="197">
        <f>EU28_TRA_StockTot!AS228-UK_TRA_StockTot!AS228</f>
        <v>0</v>
      </c>
      <c r="AT228" s="197">
        <f>EU28_TRA_StockTot!AT228-UK_TRA_StockTot!AT228</f>
        <v>0</v>
      </c>
      <c r="AU228" s="197">
        <f>EU28_TRA_StockTot!AU228-UK_TRA_StockTot!AU228</f>
        <v>0</v>
      </c>
      <c r="AV228" s="197">
        <f>EU28_TRA_StockTot!AV228-UK_TRA_StockTot!AV228</f>
        <v>0</v>
      </c>
      <c r="AW228" s="197">
        <f>EU28_TRA_StockTot!AW228-UK_TRA_StockTot!AW228</f>
        <v>0</v>
      </c>
      <c r="AX228" s="197">
        <f>EU28_TRA_StockTot!AX228-UK_TRA_StockTot!AX228</f>
        <v>0</v>
      </c>
      <c r="AY228" s="197">
        <f>EU28_TRA_StockTot!AY228-UK_TRA_StockTot!AY228</f>
        <v>0</v>
      </c>
      <c r="AZ228" s="197">
        <f>EU28_TRA_StockTot!AZ228-UK_TRA_StockTot!AZ228</f>
        <v>0</v>
      </c>
    </row>
    <row r="229" spans="1:52">
      <c r="A229" s="119" t="s">
        <v>182</v>
      </c>
      <c r="B229" s="111">
        <f>EU28_TRA_StockTot!B229-UK_TRA_StockTot!B229</f>
        <v>664.45343667625127</v>
      </c>
      <c r="C229" s="210">
        <f>EU28_TRA_StockTot!C229-UK_TRA_StockTot!C229</f>
        <v>674.54800233395838</v>
      </c>
      <c r="D229" s="210">
        <f>EU28_TRA_StockTot!D229-UK_TRA_StockTot!D229</f>
        <v>685.93633591329149</v>
      </c>
      <c r="E229" s="210">
        <f>EU28_TRA_StockTot!E229-UK_TRA_StockTot!E229</f>
        <v>757.40147439010207</v>
      </c>
      <c r="F229" s="210">
        <f>EU28_TRA_StockTot!F229-UK_TRA_StockTot!F229</f>
        <v>755.12598931390141</v>
      </c>
      <c r="G229" s="210">
        <f>EU28_TRA_StockTot!G229-UK_TRA_StockTot!G229</f>
        <v>807.90411352227409</v>
      </c>
      <c r="H229" s="210">
        <f>EU28_TRA_StockTot!H229-UK_TRA_StockTot!H229</f>
        <v>815.63944277562234</v>
      </c>
      <c r="I229" s="210">
        <f>EU28_TRA_StockTot!I229-UK_TRA_StockTot!I229</f>
        <v>828.45377178059175</v>
      </c>
      <c r="J229" s="210">
        <f>EU28_TRA_StockTot!J229-UK_TRA_StockTot!J229</f>
        <v>845.62614806681916</v>
      </c>
      <c r="K229" s="210">
        <f>EU28_TRA_StockTot!K229-UK_TRA_StockTot!K229</f>
        <v>834.65940189253706</v>
      </c>
      <c r="L229" s="210">
        <f>EU28_TRA_StockTot!L229-UK_TRA_StockTot!L229</f>
        <v>857.51657451337383</v>
      </c>
      <c r="M229" s="210">
        <f>EU28_TRA_StockTot!M229-UK_TRA_StockTot!M229</f>
        <v>863.73660197130812</v>
      </c>
      <c r="N229" s="210">
        <f>EU28_TRA_StockTot!N229-UK_TRA_StockTot!N229</f>
        <v>861.93376117668254</v>
      </c>
      <c r="O229" s="210">
        <f>EU28_TRA_StockTot!O229-UK_TRA_StockTot!O229</f>
        <v>861.84725867112445</v>
      </c>
      <c r="P229" s="210">
        <f>EU28_TRA_StockTot!P229-UK_TRA_StockTot!P229</f>
        <v>866.04202952359162</v>
      </c>
      <c r="Q229" s="210">
        <f>EU28_TRA_StockTot!Q229-UK_TRA_StockTot!Q229</f>
        <v>926.19806189925248</v>
      </c>
      <c r="R229" s="210">
        <f>EU28_TRA_StockTot!R229-UK_TRA_StockTot!R229</f>
        <v>948.63142393237865</v>
      </c>
      <c r="S229" s="210">
        <f>EU28_TRA_StockTot!S229-UK_TRA_StockTot!S229</f>
        <v>976.82367112952602</v>
      </c>
      <c r="T229" s="210">
        <f>EU28_TRA_StockTot!T229-UK_TRA_StockTot!T229</f>
        <v>1003.2282739012117</v>
      </c>
      <c r="U229" s="210">
        <f>EU28_TRA_StockTot!U229-UK_TRA_StockTot!U229</f>
        <v>1027.1124649350159</v>
      </c>
      <c r="V229" s="210">
        <f>EU28_TRA_StockTot!V229-UK_TRA_StockTot!V229</f>
        <v>1049.2288534620209</v>
      </c>
      <c r="W229" s="210">
        <f>EU28_TRA_StockTot!W229-UK_TRA_StockTot!W229</f>
        <v>1069.2891121769685</v>
      </c>
      <c r="X229" s="210">
        <f>EU28_TRA_StockTot!X229-UK_TRA_StockTot!X229</f>
        <v>1087.6387651667974</v>
      </c>
      <c r="Y229" s="210">
        <f>EU28_TRA_StockTot!Y229-UK_TRA_StockTot!Y229</f>
        <v>1107.3754186692408</v>
      </c>
      <c r="Z229" s="210">
        <f>EU28_TRA_StockTot!Z229-UK_TRA_StockTot!Z229</f>
        <v>1125.7014066616225</v>
      </c>
      <c r="AA229" s="210">
        <f>EU28_TRA_StockTot!AA229-UK_TRA_StockTot!AA229</f>
        <v>1142.7362721589241</v>
      </c>
      <c r="AB229" s="210">
        <f>EU28_TRA_StockTot!AB229-UK_TRA_StockTot!AB229</f>
        <v>1159.1209881754555</v>
      </c>
      <c r="AC229" s="210">
        <f>EU28_TRA_StockTot!AC229-UK_TRA_StockTot!AC229</f>
        <v>1175.159568234099</v>
      </c>
      <c r="AD229" s="210">
        <f>EU28_TRA_StockTot!AD229-UK_TRA_StockTot!AD229</f>
        <v>1191.0002959018102</v>
      </c>
      <c r="AE229" s="210">
        <f>EU28_TRA_StockTot!AE229-UK_TRA_StockTot!AE229</f>
        <v>1206.6359240001727</v>
      </c>
      <c r="AF229" s="210">
        <f>EU28_TRA_StockTot!AF229-UK_TRA_StockTot!AF229</f>
        <v>1221.9224311351827</v>
      </c>
      <c r="AG229" s="210">
        <f>EU28_TRA_StockTot!AG229-UK_TRA_StockTot!AG229</f>
        <v>1236.8142853632864</v>
      </c>
      <c r="AH229" s="210">
        <f>EU28_TRA_StockTot!AH229-UK_TRA_StockTot!AH229</f>
        <v>1251.5117023639932</v>
      </c>
      <c r="AI229" s="210">
        <f>EU28_TRA_StockTot!AI229-UK_TRA_StockTot!AI229</f>
        <v>1265.7369207554134</v>
      </c>
      <c r="AJ229" s="210">
        <f>EU28_TRA_StockTot!AJ229-UK_TRA_StockTot!AJ229</f>
        <v>1280.2208775318388</v>
      </c>
      <c r="AK229" s="210">
        <f>EU28_TRA_StockTot!AK229-UK_TRA_StockTot!AK229</f>
        <v>1294.731741861546</v>
      </c>
      <c r="AL229" s="210">
        <f>EU28_TRA_StockTot!AL229-UK_TRA_StockTot!AL229</f>
        <v>1309.3918953374603</v>
      </c>
      <c r="AM229" s="210">
        <f>EU28_TRA_StockTot!AM229-UK_TRA_StockTot!AM229</f>
        <v>1324.3873236484571</v>
      </c>
      <c r="AN229" s="210">
        <f>EU28_TRA_StockTot!AN229-UK_TRA_StockTot!AN229</f>
        <v>1339.2667341033821</v>
      </c>
      <c r="AO229" s="210">
        <f>EU28_TRA_StockTot!AO229-UK_TRA_StockTot!AO229</f>
        <v>1354.9655672981978</v>
      </c>
      <c r="AP229" s="210">
        <f>EU28_TRA_StockTot!AP229-UK_TRA_StockTot!AP229</f>
        <v>1371.2465227633215</v>
      </c>
      <c r="AQ229" s="210">
        <f>EU28_TRA_StockTot!AQ229-UK_TRA_StockTot!AQ229</f>
        <v>1387.8120449680932</v>
      </c>
      <c r="AR229" s="210">
        <f>EU28_TRA_StockTot!AR229-UK_TRA_StockTot!AR229</f>
        <v>1404.5333090412921</v>
      </c>
      <c r="AS229" s="210">
        <f>EU28_TRA_StockTot!AS229-UK_TRA_StockTot!AS229</f>
        <v>1421.6066460261693</v>
      </c>
      <c r="AT229" s="210">
        <f>EU28_TRA_StockTot!AT229-UK_TRA_StockTot!AT229</f>
        <v>1438.9403036493304</v>
      </c>
      <c r="AU229" s="210">
        <f>EU28_TRA_StockTot!AU229-UK_TRA_StockTot!AU229</f>
        <v>1456.5623396727335</v>
      </c>
      <c r="AV229" s="210">
        <f>EU28_TRA_StockTot!AV229-UK_TRA_StockTot!AV229</f>
        <v>1474.7206658973623</v>
      </c>
      <c r="AW229" s="210">
        <f>EU28_TRA_StockTot!AW229-UK_TRA_StockTot!AW229</f>
        <v>1493.0848768209275</v>
      </c>
      <c r="AX229" s="210">
        <f>EU28_TRA_StockTot!AX229-UK_TRA_StockTot!AX229</f>
        <v>1511.2880818232297</v>
      </c>
      <c r="AY229" s="210">
        <f>EU28_TRA_StockTot!AY229-UK_TRA_StockTot!AY229</f>
        <v>1529.5520551403904</v>
      </c>
      <c r="AZ229" s="210">
        <f>EU28_TRA_StockTot!AZ229-UK_TRA_StockTot!AZ229</f>
        <v>1547.8046289814411</v>
      </c>
    </row>
    <row r="230" spans="1:52">
      <c r="A230" s="116" t="s">
        <v>229</v>
      </c>
      <c r="B230" s="96">
        <f>EU28_TRA_StockTot!B230-UK_TRA_StockTot!B230</f>
        <v>664.45343667625127</v>
      </c>
      <c r="C230" s="197">
        <f>EU28_TRA_StockTot!C230-UK_TRA_StockTot!C230</f>
        <v>674.54800233395838</v>
      </c>
      <c r="D230" s="197">
        <f>EU28_TRA_StockTot!D230-UK_TRA_StockTot!D230</f>
        <v>685.93633591329149</v>
      </c>
      <c r="E230" s="197">
        <f>EU28_TRA_StockTot!E230-UK_TRA_StockTot!E230</f>
        <v>757.40147439010207</v>
      </c>
      <c r="F230" s="197">
        <f>EU28_TRA_StockTot!F230-UK_TRA_StockTot!F230</f>
        <v>755.12598931390141</v>
      </c>
      <c r="G230" s="197">
        <f>EU28_TRA_StockTot!G230-UK_TRA_StockTot!G230</f>
        <v>807.90411352227409</v>
      </c>
      <c r="H230" s="197">
        <f>EU28_TRA_StockTot!H230-UK_TRA_StockTot!H230</f>
        <v>815.63944277562234</v>
      </c>
      <c r="I230" s="197">
        <f>EU28_TRA_StockTot!I230-UK_TRA_StockTot!I230</f>
        <v>828.45377178059175</v>
      </c>
      <c r="J230" s="197">
        <f>EU28_TRA_StockTot!J230-UK_TRA_StockTot!J230</f>
        <v>845.62614806681916</v>
      </c>
      <c r="K230" s="197">
        <f>EU28_TRA_StockTot!K230-UK_TRA_StockTot!K230</f>
        <v>834.65940189253706</v>
      </c>
      <c r="L230" s="197">
        <f>EU28_TRA_StockTot!L230-UK_TRA_StockTot!L230</f>
        <v>857.51657451337383</v>
      </c>
      <c r="M230" s="197">
        <f>EU28_TRA_StockTot!M230-UK_TRA_StockTot!M230</f>
        <v>863.73660197130812</v>
      </c>
      <c r="N230" s="197">
        <f>EU28_TRA_StockTot!N230-UK_TRA_StockTot!N230</f>
        <v>861.93376117668254</v>
      </c>
      <c r="O230" s="197">
        <f>EU28_TRA_StockTot!O230-UK_TRA_StockTot!O230</f>
        <v>861.84725867112445</v>
      </c>
      <c r="P230" s="197">
        <f>EU28_TRA_StockTot!P230-UK_TRA_StockTot!P230</f>
        <v>866.04202952359162</v>
      </c>
      <c r="Q230" s="197">
        <f>EU28_TRA_StockTot!Q230-UK_TRA_StockTot!Q230</f>
        <v>926.19806189925248</v>
      </c>
      <c r="R230" s="197">
        <f>EU28_TRA_StockTot!R230-UK_TRA_StockTot!R230</f>
        <v>948.61792303455263</v>
      </c>
      <c r="S230" s="197">
        <f>EU28_TRA_StockTot!S230-UK_TRA_StockTot!S230</f>
        <v>976.7940910373112</v>
      </c>
      <c r="T230" s="197">
        <f>EU28_TRA_StockTot!T230-UK_TRA_StockTot!T230</f>
        <v>1003.1821896146937</v>
      </c>
      <c r="U230" s="197">
        <f>EU28_TRA_StockTot!U230-UK_TRA_StockTot!U230</f>
        <v>1027.0496159577117</v>
      </c>
      <c r="V230" s="197">
        <f>EU28_TRA_StockTot!V230-UK_TRA_StockTot!V230</f>
        <v>1049.1486198819678</v>
      </c>
      <c r="W230" s="197">
        <f>EU28_TRA_StockTot!W230-UK_TRA_StockTot!W230</f>
        <v>1069.1913274395602</v>
      </c>
      <c r="X230" s="197">
        <f>EU28_TRA_StockTot!X230-UK_TRA_StockTot!X230</f>
        <v>1087.5236978602054</v>
      </c>
      <c r="Y230" s="197">
        <f>EU28_TRA_StockTot!Y230-UK_TRA_StockTot!Y230</f>
        <v>1107.2422668539573</v>
      </c>
      <c r="Z230" s="197">
        <f>EU28_TRA_StockTot!Z230-UK_TRA_StockTot!Z230</f>
        <v>1125.5513754168092</v>
      </c>
      <c r="AA230" s="197">
        <f>EU28_TRA_StockTot!AA230-UK_TRA_StockTot!AA230</f>
        <v>1142.5694671741319</v>
      </c>
      <c r="AB230" s="197">
        <f>EU28_TRA_StockTot!AB230-UK_TRA_StockTot!AB230</f>
        <v>1158.93686908118</v>
      </c>
      <c r="AC230" s="197">
        <f>EU28_TRA_StockTot!AC230-UK_TRA_StockTot!AC230</f>
        <v>1174.9574460060317</v>
      </c>
      <c r="AD230" s="197">
        <f>EU28_TRA_StockTot!AD230-UK_TRA_StockTot!AD230</f>
        <v>1190.780607069406</v>
      </c>
      <c r="AE230" s="197">
        <f>EU28_TRA_StockTot!AE230-UK_TRA_StockTot!AE230</f>
        <v>1206.3982306362243</v>
      </c>
      <c r="AF230" s="197">
        <f>EU28_TRA_StockTot!AF230-UK_TRA_StockTot!AF230</f>
        <v>1221.6665927286031</v>
      </c>
      <c r="AG230" s="197">
        <f>EU28_TRA_StockTot!AG230-UK_TRA_StockTot!AG230</f>
        <v>1236.5396836144555</v>
      </c>
      <c r="AH230" s="197">
        <f>EU28_TRA_StockTot!AH230-UK_TRA_StockTot!AH230</f>
        <v>1251.2181786874246</v>
      </c>
      <c r="AI230" s="197">
        <f>EU28_TRA_StockTot!AI230-UK_TRA_StockTot!AI230</f>
        <v>1265.425246197417</v>
      </c>
      <c r="AJ230" s="197">
        <f>EU28_TRA_StockTot!AJ230-UK_TRA_StockTot!AJ230</f>
        <v>1279.890635588647</v>
      </c>
      <c r="AK230" s="197">
        <f>EU28_TRA_StockTot!AK230-UK_TRA_StockTot!AK230</f>
        <v>1294.3824330646185</v>
      </c>
      <c r="AL230" s="197">
        <f>EU28_TRA_StockTot!AL230-UK_TRA_StockTot!AL230</f>
        <v>1309.0227295578163</v>
      </c>
      <c r="AM230" s="197">
        <f>EU28_TRA_StockTot!AM230-UK_TRA_StockTot!AM230</f>
        <v>1323.9969793820048</v>
      </c>
      <c r="AN230" s="197">
        <f>EU28_TRA_StockTot!AN230-UK_TRA_StockTot!AN230</f>
        <v>1338.8355259194941</v>
      </c>
      <c r="AO230" s="197">
        <f>EU28_TRA_StockTot!AO230-UK_TRA_StockTot!AO230</f>
        <v>1354.5127815309122</v>
      </c>
      <c r="AP230" s="197">
        <f>EU28_TRA_StockTot!AP230-UK_TRA_StockTot!AP230</f>
        <v>1370.7689487616783</v>
      </c>
      <c r="AQ230" s="197">
        <f>EU28_TRA_StockTot!AQ230-UK_TRA_StockTot!AQ230</f>
        <v>1387.3077500216318</v>
      </c>
      <c r="AR230" s="197">
        <f>EU28_TRA_StockTot!AR230-UK_TRA_StockTot!AR230</f>
        <v>1404.0010976925282</v>
      </c>
      <c r="AS230" s="197">
        <f>EU28_TRA_StockTot!AS230-UK_TRA_StockTot!AS230</f>
        <v>1421.0408701898289</v>
      </c>
      <c r="AT230" s="197">
        <f>EU28_TRA_StockTot!AT230-UK_TRA_StockTot!AT230</f>
        <v>1438.3390997174438</v>
      </c>
      <c r="AU230" s="197">
        <f>EU28_TRA_StockTot!AU230-UK_TRA_StockTot!AU230</f>
        <v>1455.9163862774269</v>
      </c>
      <c r="AV230" s="197">
        <f>EU28_TRA_StockTot!AV230-UK_TRA_StockTot!AV230</f>
        <v>1474.0302610614367</v>
      </c>
      <c r="AW230" s="197">
        <f>EU28_TRA_StockTot!AW230-UK_TRA_StockTot!AW230</f>
        <v>1492.3469236689366</v>
      </c>
      <c r="AX230" s="197">
        <f>EU28_TRA_StockTot!AX230-UK_TRA_StockTot!AX230</f>
        <v>1510.4944599993592</v>
      </c>
      <c r="AY230" s="197">
        <f>EU28_TRA_StockTot!AY230-UK_TRA_StockTot!AY230</f>
        <v>1528.6914945398314</v>
      </c>
      <c r="AZ230" s="197">
        <f>EU28_TRA_StockTot!AZ230-UK_TRA_StockTot!AZ230</f>
        <v>1546.8720209466264</v>
      </c>
    </row>
    <row r="231" spans="1:52">
      <c r="A231" s="116" t="s">
        <v>230</v>
      </c>
      <c r="B231" s="96">
        <f>EU28_TRA_StockTot!B231-UK_TRA_StockTot!B231</f>
        <v>0</v>
      </c>
      <c r="C231" s="197">
        <f>EU28_TRA_StockTot!C231-UK_TRA_StockTot!C231</f>
        <v>0</v>
      </c>
      <c r="D231" s="197">
        <f>EU28_TRA_StockTot!D231-UK_TRA_StockTot!D231</f>
        <v>0</v>
      </c>
      <c r="E231" s="197">
        <f>EU28_TRA_StockTot!E231-UK_TRA_StockTot!E231</f>
        <v>0</v>
      </c>
      <c r="F231" s="197">
        <f>EU28_TRA_StockTot!F231-UK_TRA_StockTot!F231</f>
        <v>0</v>
      </c>
      <c r="G231" s="197">
        <f>EU28_TRA_StockTot!G231-UK_TRA_StockTot!G231</f>
        <v>0</v>
      </c>
      <c r="H231" s="197">
        <f>EU28_TRA_StockTot!H231-UK_TRA_StockTot!H231</f>
        <v>0</v>
      </c>
      <c r="I231" s="197">
        <f>EU28_TRA_StockTot!I231-UK_TRA_StockTot!I231</f>
        <v>0</v>
      </c>
      <c r="J231" s="197">
        <f>EU28_TRA_StockTot!J231-UK_TRA_StockTot!J231</f>
        <v>0</v>
      </c>
      <c r="K231" s="197">
        <f>EU28_TRA_StockTot!K231-UK_TRA_StockTot!K231</f>
        <v>0</v>
      </c>
      <c r="L231" s="197">
        <f>EU28_TRA_StockTot!L231-UK_TRA_StockTot!L231</f>
        <v>0</v>
      </c>
      <c r="M231" s="197">
        <f>EU28_TRA_StockTot!M231-UK_TRA_StockTot!M231</f>
        <v>0</v>
      </c>
      <c r="N231" s="197">
        <f>EU28_TRA_StockTot!N231-UK_TRA_StockTot!N231</f>
        <v>0</v>
      </c>
      <c r="O231" s="197">
        <f>EU28_TRA_StockTot!O231-UK_TRA_StockTot!O231</f>
        <v>0</v>
      </c>
      <c r="P231" s="197">
        <f>EU28_TRA_StockTot!P231-UK_TRA_StockTot!P231</f>
        <v>0</v>
      </c>
      <c r="Q231" s="197">
        <f>EU28_TRA_StockTot!Q231-UK_TRA_StockTot!Q231</f>
        <v>0</v>
      </c>
      <c r="R231" s="197">
        <f>EU28_TRA_StockTot!R231-UK_TRA_StockTot!R231</f>
        <v>1.3500897295771112E-2</v>
      </c>
      <c r="S231" s="197">
        <f>EU28_TRA_StockTot!S231-UK_TRA_StockTot!S231</f>
        <v>2.95800905542511E-2</v>
      </c>
      <c r="T231" s="197">
        <f>EU28_TRA_StockTot!T231-UK_TRA_StockTot!T231</f>
        <v>4.6084282790134282E-2</v>
      </c>
      <c r="U231" s="197">
        <f>EU28_TRA_StockTot!U231-UK_TRA_StockTot!U231</f>
        <v>6.2848969840739732E-2</v>
      </c>
      <c r="V231" s="197">
        <f>EU28_TRA_StockTot!V231-UK_TRA_StockTot!V231</f>
        <v>8.0233565706540985E-2</v>
      </c>
      <c r="W231" s="197">
        <f>EU28_TRA_StockTot!W231-UK_TRA_StockTot!W231</f>
        <v>9.7784710714496514E-2</v>
      </c>
      <c r="X231" s="197">
        <f>EU28_TRA_StockTot!X231-UK_TRA_StockTot!X231</f>
        <v>0.1150672583642065</v>
      </c>
      <c r="Y231" s="197">
        <f>EU28_TRA_StockTot!Y231-UK_TRA_StockTot!Y231</f>
        <v>0.13315172720326146</v>
      </c>
      <c r="Z231" s="197">
        <f>EU28_TRA_StockTot!Z231-UK_TRA_StockTot!Z231</f>
        <v>0.15003109098461506</v>
      </c>
      <c r="AA231" s="197">
        <f>EU28_TRA_StockTot!AA231-UK_TRA_StockTot!AA231</f>
        <v>0.16680471587070009</v>
      </c>
      <c r="AB231" s="197">
        <f>EU28_TRA_StockTot!AB231-UK_TRA_StockTot!AB231</f>
        <v>0.1841186165830058</v>
      </c>
      <c r="AC231" s="197">
        <f>EU28_TRA_StockTot!AC231-UK_TRA_StockTot!AC231</f>
        <v>0.20212136878420259</v>
      </c>
      <c r="AD231" s="197">
        <f>EU28_TRA_StockTot!AD231-UK_TRA_StockTot!AD231</f>
        <v>0.21968732331450874</v>
      </c>
      <c r="AE231" s="197">
        <f>EU28_TRA_StockTot!AE231-UK_TRA_StockTot!AE231</f>
        <v>0.23769068923671485</v>
      </c>
      <c r="AF231" s="197">
        <f>EU28_TRA_StockTot!AF231-UK_TRA_StockTot!AF231</f>
        <v>0.25583369619899937</v>
      </c>
      <c r="AG231" s="197">
        <f>EU28_TRA_StockTot!AG231-UK_TRA_StockTot!AG231</f>
        <v>0.27459339613296074</v>
      </c>
      <c r="AH231" s="197">
        <f>EU28_TRA_StockTot!AH231-UK_TRA_StockTot!AH231</f>
        <v>0.29350903808331535</v>
      </c>
      <c r="AI231" s="197">
        <f>EU28_TRA_StockTot!AI231-UK_TRA_StockTot!AI231</f>
        <v>0.3116495979375643</v>
      </c>
      <c r="AJ231" s="197">
        <f>EU28_TRA_StockTot!AJ231-UK_TRA_StockTot!AJ231</f>
        <v>0.33019912841096483</v>
      </c>
      <c r="AK231" s="197">
        <f>EU28_TRA_StockTot!AK231-UK_TRA_StockTot!AK231</f>
        <v>0.34923523557163827</v>
      </c>
      <c r="AL231" s="197">
        <f>EU28_TRA_StockTot!AL231-UK_TRA_StockTot!AL231</f>
        <v>0.36903900077755269</v>
      </c>
      <c r="AM231" s="197">
        <f>EU28_TRA_StockTot!AM231-UK_TRA_StockTot!AM231</f>
        <v>0.39012421777881329</v>
      </c>
      <c r="AN231" s="197">
        <f>EU28_TRA_StockTot!AN231-UK_TRA_StockTot!AN231</f>
        <v>0.4306990307837183</v>
      </c>
      <c r="AO231" s="197">
        <f>EU28_TRA_StockTot!AO231-UK_TRA_StockTot!AO231</f>
        <v>0.45203205460105339</v>
      </c>
      <c r="AP231" s="197">
        <f>EU28_TRA_StockTot!AP231-UK_TRA_StockTot!AP231</f>
        <v>0.47638327246541884</v>
      </c>
      <c r="AQ231" s="197">
        <f>EU28_TRA_StockTot!AQ231-UK_TRA_StockTot!AQ231</f>
        <v>0.50238721160276711</v>
      </c>
      <c r="AR231" s="197">
        <f>EU28_TRA_StockTot!AR231-UK_TRA_StockTot!AR231</f>
        <v>0.52919965736439045</v>
      </c>
      <c r="AS231" s="197">
        <f>EU28_TRA_StockTot!AS231-UK_TRA_StockTot!AS231</f>
        <v>0.56085113480053106</v>
      </c>
      <c r="AT231" s="197">
        <f>EU28_TRA_StockTot!AT231-UK_TRA_StockTot!AT231</f>
        <v>0.59346753774205341</v>
      </c>
      <c r="AU231" s="197">
        <f>EU28_TRA_StockTot!AU231-UK_TRA_StockTot!AU231</f>
        <v>0.63343757473087925</v>
      </c>
      <c r="AV231" s="197">
        <f>EU28_TRA_StockTot!AV231-UK_TRA_StockTot!AV231</f>
        <v>0.67172949758777578</v>
      </c>
      <c r="AW231" s="197">
        <f>EU28_TRA_StockTot!AW231-UK_TRA_StockTot!AW231</f>
        <v>0.71100177000526255</v>
      </c>
      <c r="AX231" s="197">
        <f>EU28_TRA_StockTot!AX231-UK_TRA_StockTot!AX231</f>
        <v>0.7549027323588775</v>
      </c>
      <c r="AY231" s="197">
        <f>EU28_TRA_StockTot!AY231-UK_TRA_StockTot!AY231</f>
        <v>0.8051368252973109</v>
      </c>
      <c r="AZ231" s="197">
        <f>EU28_TRA_StockTot!AZ231-UK_TRA_StockTot!AZ231</f>
        <v>0.85654392483921493</v>
      </c>
    </row>
    <row r="232" spans="1:52">
      <c r="A232" s="116" t="s">
        <v>221</v>
      </c>
      <c r="B232" s="96">
        <f>EU28_TRA_StockTot!B232-UK_TRA_StockTot!B232</f>
        <v>0</v>
      </c>
      <c r="C232" s="197">
        <f>EU28_TRA_StockTot!C232-UK_TRA_StockTot!C232</f>
        <v>0</v>
      </c>
      <c r="D232" s="197">
        <f>EU28_TRA_StockTot!D232-UK_TRA_StockTot!D232</f>
        <v>0</v>
      </c>
      <c r="E232" s="197">
        <f>EU28_TRA_StockTot!E232-UK_TRA_StockTot!E232</f>
        <v>0</v>
      </c>
      <c r="F232" s="197">
        <f>EU28_TRA_StockTot!F232-UK_TRA_StockTot!F232</f>
        <v>0</v>
      </c>
      <c r="G232" s="197">
        <f>EU28_TRA_StockTot!G232-UK_TRA_StockTot!G232</f>
        <v>0</v>
      </c>
      <c r="H232" s="197">
        <f>EU28_TRA_StockTot!H232-UK_TRA_StockTot!H232</f>
        <v>0</v>
      </c>
      <c r="I232" s="197">
        <f>EU28_TRA_StockTot!I232-UK_TRA_StockTot!I232</f>
        <v>0</v>
      </c>
      <c r="J232" s="197">
        <f>EU28_TRA_StockTot!J232-UK_TRA_StockTot!J232</f>
        <v>0</v>
      </c>
      <c r="K232" s="197">
        <f>EU28_TRA_StockTot!K232-UK_TRA_StockTot!K232</f>
        <v>0</v>
      </c>
      <c r="L232" s="197">
        <f>EU28_TRA_StockTot!L232-UK_TRA_StockTot!L232</f>
        <v>0</v>
      </c>
      <c r="M232" s="197">
        <f>EU28_TRA_StockTot!M232-UK_TRA_StockTot!M232</f>
        <v>0</v>
      </c>
      <c r="N232" s="197">
        <f>EU28_TRA_StockTot!N232-UK_TRA_StockTot!N232</f>
        <v>0</v>
      </c>
      <c r="O232" s="197">
        <f>EU28_TRA_StockTot!O232-UK_TRA_StockTot!O232</f>
        <v>0</v>
      </c>
      <c r="P232" s="197">
        <f>EU28_TRA_StockTot!P232-UK_TRA_StockTot!P232</f>
        <v>0</v>
      </c>
      <c r="Q232" s="197">
        <f>EU28_TRA_StockTot!Q232-UK_TRA_StockTot!Q232</f>
        <v>0</v>
      </c>
      <c r="R232" s="197">
        <f>EU28_TRA_StockTot!R232-UK_TRA_StockTot!R232</f>
        <v>5.303440753680989E-10</v>
      </c>
      <c r="S232" s="197">
        <f>EU28_TRA_StockTot!S232-UK_TRA_StockTot!S232</f>
        <v>1.6605600998425449E-9</v>
      </c>
      <c r="T232" s="197">
        <f>EU28_TRA_StockTot!T232-UK_TRA_StockTot!T232</f>
        <v>3.7278820404724576E-9</v>
      </c>
      <c r="U232" s="197">
        <f>EU28_TRA_StockTot!U232-UK_TRA_StockTot!U232</f>
        <v>7.4635119119496709E-9</v>
      </c>
      <c r="V232" s="197">
        <f>EU28_TRA_StockTot!V232-UK_TRA_StockTot!V232</f>
        <v>1.4346385411709652E-8</v>
      </c>
      <c r="W232" s="197">
        <f>EU28_TRA_StockTot!W232-UK_TRA_StockTot!W232</f>
        <v>2.6694052076767556E-8</v>
      </c>
      <c r="X232" s="197">
        <f>EU28_TRA_StockTot!X232-UK_TRA_StockTot!X232</f>
        <v>4.8227846085857758E-8</v>
      </c>
      <c r="Y232" s="197">
        <f>EU28_TRA_StockTot!Y232-UK_TRA_StockTot!Y232</f>
        <v>8.8080109522658626E-8</v>
      </c>
      <c r="Z232" s="197">
        <f>EU28_TRA_StockTot!Z232-UK_TRA_StockTot!Z232</f>
        <v>1.5382852394547762E-7</v>
      </c>
      <c r="AA232" s="197">
        <f>EU28_TRA_StockTot!AA232-UK_TRA_StockTot!AA232</f>
        <v>2.6892153728220164E-7</v>
      </c>
      <c r="AB232" s="197">
        <f>EU28_TRA_StockTot!AB232-UK_TRA_StockTot!AB232</f>
        <v>4.7769222815663542E-7</v>
      </c>
      <c r="AC232" s="197">
        <f>EU28_TRA_StockTot!AC232-UK_TRA_StockTot!AC232</f>
        <v>8.5928318561751239E-7</v>
      </c>
      <c r="AD232" s="197">
        <f>EU28_TRA_StockTot!AD232-UK_TRA_StockTot!AD232</f>
        <v>1.5090896911701014E-6</v>
      </c>
      <c r="AE232" s="197">
        <f>EU28_TRA_StockTot!AE232-UK_TRA_StockTot!AE232</f>
        <v>2.6747115821576793E-6</v>
      </c>
      <c r="AF232" s="197">
        <f>EU28_TRA_StockTot!AF232-UK_TRA_StockTot!AF232</f>
        <v>4.7103807455782124E-6</v>
      </c>
      <c r="AG232" s="197">
        <f>EU28_TRA_StockTot!AG232-UK_TRA_StockTot!AG232</f>
        <v>8.3526977652964792E-6</v>
      </c>
      <c r="AH232" s="197">
        <f>EU28_TRA_StockTot!AH232-UK_TRA_StockTot!AH232</f>
        <v>1.4638485570780154E-5</v>
      </c>
      <c r="AI232" s="197">
        <f>EU28_TRA_StockTot!AI232-UK_TRA_StockTot!AI232</f>
        <v>2.496005907749975E-5</v>
      </c>
      <c r="AJ232" s="197">
        <f>EU28_TRA_StockTot!AJ232-UK_TRA_StockTot!AJ232</f>
        <v>4.2814780847881858E-5</v>
      </c>
      <c r="AK232" s="197">
        <f>EU28_TRA_StockTot!AK232-UK_TRA_StockTot!AK232</f>
        <v>7.3561356062893074E-5</v>
      </c>
      <c r="AL232" s="197">
        <f>EU28_TRA_StockTot!AL232-UK_TRA_StockTot!AL232</f>
        <v>1.2677886650051945E-4</v>
      </c>
      <c r="AM232" s="197">
        <f>EU28_TRA_StockTot!AM232-UK_TRA_StockTot!AM232</f>
        <v>2.200486734498241E-4</v>
      </c>
      <c r="AN232" s="197">
        <f>EU28_TRA_StockTot!AN232-UK_TRA_StockTot!AN232</f>
        <v>5.0915310446907384E-4</v>
      </c>
      <c r="AO232" s="197">
        <f>EU28_TRA_StockTot!AO232-UK_TRA_StockTot!AO232</f>
        <v>7.5371268472039575E-4</v>
      </c>
      <c r="AP232" s="197">
        <f>EU28_TRA_StockTot!AP232-UK_TRA_StockTot!AP232</f>
        <v>1.1907291779129873E-3</v>
      </c>
      <c r="AQ232" s="197">
        <f>EU28_TRA_StockTot!AQ232-UK_TRA_StockTot!AQ232</f>
        <v>1.9077348585127812E-3</v>
      </c>
      <c r="AR232" s="197">
        <f>EU28_TRA_StockTot!AR232-UK_TRA_StockTot!AR232</f>
        <v>3.0116913995556281E-3</v>
      </c>
      <c r="AS232" s="197">
        <f>EU28_TRA_StockTot!AS232-UK_TRA_StockTot!AS232</f>
        <v>4.9247015397808833E-3</v>
      </c>
      <c r="AT232" s="197">
        <f>EU28_TRA_StockTot!AT232-UK_TRA_StockTot!AT232</f>
        <v>7.7363941444701474E-3</v>
      </c>
      <c r="AU232" s="197">
        <f>EU28_TRA_StockTot!AU232-UK_TRA_StockTot!AU232</f>
        <v>1.2515820575810107E-2</v>
      </c>
      <c r="AV232" s="197">
        <f>EU28_TRA_StockTot!AV232-UK_TRA_StockTot!AV232</f>
        <v>1.8675338337866391E-2</v>
      </c>
      <c r="AW232" s="197">
        <f>EU28_TRA_StockTot!AW232-UK_TRA_StockTot!AW232</f>
        <v>2.6951381985510229E-2</v>
      </c>
      <c r="AX232" s="197">
        <f>EU28_TRA_StockTot!AX232-UK_TRA_StockTot!AX232</f>
        <v>3.8719091511833344E-2</v>
      </c>
      <c r="AY232" s="197">
        <f>EU28_TRA_StockTot!AY232-UK_TRA_StockTot!AY232</f>
        <v>5.5423775261437658E-2</v>
      </c>
      <c r="AZ232" s="197">
        <f>EU28_TRA_StockTot!AZ232-UK_TRA_StockTot!AZ232</f>
        <v>7.6064109975728433E-2</v>
      </c>
    </row>
    <row r="233" spans="1:52">
      <c r="A233" s="116" t="s">
        <v>231</v>
      </c>
      <c r="B233" s="96">
        <f>EU28_TRA_StockTot!B233-UK_TRA_StockTot!B233</f>
        <v>0</v>
      </c>
      <c r="C233" s="197">
        <f>EU28_TRA_StockTot!C233-UK_TRA_StockTot!C233</f>
        <v>0</v>
      </c>
      <c r="D233" s="197">
        <f>EU28_TRA_StockTot!D233-UK_TRA_StockTot!D233</f>
        <v>0</v>
      </c>
      <c r="E233" s="197">
        <f>EU28_TRA_StockTot!E233-UK_TRA_StockTot!E233</f>
        <v>0</v>
      </c>
      <c r="F233" s="197">
        <f>EU28_TRA_StockTot!F233-UK_TRA_StockTot!F233</f>
        <v>0</v>
      </c>
      <c r="G233" s="197">
        <f>EU28_TRA_StockTot!G233-UK_TRA_StockTot!G233</f>
        <v>0</v>
      </c>
      <c r="H233" s="197">
        <f>EU28_TRA_StockTot!H233-UK_TRA_StockTot!H233</f>
        <v>0</v>
      </c>
      <c r="I233" s="197">
        <f>EU28_TRA_StockTot!I233-UK_TRA_StockTot!I233</f>
        <v>0</v>
      </c>
      <c r="J233" s="197">
        <f>EU28_TRA_StockTot!J233-UK_TRA_StockTot!J233</f>
        <v>0</v>
      </c>
      <c r="K233" s="197">
        <f>EU28_TRA_StockTot!K233-UK_TRA_StockTot!K233</f>
        <v>0</v>
      </c>
      <c r="L233" s="197">
        <f>EU28_TRA_StockTot!L233-UK_TRA_StockTot!L233</f>
        <v>0</v>
      </c>
      <c r="M233" s="197">
        <f>EU28_TRA_StockTot!M233-UK_TRA_StockTot!M233</f>
        <v>0</v>
      </c>
      <c r="N233" s="197">
        <f>EU28_TRA_StockTot!N233-UK_TRA_StockTot!N233</f>
        <v>0</v>
      </c>
      <c r="O233" s="197">
        <f>EU28_TRA_StockTot!O233-UK_TRA_StockTot!O233</f>
        <v>0</v>
      </c>
      <c r="P233" s="197">
        <f>EU28_TRA_StockTot!P233-UK_TRA_StockTot!P233</f>
        <v>0</v>
      </c>
      <c r="Q233" s="197">
        <f>EU28_TRA_StockTot!Q233-UK_TRA_StockTot!Q233</f>
        <v>0</v>
      </c>
      <c r="R233" s="197">
        <f>EU28_TRA_StockTot!R233-UK_TRA_StockTot!R233</f>
        <v>0</v>
      </c>
      <c r="S233" s="197">
        <f>EU28_TRA_StockTot!S233-UK_TRA_StockTot!S233</f>
        <v>0</v>
      </c>
      <c r="T233" s="197">
        <f>EU28_TRA_StockTot!T233-UK_TRA_StockTot!T233</f>
        <v>0</v>
      </c>
      <c r="U233" s="197">
        <f>EU28_TRA_StockTot!U233-UK_TRA_StockTot!U233</f>
        <v>0</v>
      </c>
      <c r="V233" s="197">
        <f>EU28_TRA_StockTot!V233-UK_TRA_StockTot!V233</f>
        <v>0</v>
      </c>
      <c r="W233" s="197">
        <f>EU28_TRA_StockTot!W233-UK_TRA_StockTot!W233</f>
        <v>0</v>
      </c>
      <c r="X233" s="197">
        <f>EU28_TRA_StockTot!X233-UK_TRA_StockTot!X233</f>
        <v>0</v>
      </c>
      <c r="Y233" s="197">
        <f>EU28_TRA_StockTot!Y233-UK_TRA_StockTot!Y233</f>
        <v>0</v>
      </c>
      <c r="Z233" s="197">
        <f>EU28_TRA_StockTot!Z233-UK_TRA_StockTot!Z233</f>
        <v>0</v>
      </c>
      <c r="AA233" s="197">
        <f>EU28_TRA_StockTot!AA233-UK_TRA_StockTot!AA233</f>
        <v>0</v>
      </c>
      <c r="AB233" s="197">
        <f>EU28_TRA_StockTot!AB233-UK_TRA_StockTot!AB233</f>
        <v>0</v>
      </c>
      <c r="AC233" s="197">
        <f>EU28_TRA_StockTot!AC233-UK_TRA_StockTot!AC233</f>
        <v>0</v>
      </c>
      <c r="AD233" s="197">
        <f>EU28_TRA_StockTot!AD233-UK_TRA_StockTot!AD233</f>
        <v>0</v>
      </c>
      <c r="AE233" s="197">
        <f>EU28_TRA_StockTot!AE233-UK_TRA_StockTot!AE233</f>
        <v>0</v>
      </c>
      <c r="AF233" s="197">
        <f>EU28_TRA_StockTot!AF233-UK_TRA_StockTot!AF233</f>
        <v>0</v>
      </c>
      <c r="AG233" s="197">
        <f>EU28_TRA_StockTot!AG233-UK_TRA_StockTot!AG233</f>
        <v>0</v>
      </c>
      <c r="AH233" s="197">
        <f>EU28_TRA_StockTot!AH233-UK_TRA_StockTot!AH233</f>
        <v>0</v>
      </c>
      <c r="AI233" s="197">
        <f>EU28_TRA_StockTot!AI233-UK_TRA_StockTot!AI233</f>
        <v>0</v>
      </c>
      <c r="AJ233" s="197">
        <f>EU28_TRA_StockTot!AJ233-UK_TRA_StockTot!AJ233</f>
        <v>0</v>
      </c>
      <c r="AK233" s="197">
        <f>EU28_TRA_StockTot!AK233-UK_TRA_StockTot!AK233</f>
        <v>0</v>
      </c>
      <c r="AL233" s="197">
        <f>EU28_TRA_StockTot!AL233-UK_TRA_StockTot!AL233</f>
        <v>0</v>
      </c>
      <c r="AM233" s="197">
        <f>EU28_TRA_StockTot!AM233-UK_TRA_StockTot!AM233</f>
        <v>0</v>
      </c>
      <c r="AN233" s="197">
        <f>EU28_TRA_StockTot!AN233-UK_TRA_StockTot!AN233</f>
        <v>0</v>
      </c>
      <c r="AO233" s="197">
        <f>EU28_TRA_StockTot!AO233-UK_TRA_StockTot!AO233</f>
        <v>0</v>
      </c>
      <c r="AP233" s="197">
        <f>EU28_TRA_StockTot!AP233-UK_TRA_StockTot!AP233</f>
        <v>0</v>
      </c>
      <c r="AQ233" s="197">
        <f>EU28_TRA_StockTot!AQ233-UK_TRA_StockTot!AQ233</f>
        <v>0</v>
      </c>
      <c r="AR233" s="197">
        <f>EU28_TRA_StockTot!AR233-UK_TRA_StockTot!AR233</f>
        <v>0</v>
      </c>
      <c r="AS233" s="197">
        <f>EU28_TRA_StockTot!AS233-UK_TRA_StockTot!AS233</f>
        <v>0</v>
      </c>
      <c r="AT233" s="197">
        <f>EU28_TRA_StockTot!AT233-UK_TRA_StockTot!AT233</f>
        <v>0</v>
      </c>
      <c r="AU233" s="197">
        <f>EU28_TRA_StockTot!AU233-UK_TRA_StockTot!AU233</f>
        <v>0</v>
      </c>
      <c r="AV233" s="197">
        <f>EU28_TRA_StockTot!AV233-UK_TRA_StockTot!AV233</f>
        <v>0</v>
      </c>
      <c r="AW233" s="197">
        <f>EU28_TRA_StockTot!AW233-UK_TRA_StockTot!AW233</f>
        <v>0</v>
      </c>
      <c r="AX233" s="197">
        <f>EU28_TRA_StockTot!AX233-UK_TRA_StockTot!AX233</f>
        <v>0</v>
      </c>
      <c r="AY233" s="197">
        <f>EU28_TRA_StockTot!AY233-UK_TRA_StockTot!AY233</f>
        <v>0</v>
      </c>
      <c r="AZ233" s="197">
        <f>EU28_TRA_StockTot!AZ233-UK_TRA_StockTot!AZ233</f>
        <v>0</v>
      </c>
    </row>
    <row r="234" spans="1:52">
      <c r="A234" s="116" t="s">
        <v>232</v>
      </c>
      <c r="B234" s="96">
        <f>EU28_TRA_StockTot!B234-UK_TRA_StockTot!B234</f>
        <v>0</v>
      </c>
      <c r="C234" s="197">
        <f>EU28_TRA_StockTot!C234-UK_TRA_StockTot!C234</f>
        <v>0</v>
      </c>
      <c r="D234" s="197">
        <f>EU28_TRA_StockTot!D234-UK_TRA_StockTot!D234</f>
        <v>0</v>
      </c>
      <c r="E234" s="197">
        <f>EU28_TRA_StockTot!E234-UK_TRA_StockTot!E234</f>
        <v>0</v>
      </c>
      <c r="F234" s="197">
        <f>EU28_TRA_StockTot!F234-UK_TRA_StockTot!F234</f>
        <v>0</v>
      </c>
      <c r="G234" s="197">
        <f>EU28_TRA_StockTot!G234-UK_TRA_StockTot!G234</f>
        <v>0</v>
      </c>
      <c r="H234" s="197">
        <f>EU28_TRA_StockTot!H234-UK_TRA_StockTot!H234</f>
        <v>0</v>
      </c>
      <c r="I234" s="197">
        <f>EU28_TRA_StockTot!I234-UK_TRA_StockTot!I234</f>
        <v>0</v>
      </c>
      <c r="J234" s="197">
        <f>EU28_TRA_StockTot!J234-UK_TRA_StockTot!J234</f>
        <v>0</v>
      </c>
      <c r="K234" s="197">
        <f>EU28_TRA_StockTot!K234-UK_TRA_StockTot!K234</f>
        <v>0</v>
      </c>
      <c r="L234" s="197">
        <f>EU28_TRA_StockTot!L234-UK_TRA_StockTot!L234</f>
        <v>0</v>
      </c>
      <c r="M234" s="197">
        <f>EU28_TRA_StockTot!M234-UK_TRA_StockTot!M234</f>
        <v>0</v>
      </c>
      <c r="N234" s="197">
        <f>EU28_TRA_StockTot!N234-UK_TRA_StockTot!N234</f>
        <v>0</v>
      </c>
      <c r="O234" s="197">
        <f>EU28_TRA_StockTot!O234-UK_TRA_StockTot!O234</f>
        <v>0</v>
      </c>
      <c r="P234" s="197">
        <f>EU28_TRA_StockTot!P234-UK_TRA_StockTot!P234</f>
        <v>0</v>
      </c>
      <c r="Q234" s="197">
        <f>EU28_TRA_StockTot!Q234-UK_TRA_StockTot!Q234</f>
        <v>0</v>
      </c>
      <c r="R234" s="197">
        <f>EU28_TRA_StockTot!R234-UK_TRA_StockTot!R234</f>
        <v>0</v>
      </c>
      <c r="S234" s="197">
        <f>EU28_TRA_StockTot!S234-UK_TRA_StockTot!S234</f>
        <v>0</v>
      </c>
      <c r="T234" s="197">
        <f>EU28_TRA_StockTot!T234-UK_TRA_StockTot!T234</f>
        <v>0</v>
      </c>
      <c r="U234" s="197">
        <f>EU28_TRA_StockTot!U234-UK_TRA_StockTot!U234</f>
        <v>0</v>
      </c>
      <c r="V234" s="197">
        <f>EU28_TRA_StockTot!V234-UK_TRA_StockTot!V234</f>
        <v>0</v>
      </c>
      <c r="W234" s="197">
        <f>EU28_TRA_StockTot!W234-UK_TRA_StockTot!W234</f>
        <v>0</v>
      </c>
      <c r="X234" s="197">
        <f>EU28_TRA_StockTot!X234-UK_TRA_StockTot!X234</f>
        <v>0</v>
      </c>
      <c r="Y234" s="197">
        <f>EU28_TRA_StockTot!Y234-UK_TRA_StockTot!Y234</f>
        <v>0</v>
      </c>
      <c r="Z234" s="197">
        <f>EU28_TRA_StockTot!Z234-UK_TRA_StockTot!Z234</f>
        <v>0</v>
      </c>
      <c r="AA234" s="197">
        <f>EU28_TRA_StockTot!AA234-UK_TRA_StockTot!AA234</f>
        <v>0</v>
      </c>
      <c r="AB234" s="197">
        <f>EU28_TRA_StockTot!AB234-UK_TRA_StockTot!AB234</f>
        <v>0</v>
      </c>
      <c r="AC234" s="197">
        <f>EU28_TRA_StockTot!AC234-UK_TRA_StockTot!AC234</f>
        <v>0</v>
      </c>
      <c r="AD234" s="197">
        <f>EU28_TRA_StockTot!AD234-UK_TRA_StockTot!AD234</f>
        <v>0</v>
      </c>
      <c r="AE234" s="197">
        <f>EU28_TRA_StockTot!AE234-UK_TRA_StockTot!AE234</f>
        <v>0</v>
      </c>
      <c r="AF234" s="197">
        <f>EU28_TRA_StockTot!AF234-UK_TRA_StockTot!AF234</f>
        <v>0</v>
      </c>
      <c r="AG234" s="197">
        <f>EU28_TRA_StockTot!AG234-UK_TRA_StockTot!AG234</f>
        <v>0</v>
      </c>
      <c r="AH234" s="197">
        <f>EU28_TRA_StockTot!AH234-UK_TRA_StockTot!AH234</f>
        <v>0</v>
      </c>
      <c r="AI234" s="197">
        <f>EU28_TRA_StockTot!AI234-UK_TRA_StockTot!AI234</f>
        <v>0</v>
      </c>
      <c r="AJ234" s="197">
        <f>EU28_TRA_StockTot!AJ234-UK_TRA_StockTot!AJ234</f>
        <v>0</v>
      </c>
      <c r="AK234" s="197">
        <f>EU28_TRA_StockTot!AK234-UK_TRA_StockTot!AK234</f>
        <v>0</v>
      </c>
      <c r="AL234" s="197">
        <f>EU28_TRA_StockTot!AL234-UK_TRA_StockTot!AL234</f>
        <v>0</v>
      </c>
      <c r="AM234" s="197">
        <f>EU28_TRA_StockTot!AM234-UK_TRA_StockTot!AM234</f>
        <v>0</v>
      </c>
      <c r="AN234" s="197">
        <f>EU28_TRA_StockTot!AN234-UK_TRA_StockTot!AN234</f>
        <v>0</v>
      </c>
      <c r="AO234" s="197">
        <f>EU28_TRA_StockTot!AO234-UK_TRA_StockTot!AO234</f>
        <v>0</v>
      </c>
      <c r="AP234" s="197">
        <f>EU28_TRA_StockTot!AP234-UK_TRA_StockTot!AP234</f>
        <v>0</v>
      </c>
      <c r="AQ234" s="197">
        <f>EU28_TRA_StockTot!AQ234-UK_TRA_StockTot!AQ234</f>
        <v>0</v>
      </c>
      <c r="AR234" s="197">
        <f>EU28_TRA_StockTot!AR234-UK_TRA_StockTot!AR234</f>
        <v>0</v>
      </c>
      <c r="AS234" s="197">
        <f>EU28_TRA_StockTot!AS234-UK_TRA_StockTot!AS234</f>
        <v>0</v>
      </c>
      <c r="AT234" s="197">
        <f>EU28_TRA_StockTot!AT234-UK_TRA_StockTot!AT234</f>
        <v>0</v>
      </c>
      <c r="AU234" s="197">
        <f>EU28_TRA_StockTot!AU234-UK_TRA_StockTot!AU234</f>
        <v>0</v>
      </c>
      <c r="AV234" s="197">
        <f>EU28_TRA_StockTot!AV234-UK_TRA_StockTot!AV234</f>
        <v>0</v>
      </c>
      <c r="AW234" s="197">
        <f>EU28_TRA_StockTot!AW234-UK_TRA_StockTot!AW234</f>
        <v>0</v>
      </c>
      <c r="AX234" s="197">
        <f>EU28_TRA_StockTot!AX234-UK_TRA_StockTot!AX234</f>
        <v>0</v>
      </c>
      <c r="AY234" s="197">
        <f>EU28_TRA_StockTot!AY234-UK_TRA_StockTot!AY234</f>
        <v>0</v>
      </c>
      <c r="AZ234" s="197">
        <f>EU28_TRA_StockTot!AZ234-UK_TRA_StockTot!AZ234</f>
        <v>0</v>
      </c>
    </row>
    <row r="235" spans="1:52">
      <c r="A235" s="117" t="s">
        <v>233</v>
      </c>
      <c r="B235" s="98">
        <f>EU28_TRA_StockTot!B235-UK_TRA_StockTot!B235</f>
        <v>0</v>
      </c>
      <c r="C235" s="199">
        <f>EU28_TRA_StockTot!C235-UK_TRA_StockTot!C235</f>
        <v>0</v>
      </c>
      <c r="D235" s="199">
        <f>EU28_TRA_StockTot!D235-UK_TRA_StockTot!D235</f>
        <v>0</v>
      </c>
      <c r="E235" s="199">
        <f>EU28_TRA_StockTot!E235-UK_TRA_StockTot!E235</f>
        <v>0</v>
      </c>
      <c r="F235" s="199">
        <f>EU28_TRA_StockTot!F235-UK_TRA_StockTot!F235</f>
        <v>0</v>
      </c>
      <c r="G235" s="199">
        <f>EU28_TRA_StockTot!G235-UK_TRA_StockTot!G235</f>
        <v>0</v>
      </c>
      <c r="H235" s="199">
        <f>EU28_TRA_StockTot!H235-UK_TRA_StockTot!H235</f>
        <v>0</v>
      </c>
      <c r="I235" s="199">
        <f>EU28_TRA_StockTot!I235-UK_TRA_StockTot!I235</f>
        <v>0</v>
      </c>
      <c r="J235" s="199">
        <f>EU28_TRA_StockTot!J235-UK_TRA_StockTot!J235</f>
        <v>0</v>
      </c>
      <c r="K235" s="199">
        <f>EU28_TRA_StockTot!K235-UK_TRA_StockTot!K235</f>
        <v>0</v>
      </c>
      <c r="L235" s="199">
        <f>EU28_TRA_StockTot!L235-UK_TRA_StockTot!L235</f>
        <v>0</v>
      </c>
      <c r="M235" s="199">
        <f>EU28_TRA_StockTot!M235-UK_TRA_StockTot!M235</f>
        <v>0</v>
      </c>
      <c r="N235" s="199">
        <f>EU28_TRA_StockTot!N235-UK_TRA_StockTot!N235</f>
        <v>0</v>
      </c>
      <c r="O235" s="199">
        <f>EU28_TRA_StockTot!O235-UK_TRA_StockTot!O235</f>
        <v>0</v>
      </c>
      <c r="P235" s="199">
        <f>EU28_TRA_StockTot!P235-UK_TRA_StockTot!P235</f>
        <v>0</v>
      </c>
      <c r="Q235" s="199">
        <f>EU28_TRA_StockTot!Q235-UK_TRA_StockTot!Q235</f>
        <v>0</v>
      </c>
      <c r="R235" s="199">
        <f>EU28_TRA_StockTot!R235-UK_TRA_StockTot!R235</f>
        <v>0</v>
      </c>
      <c r="S235" s="199">
        <f>EU28_TRA_StockTot!S235-UK_TRA_StockTot!S235</f>
        <v>0</v>
      </c>
      <c r="T235" s="199">
        <f>EU28_TRA_StockTot!T235-UK_TRA_StockTot!T235</f>
        <v>0</v>
      </c>
      <c r="U235" s="199">
        <f>EU28_TRA_StockTot!U235-UK_TRA_StockTot!U235</f>
        <v>0</v>
      </c>
      <c r="V235" s="199">
        <f>EU28_TRA_StockTot!V235-UK_TRA_StockTot!V235</f>
        <v>0</v>
      </c>
      <c r="W235" s="199">
        <f>EU28_TRA_StockTot!W235-UK_TRA_StockTot!W235</f>
        <v>0</v>
      </c>
      <c r="X235" s="199">
        <f>EU28_TRA_StockTot!X235-UK_TRA_StockTot!X235</f>
        <v>0</v>
      </c>
      <c r="Y235" s="199">
        <f>EU28_TRA_StockTot!Y235-UK_TRA_StockTot!Y235</f>
        <v>0</v>
      </c>
      <c r="Z235" s="199">
        <f>EU28_TRA_StockTot!Z235-UK_TRA_StockTot!Z235</f>
        <v>0</v>
      </c>
      <c r="AA235" s="199">
        <f>EU28_TRA_StockTot!AA235-UK_TRA_StockTot!AA235</f>
        <v>0</v>
      </c>
      <c r="AB235" s="199">
        <f>EU28_TRA_StockTot!AB235-UK_TRA_StockTot!AB235</f>
        <v>0</v>
      </c>
      <c r="AC235" s="199">
        <f>EU28_TRA_StockTot!AC235-UK_TRA_StockTot!AC235</f>
        <v>0</v>
      </c>
      <c r="AD235" s="199">
        <f>EU28_TRA_StockTot!AD235-UK_TRA_StockTot!AD235</f>
        <v>0</v>
      </c>
      <c r="AE235" s="199">
        <f>EU28_TRA_StockTot!AE235-UK_TRA_StockTot!AE235</f>
        <v>0</v>
      </c>
      <c r="AF235" s="199">
        <f>EU28_TRA_StockTot!AF235-UK_TRA_StockTot!AF235</f>
        <v>0</v>
      </c>
      <c r="AG235" s="199">
        <f>EU28_TRA_StockTot!AG235-UK_TRA_StockTot!AG235</f>
        <v>0</v>
      </c>
      <c r="AH235" s="199">
        <f>EU28_TRA_StockTot!AH235-UK_TRA_StockTot!AH235</f>
        <v>0</v>
      </c>
      <c r="AI235" s="199">
        <f>EU28_TRA_StockTot!AI235-UK_TRA_StockTot!AI235</f>
        <v>0</v>
      </c>
      <c r="AJ235" s="199">
        <f>EU28_TRA_StockTot!AJ235-UK_TRA_StockTot!AJ235</f>
        <v>0</v>
      </c>
      <c r="AK235" s="199">
        <f>EU28_TRA_StockTot!AK235-UK_TRA_StockTot!AK235</f>
        <v>0</v>
      </c>
      <c r="AL235" s="199">
        <f>EU28_TRA_StockTot!AL235-UK_TRA_StockTot!AL235</f>
        <v>0</v>
      </c>
      <c r="AM235" s="199">
        <f>EU28_TRA_StockTot!AM235-UK_TRA_StockTot!AM235</f>
        <v>0</v>
      </c>
      <c r="AN235" s="199">
        <f>EU28_TRA_StockTot!AN235-UK_TRA_StockTot!AN235</f>
        <v>0</v>
      </c>
      <c r="AO235" s="199">
        <f>EU28_TRA_StockTot!AO235-UK_TRA_StockTot!AO235</f>
        <v>0</v>
      </c>
      <c r="AP235" s="199">
        <f>EU28_TRA_StockTot!AP235-UK_TRA_StockTot!AP235</f>
        <v>0</v>
      </c>
      <c r="AQ235" s="199">
        <f>EU28_TRA_StockTot!AQ235-UK_TRA_StockTot!AQ235</f>
        <v>0</v>
      </c>
      <c r="AR235" s="199">
        <f>EU28_TRA_StockTot!AR235-UK_TRA_StockTot!AR235</f>
        <v>0</v>
      </c>
      <c r="AS235" s="199">
        <f>EU28_TRA_StockTot!AS235-UK_TRA_StockTot!AS235</f>
        <v>0</v>
      </c>
      <c r="AT235" s="199">
        <f>EU28_TRA_StockTot!AT235-UK_TRA_StockTot!AT235</f>
        <v>0</v>
      </c>
      <c r="AU235" s="199">
        <f>EU28_TRA_StockTot!AU235-UK_TRA_StockTot!AU235</f>
        <v>0</v>
      </c>
      <c r="AV235" s="199">
        <f>EU28_TRA_StockTot!AV235-UK_TRA_StockTot!AV235</f>
        <v>0</v>
      </c>
      <c r="AW235" s="199">
        <f>EU28_TRA_StockTot!AW235-UK_TRA_StockTot!AW235</f>
        <v>0</v>
      </c>
      <c r="AX235" s="199">
        <f>EU28_TRA_StockTot!AX235-UK_TRA_StockTot!AX235</f>
        <v>0</v>
      </c>
      <c r="AY235" s="199">
        <f>EU28_TRA_StockTot!AY235-UK_TRA_StockTot!AY235</f>
        <v>0</v>
      </c>
      <c r="AZ235" s="199">
        <f>EU28_TRA_StockTot!AZ235-UK_TRA_StockTot!AZ235</f>
        <v>0</v>
      </c>
    </row>
    <row r="236" spans="1:52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  <c r="AG236" s="114"/>
      <c r="AH236" s="114"/>
      <c r="AI236" s="114"/>
      <c r="AJ236" s="114"/>
      <c r="AK236" s="114"/>
      <c r="AL236" s="114"/>
      <c r="AM236" s="114"/>
      <c r="AN236" s="114"/>
      <c r="AO236" s="114"/>
      <c r="AP236" s="114"/>
      <c r="AQ236" s="114"/>
      <c r="AR236" s="114"/>
      <c r="AS236" s="114"/>
      <c r="AT236" s="114"/>
      <c r="AU236" s="114"/>
      <c r="AV236" s="114"/>
      <c r="AW236" s="114"/>
      <c r="AX236" s="114"/>
      <c r="AY236" s="114"/>
      <c r="AZ236" s="114"/>
    </row>
    <row r="237" spans="1:52">
      <c r="A237" s="130" t="s">
        <v>234</v>
      </c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K237" s="118"/>
      <c r="AL237" s="118"/>
      <c r="AM237" s="118"/>
      <c r="AN237" s="118"/>
      <c r="AO237" s="118"/>
      <c r="AP237" s="118"/>
      <c r="AQ237" s="118"/>
      <c r="AR237" s="118"/>
      <c r="AS237" s="118"/>
      <c r="AT237" s="118"/>
      <c r="AU237" s="118"/>
      <c r="AV237" s="118"/>
      <c r="AW237" s="118"/>
      <c r="AX237" s="118"/>
      <c r="AY237" s="118"/>
      <c r="AZ237" s="118"/>
    </row>
    <row r="238" spans="1:52">
      <c r="A238" s="119" t="s">
        <v>235</v>
      </c>
      <c r="B238" s="111">
        <f>EU28_TRA_StockTot!B238-UK_TRA_StockTot!B238</f>
        <v>413.90743086934935</v>
      </c>
      <c r="C238" s="210">
        <f>EU28_TRA_StockTot!C238-UK_TRA_StockTot!C238</f>
        <v>427.42021661162431</v>
      </c>
      <c r="D238" s="210">
        <f>EU28_TRA_StockTot!D238-UK_TRA_StockTot!D238</f>
        <v>441.19639775909849</v>
      </c>
      <c r="E238" s="210">
        <f>EU28_TRA_StockTot!E238-UK_TRA_StockTot!E238</f>
        <v>445.98347408000808</v>
      </c>
      <c r="F238" s="210">
        <f>EU28_TRA_StockTot!F238-UK_TRA_StockTot!F238</f>
        <v>462.156761124757</v>
      </c>
      <c r="G238" s="210">
        <f>EU28_TRA_StockTot!G238-UK_TRA_StockTot!G238</f>
        <v>473.70842713732424</v>
      </c>
      <c r="H238" s="210">
        <f>EU28_TRA_StockTot!H238-UK_TRA_StockTot!H238</f>
        <v>480.36358502737335</v>
      </c>
      <c r="I238" s="210">
        <f>EU28_TRA_StockTot!I238-UK_TRA_StockTot!I238</f>
        <v>487.34447739558334</v>
      </c>
      <c r="J238" s="210">
        <f>EU28_TRA_StockTot!J238-UK_TRA_StockTot!J238</f>
        <v>492.54257084552557</v>
      </c>
      <c r="K238" s="210">
        <f>EU28_TRA_StockTot!K238-UK_TRA_StockTot!K238</f>
        <v>482.02450719438843</v>
      </c>
      <c r="L238" s="210">
        <f>EU28_TRA_StockTot!L238-UK_TRA_StockTot!L238</f>
        <v>483.93286413928013</v>
      </c>
      <c r="M238" s="210">
        <f>EU28_TRA_StockTot!M238-UK_TRA_StockTot!M238</f>
        <v>486.08419811373085</v>
      </c>
      <c r="N238" s="210">
        <f>EU28_TRA_StockTot!N238-UK_TRA_StockTot!N238</f>
        <v>483.50478688794988</v>
      </c>
      <c r="O238" s="210">
        <f>EU28_TRA_StockTot!O238-UK_TRA_StockTot!O238</f>
        <v>485.62632458155929</v>
      </c>
      <c r="P238" s="210">
        <f>EU28_TRA_StockTot!P238-UK_TRA_StockTot!P238</f>
        <v>502.73458169485787</v>
      </c>
      <c r="Q238" s="210">
        <f>EU28_TRA_StockTot!Q238-UK_TRA_StockTot!Q238</f>
        <v>480.09408091952525</v>
      </c>
      <c r="R238" s="210">
        <f>EU28_TRA_StockTot!R238-UK_TRA_StockTot!R238</f>
        <v>485.61534438078718</v>
      </c>
      <c r="S238" s="210">
        <f>EU28_TRA_StockTot!S238-UK_TRA_StockTot!S238</f>
        <v>492.93994017288588</v>
      </c>
      <c r="T238" s="210">
        <f>EU28_TRA_StockTot!T238-UK_TRA_StockTot!T238</f>
        <v>499.82610307795505</v>
      </c>
      <c r="U238" s="210">
        <f>EU28_TRA_StockTot!U238-UK_TRA_StockTot!U238</f>
        <v>505.77891599949476</v>
      </c>
      <c r="V238" s="210">
        <f>EU28_TRA_StockTot!V238-UK_TRA_StockTot!V238</f>
        <v>510.91441038195842</v>
      </c>
      <c r="W238" s="210">
        <f>EU28_TRA_StockTot!W238-UK_TRA_StockTot!W238</f>
        <v>515.48868012070182</v>
      </c>
      <c r="X238" s="210">
        <f>EU28_TRA_StockTot!X238-UK_TRA_StockTot!X238</f>
        <v>519.58587375613672</v>
      </c>
      <c r="Y238" s="210">
        <f>EU28_TRA_StockTot!Y238-UK_TRA_StockTot!Y238</f>
        <v>524.10727107501896</v>
      </c>
      <c r="Z238" s="210">
        <f>EU28_TRA_StockTot!Z238-UK_TRA_StockTot!Z238</f>
        <v>528.34227559687747</v>
      </c>
      <c r="AA238" s="210">
        <f>EU28_TRA_StockTot!AA238-UK_TRA_StockTot!AA238</f>
        <v>532.44354179198342</v>
      </c>
      <c r="AB238" s="210">
        <f>EU28_TRA_StockTot!AB238-UK_TRA_StockTot!AB238</f>
        <v>536.56428410181127</v>
      </c>
      <c r="AC238" s="210">
        <f>EU28_TRA_StockTot!AC238-UK_TRA_StockTot!AC238</f>
        <v>540.70705481553921</v>
      </c>
      <c r="AD238" s="210">
        <f>EU28_TRA_StockTot!AD238-UK_TRA_StockTot!AD238</f>
        <v>544.87450513805425</v>
      </c>
      <c r="AE238" s="210">
        <f>EU28_TRA_StockTot!AE238-UK_TRA_StockTot!AE238</f>
        <v>549.03995019591559</v>
      </c>
      <c r="AF238" s="210">
        <f>EU28_TRA_StockTot!AF238-UK_TRA_StockTot!AF238</f>
        <v>553.15663605699444</v>
      </c>
      <c r="AG238" s="210">
        <f>EU28_TRA_StockTot!AG238-UK_TRA_StockTot!AG238</f>
        <v>557.156670579653</v>
      </c>
      <c r="AH238" s="210">
        <f>EU28_TRA_StockTot!AH238-UK_TRA_StockTot!AH238</f>
        <v>561.10221895292818</v>
      </c>
      <c r="AI238" s="210">
        <f>EU28_TRA_StockTot!AI238-UK_TRA_StockTot!AI238</f>
        <v>565.0909811397737</v>
      </c>
      <c r="AJ238" s="210">
        <f>EU28_TRA_StockTot!AJ238-UK_TRA_StockTot!AJ238</f>
        <v>569.20282758527446</v>
      </c>
      <c r="AK238" s="210">
        <f>EU28_TRA_StockTot!AK238-UK_TRA_StockTot!AK238</f>
        <v>573.50031606601681</v>
      </c>
      <c r="AL238" s="210">
        <f>EU28_TRA_StockTot!AL238-UK_TRA_StockTot!AL238</f>
        <v>578.04612712315873</v>
      </c>
      <c r="AM238" s="210">
        <f>EU28_TRA_StockTot!AM238-UK_TRA_StockTot!AM238</f>
        <v>582.36833845815545</v>
      </c>
      <c r="AN238" s="210">
        <f>EU28_TRA_StockTot!AN238-UK_TRA_StockTot!AN238</f>
        <v>586.88842516158331</v>
      </c>
      <c r="AO238" s="210">
        <f>EU28_TRA_StockTot!AO238-UK_TRA_StockTot!AO238</f>
        <v>591.5806492066622</v>
      </c>
      <c r="AP238" s="210">
        <f>EU28_TRA_StockTot!AP238-UK_TRA_StockTot!AP238</f>
        <v>596.43748484046819</v>
      </c>
      <c r="AQ238" s="210">
        <f>EU28_TRA_StockTot!AQ238-UK_TRA_StockTot!AQ238</f>
        <v>601.12430207883062</v>
      </c>
      <c r="AR238" s="210">
        <f>EU28_TRA_StockTot!AR238-UK_TRA_StockTot!AR238</f>
        <v>605.96458989417079</v>
      </c>
      <c r="AS238" s="210">
        <f>EU28_TRA_StockTot!AS238-UK_TRA_StockTot!AS238</f>
        <v>610.8973322518134</v>
      </c>
      <c r="AT238" s="210">
        <f>EU28_TRA_StockTot!AT238-UK_TRA_StockTot!AT238</f>
        <v>616.01992055367555</v>
      </c>
      <c r="AU238" s="210">
        <f>EU28_TRA_StockTot!AU238-UK_TRA_StockTot!AU238</f>
        <v>621.33770533578854</v>
      </c>
      <c r="AV238" s="210">
        <f>EU28_TRA_StockTot!AV238-UK_TRA_StockTot!AV238</f>
        <v>626.90533736466489</v>
      </c>
      <c r="AW238" s="210">
        <f>EU28_TRA_StockTot!AW238-UK_TRA_StockTot!AW238</f>
        <v>632.65606635446306</v>
      </c>
      <c r="AX238" s="210">
        <f>EU28_TRA_StockTot!AX238-UK_TRA_StockTot!AX238</f>
        <v>638.51877307752829</v>
      </c>
      <c r="AY238" s="210">
        <f>EU28_TRA_StockTot!AY238-UK_TRA_StockTot!AY238</f>
        <v>644.48018776421816</v>
      </c>
      <c r="AZ238" s="210">
        <f>EU28_TRA_StockTot!AZ238-UK_TRA_StockTot!AZ238</f>
        <v>650.49082019162438</v>
      </c>
    </row>
    <row r="239" spans="1:52">
      <c r="A239" s="116" t="s">
        <v>229</v>
      </c>
      <c r="B239" s="96">
        <f>EU28_TRA_StockTot!B239-UK_TRA_StockTot!B239</f>
        <v>413.90743086934935</v>
      </c>
      <c r="C239" s="197">
        <f>EU28_TRA_StockTot!C239-UK_TRA_StockTot!C239</f>
        <v>427.42021661162431</v>
      </c>
      <c r="D239" s="197">
        <f>EU28_TRA_StockTot!D239-UK_TRA_StockTot!D239</f>
        <v>441.19639775909849</v>
      </c>
      <c r="E239" s="197">
        <f>EU28_TRA_StockTot!E239-UK_TRA_StockTot!E239</f>
        <v>445.98347408000808</v>
      </c>
      <c r="F239" s="197">
        <f>EU28_TRA_StockTot!F239-UK_TRA_StockTot!F239</f>
        <v>462.156761124757</v>
      </c>
      <c r="G239" s="197">
        <f>EU28_TRA_StockTot!G239-UK_TRA_StockTot!G239</f>
        <v>473.70842713732424</v>
      </c>
      <c r="H239" s="197">
        <f>EU28_TRA_StockTot!H239-UK_TRA_StockTot!H239</f>
        <v>480.36358502737335</v>
      </c>
      <c r="I239" s="197">
        <f>EU28_TRA_StockTot!I239-UK_TRA_StockTot!I239</f>
        <v>487.34447739558334</v>
      </c>
      <c r="J239" s="197">
        <f>EU28_TRA_StockTot!J239-UK_TRA_StockTot!J239</f>
        <v>492.54257084552557</v>
      </c>
      <c r="K239" s="197">
        <f>EU28_TRA_StockTot!K239-UK_TRA_StockTot!K239</f>
        <v>482.02450719438843</v>
      </c>
      <c r="L239" s="197">
        <f>EU28_TRA_StockTot!L239-UK_TRA_StockTot!L239</f>
        <v>483.93286413928013</v>
      </c>
      <c r="M239" s="197">
        <f>EU28_TRA_StockTot!M239-UK_TRA_StockTot!M239</f>
        <v>486.08419811373085</v>
      </c>
      <c r="N239" s="197">
        <f>EU28_TRA_StockTot!N239-UK_TRA_StockTot!N239</f>
        <v>483.50478688794988</v>
      </c>
      <c r="O239" s="197">
        <f>EU28_TRA_StockTot!O239-UK_TRA_StockTot!O239</f>
        <v>485.62632458155929</v>
      </c>
      <c r="P239" s="197">
        <f>EU28_TRA_StockTot!P239-UK_TRA_StockTot!P239</f>
        <v>502.73458169485787</v>
      </c>
      <c r="Q239" s="197">
        <f>EU28_TRA_StockTot!Q239-UK_TRA_StockTot!Q239</f>
        <v>480.09408091952525</v>
      </c>
      <c r="R239" s="197">
        <f>EU28_TRA_StockTot!R239-UK_TRA_StockTot!R239</f>
        <v>485.61098892882006</v>
      </c>
      <c r="S239" s="197">
        <f>EU28_TRA_StockTot!S239-UK_TRA_StockTot!S239</f>
        <v>492.93027602984404</v>
      </c>
      <c r="T239" s="197">
        <f>EU28_TRA_StockTot!T239-UK_TRA_StockTot!T239</f>
        <v>499.81091961465444</v>
      </c>
      <c r="U239" s="197">
        <f>EU28_TRA_StockTot!U239-UK_TRA_StockTot!U239</f>
        <v>505.75838772811016</v>
      </c>
      <c r="V239" s="197">
        <f>EU28_TRA_StockTot!V239-UK_TRA_StockTot!V239</f>
        <v>510.8881896360175</v>
      </c>
      <c r="W239" s="197">
        <f>EU28_TRA_StockTot!W239-UK_TRA_StockTot!W239</f>
        <v>515.45689509529302</v>
      </c>
      <c r="X239" s="197">
        <f>EU28_TRA_StockTot!X239-UK_TRA_StockTot!X239</f>
        <v>519.54914618215025</v>
      </c>
      <c r="Y239" s="197">
        <f>EU28_TRA_StockTot!Y239-UK_TRA_StockTot!Y239</f>
        <v>524.06513734623684</v>
      </c>
      <c r="Z239" s="197">
        <f>EU28_TRA_StockTot!Z239-UK_TRA_StockTot!Z239</f>
        <v>528.29529944463206</v>
      </c>
      <c r="AA239" s="197">
        <f>EU28_TRA_StockTot!AA239-UK_TRA_StockTot!AA239</f>
        <v>532.39170303133062</v>
      </c>
      <c r="AB239" s="197">
        <f>EU28_TRA_StockTot!AB239-UK_TRA_StockTot!AB239</f>
        <v>536.50777991889402</v>
      </c>
      <c r="AC239" s="197">
        <f>EU28_TRA_StockTot!AC239-UK_TRA_StockTot!AC239</f>
        <v>540.64551778384362</v>
      </c>
      <c r="AD239" s="197">
        <f>EU28_TRA_StockTot!AD239-UK_TRA_StockTot!AD239</f>
        <v>544.80840902264504</v>
      </c>
      <c r="AE239" s="197">
        <f>EU28_TRA_StockTot!AE239-UK_TRA_StockTot!AE239</f>
        <v>548.96894421924196</v>
      </c>
      <c r="AF239" s="197">
        <f>EU28_TRA_StockTot!AF239-UK_TRA_StockTot!AF239</f>
        <v>553.08093175364661</v>
      </c>
      <c r="AG239" s="197">
        <f>EU28_TRA_StockTot!AG239-UK_TRA_StockTot!AG239</f>
        <v>557.07617001492451</v>
      </c>
      <c r="AH239" s="197">
        <f>EU28_TRA_StockTot!AH239-UK_TRA_StockTot!AH239</f>
        <v>561.01685534256876</v>
      </c>
      <c r="AI239" s="197">
        <f>EU28_TRA_StockTot!AI239-UK_TRA_StockTot!AI239</f>
        <v>565.00055639451068</v>
      </c>
      <c r="AJ239" s="197">
        <f>EU28_TRA_StockTot!AJ239-UK_TRA_StockTot!AJ239</f>
        <v>569.10785125728364</v>
      </c>
      <c r="AK239" s="197">
        <f>EU28_TRA_StockTot!AK239-UK_TRA_StockTot!AK239</f>
        <v>573.40020792186147</v>
      </c>
      <c r="AL239" s="197">
        <f>EU28_TRA_StockTot!AL239-UK_TRA_StockTot!AL239</f>
        <v>577.94106229088334</v>
      </c>
      <c r="AM239" s="197">
        <f>EU28_TRA_StockTot!AM239-UK_TRA_StockTot!AM239</f>
        <v>582.2580676428214</v>
      </c>
      <c r="AN239" s="197">
        <f>EU28_TRA_StockTot!AN239-UK_TRA_StockTot!AN239</f>
        <v>586.77309376316543</v>
      </c>
      <c r="AO239" s="197">
        <f>EU28_TRA_StockTot!AO239-UK_TRA_StockTot!AO239</f>
        <v>591.46111540347465</v>
      </c>
      <c r="AP239" s="197">
        <f>EU28_TRA_StockTot!AP239-UK_TRA_StockTot!AP239</f>
        <v>596.31345002915452</v>
      </c>
      <c r="AQ239" s="197">
        <f>EU28_TRA_StockTot!AQ239-UK_TRA_StockTot!AQ239</f>
        <v>600.99372396024603</v>
      </c>
      <c r="AR239" s="197">
        <f>EU28_TRA_StockTot!AR239-UK_TRA_StockTot!AR239</f>
        <v>605.82698973380161</v>
      </c>
      <c r="AS239" s="197">
        <f>EU28_TRA_StockTot!AS239-UK_TRA_StockTot!AS239</f>
        <v>610.75403707683233</v>
      </c>
      <c r="AT239" s="197">
        <f>EU28_TRA_StockTot!AT239-UK_TRA_StockTot!AT239</f>
        <v>615.84411291162519</v>
      </c>
      <c r="AU239" s="197">
        <f>EU28_TRA_StockTot!AU239-UK_TRA_StockTot!AU239</f>
        <v>621.15435357765841</v>
      </c>
      <c r="AV239" s="197">
        <f>EU28_TRA_StockTot!AV239-UK_TRA_StockTot!AV239</f>
        <v>626.71332773669849</v>
      </c>
      <c r="AW239" s="197">
        <f>EU28_TRA_StockTot!AW239-UK_TRA_StockTot!AW239</f>
        <v>632.45254533888158</v>
      </c>
      <c r="AX239" s="197">
        <f>EU28_TRA_StockTot!AX239-UK_TRA_StockTot!AX239</f>
        <v>638.30058774862039</v>
      </c>
      <c r="AY239" s="197">
        <f>EU28_TRA_StockTot!AY239-UK_TRA_StockTot!AY239</f>
        <v>644.25023021167328</v>
      </c>
      <c r="AZ239" s="197">
        <f>EU28_TRA_StockTot!AZ239-UK_TRA_StockTot!AZ239</f>
        <v>650.24084770989782</v>
      </c>
    </row>
    <row r="240" spans="1:52">
      <c r="A240" s="116" t="s">
        <v>230</v>
      </c>
      <c r="B240" s="96">
        <f>EU28_TRA_StockTot!B240-UK_TRA_StockTot!B240</f>
        <v>0</v>
      </c>
      <c r="C240" s="197">
        <f>EU28_TRA_StockTot!C240-UK_TRA_StockTot!C240</f>
        <v>0</v>
      </c>
      <c r="D240" s="197">
        <f>EU28_TRA_StockTot!D240-UK_TRA_StockTot!D240</f>
        <v>0</v>
      </c>
      <c r="E240" s="197">
        <f>EU28_TRA_StockTot!E240-UK_TRA_StockTot!E240</f>
        <v>0</v>
      </c>
      <c r="F240" s="197">
        <f>EU28_TRA_StockTot!F240-UK_TRA_StockTot!F240</f>
        <v>0</v>
      </c>
      <c r="G240" s="197">
        <f>EU28_TRA_StockTot!G240-UK_TRA_StockTot!G240</f>
        <v>0</v>
      </c>
      <c r="H240" s="197">
        <f>EU28_TRA_StockTot!H240-UK_TRA_StockTot!H240</f>
        <v>0</v>
      </c>
      <c r="I240" s="197">
        <f>EU28_TRA_StockTot!I240-UK_TRA_StockTot!I240</f>
        <v>0</v>
      </c>
      <c r="J240" s="197">
        <f>EU28_TRA_StockTot!J240-UK_TRA_StockTot!J240</f>
        <v>0</v>
      </c>
      <c r="K240" s="197">
        <f>EU28_TRA_StockTot!K240-UK_TRA_StockTot!K240</f>
        <v>0</v>
      </c>
      <c r="L240" s="197">
        <f>EU28_TRA_StockTot!L240-UK_TRA_StockTot!L240</f>
        <v>0</v>
      </c>
      <c r="M240" s="197">
        <f>EU28_TRA_StockTot!M240-UK_TRA_StockTot!M240</f>
        <v>0</v>
      </c>
      <c r="N240" s="197">
        <f>EU28_TRA_StockTot!N240-UK_TRA_StockTot!N240</f>
        <v>0</v>
      </c>
      <c r="O240" s="197">
        <f>EU28_TRA_StockTot!O240-UK_TRA_StockTot!O240</f>
        <v>0</v>
      </c>
      <c r="P240" s="197">
        <f>EU28_TRA_StockTot!P240-UK_TRA_StockTot!P240</f>
        <v>0</v>
      </c>
      <c r="Q240" s="197">
        <f>EU28_TRA_StockTot!Q240-UK_TRA_StockTot!Q240</f>
        <v>0</v>
      </c>
      <c r="R240" s="197">
        <f>EU28_TRA_StockTot!R240-UK_TRA_StockTot!R240</f>
        <v>4.3553639426660556E-3</v>
      </c>
      <c r="S240" s="197">
        <f>EU28_TRA_StockTot!S240-UK_TRA_StockTot!S240</f>
        <v>9.6638981802076168E-3</v>
      </c>
      <c r="T240" s="197">
        <f>EU28_TRA_StockTot!T240-UK_TRA_StockTot!T240</f>
        <v>1.5182981453916583E-2</v>
      </c>
      <c r="U240" s="197">
        <f>EU28_TRA_StockTot!U240-UK_TRA_StockTot!U240</f>
        <v>2.0527455410329472E-2</v>
      </c>
      <c r="V240" s="197">
        <f>EU28_TRA_StockTot!V240-UK_TRA_StockTot!V240</f>
        <v>2.6219411438565869E-2</v>
      </c>
      <c r="W240" s="197">
        <f>EU28_TRA_StockTot!W240-UK_TRA_StockTot!W240</f>
        <v>3.1782956258635267E-2</v>
      </c>
      <c r="X240" s="197">
        <f>EU28_TRA_StockTot!X240-UK_TRA_StockTot!X240</f>
        <v>3.6724557467080532E-2</v>
      </c>
      <c r="Y240" s="197">
        <f>EU28_TRA_StockTot!Y240-UK_TRA_StockTot!Y240</f>
        <v>4.2129224303063192E-2</v>
      </c>
      <c r="Z240" s="197">
        <f>EU28_TRA_StockTot!Z240-UK_TRA_StockTot!Z240</f>
        <v>4.6969726981404052E-2</v>
      </c>
      <c r="AA240" s="197">
        <f>EU28_TRA_StockTot!AA240-UK_TRA_StockTot!AA240</f>
        <v>5.1829583818618713E-2</v>
      </c>
      <c r="AB240" s="197">
        <f>EU28_TRA_StockTot!AB240-UK_TRA_StockTot!AB240</f>
        <v>5.6491229996985887E-2</v>
      </c>
      <c r="AC240" s="197">
        <f>EU28_TRA_StockTot!AC240-UK_TRA_StockTot!AC240</f>
        <v>6.1518272704516999E-2</v>
      </c>
      <c r="AD240" s="197">
        <f>EU28_TRA_StockTot!AD240-UK_TRA_StockTot!AD240</f>
        <v>6.6069914369583704E-2</v>
      </c>
      <c r="AE240" s="197">
        <f>EU28_TRA_StockTot!AE240-UK_TRA_StockTot!AE240</f>
        <v>7.0968364378988416E-2</v>
      </c>
      <c r="AF240" s="197">
        <f>EU28_TRA_StockTot!AF240-UK_TRA_StockTot!AF240</f>
        <v>7.5651586934702808E-2</v>
      </c>
      <c r="AG240" s="197">
        <f>EU28_TRA_StockTot!AG240-UK_TRA_StockTot!AG240</f>
        <v>8.0427566687712268E-2</v>
      </c>
      <c r="AH240" s="197">
        <f>EU28_TRA_StockTot!AH240-UK_TRA_StockTot!AH240</f>
        <v>8.5260311537491196E-2</v>
      </c>
      <c r="AI240" s="197">
        <f>EU28_TRA_StockTot!AI240-UK_TRA_StockTot!AI240</f>
        <v>9.0277923369864066E-2</v>
      </c>
      <c r="AJ240" s="197">
        <f>EU28_TRA_StockTot!AJ240-UK_TRA_StockTot!AJ240</f>
        <v>9.4775837131222826E-2</v>
      </c>
      <c r="AK240" s="197">
        <f>EU28_TRA_StockTot!AK240-UK_TRA_StockTot!AK240</f>
        <v>9.9825996373348325E-2</v>
      </c>
      <c r="AL240" s="197">
        <f>EU28_TRA_StockTot!AL240-UK_TRA_StockTot!AL240</f>
        <v>0.10468316531497403</v>
      </c>
      <c r="AM240" s="197">
        <f>EU28_TRA_StockTot!AM240-UK_TRA_StockTot!AM240</f>
        <v>0.10974120131380045</v>
      </c>
      <c r="AN240" s="197">
        <f>EU28_TRA_StockTot!AN240-UK_TRA_StockTot!AN240</f>
        <v>0.11461392297175774</v>
      </c>
      <c r="AO240" s="197">
        <f>EU28_TRA_StockTot!AO240-UK_TRA_StockTot!AO240</f>
        <v>0.11861450376973209</v>
      </c>
      <c r="AP240" s="197">
        <f>EU28_TRA_StockTot!AP240-UK_TRA_StockTot!AP240</f>
        <v>0.12286230444284568</v>
      </c>
      <c r="AQ240" s="197">
        <f>EU28_TRA_StockTot!AQ240-UK_TRA_StockTot!AQ240</f>
        <v>0.12893289741999539</v>
      </c>
      <c r="AR240" s="197">
        <f>EU28_TRA_StockTot!AR240-UK_TRA_StockTot!AR240</f>
        <v>0.1352879580056281</v>
      </c>
      <c r="AS240" s="197">
        <f>EU28_TRA_StockTot!AS240-UK_TRA_StockTot!AS240</f>
        <v>0.14032540673106766</v>
      </c>
      <c r="AT240" s="197">
        <f>EU28_TRA_StockTot!AT240-UK_TRA_StockTot!AT240</f>
        <v>0.16863597702224545</v>
      </c>
      <c r="AU240" s="197">
        <f>EU28_TRA_StockTot!AU240-UK_TRA_StockTot!AU240</f>
        <v>0.17496859610755294</v>
      </c>
      <c r="AV240" s="197">
        <f>EU28_TRA_StockTot!AV240-UK_TRA_StockTot!AV240</f>
        <v>0.18201111092036354</v>
      </c>
      <c r="AW240" s="197">
        <f>EU28_TRA_StockTot!AW240-UK_TRA_StockTot!AW240</f>
        <v>0.19106486670572775</v>
      </c>
      <c r="AX240" s="197">
        <f>EU28_TRA_StockTot!AX240-UK_TRA_StockTot!AX240</f>
        <v>0.20227249958821597</v>
      </c>
      <c r="AY240" s="197">
        <f>EU28_TRA_StockTot!AY240-UK_TRA_StockTot!AY240</f>
        <v>0.21097068811304617</v>
      </c>
      <c r="AZ240" s="197">
        <f>EU28_TRA_StockTot!AZ240-UK_TRA_StockTot!AZ240</f>
        <v>0.22524015705769984</v>
      </c>
    </row>
    <row r="241" spans="1:52">
      <c r="A241" s="116" t="s">
        <v>221</v>
      </c>
      <c r="B241" s="96">
        <f>EU28_TRA_StockTot!B241-UK_TRA_StockTot!B241</f>
        <v>0</v>
      </c>
      <c r="C241" s="197">
        <f>EU28_TRA_StockTot!C241-UK_TRA_StockTot!C241</f>
        <v>0</v>
      </c>
      <c r="D241" s="197">
        <f>EU28_TRA_StockTot!D241-UK_TRA_StockTot!D241</f>
        <v>0</v>
      </c>
      <c r="E241" s="197">
        <f>EU28_TRA_StockTot!E241-UK_TRA_StockTot!E241</f>
        <v>0</v>
      </c>
      <c r="F241" s="197">
        <f>EU28_TRA_StockTot!F241-UK_TRA_StockTot!F241</f>
        <v>0</v>
      </c>
      <c r="G241" s="197">
        <f>EU28_TRA_StockTot!G241-UK_TRA_StockTot!G241</f>
        <v>0</v>
      </c>
      <c r="H241" s="197">
        <f>EU28_TRA_StockTot!H241-UK_TRA_StockTot!H241</f>
        <v>0</v>
      </c>
      <c r="I241" s="197">
        <f>EU28_TRA_StockTot!I241-UK_TRA_StockTot!I241</f>
        <v>0</v>
      </c>
      <c r="J241" s="197">
        <f>EU28_TRA_StockTot!J241-UK_TRA_StockTot!J241</f>
        <v>0</v>
      </c>
      <c r="K241" s="197">
        <f>EU28_TRA_StockTot!K241-UK_TRA_StockTot!K241</f>
        <v>0</v>
      </c>
      <c r="L241" s="197">
        <f>EU28_TRA_StockTot!L241-UK_TRA_StockTot!L241</f>
        <v>0</v>
      </c>
      <c r="M241" s="197">
        <f>EU28_TRA_StockTot!M241-UK_TRA_StockTot!M241</f>
        <v>0</v>
      </c>
      <c r="N241" s="197">
        <f>EU28_TRA_StockTot!N241-UK_TRA_StockTot!N241</f>
        <v>0</v>
      </c>
      <c r="O241" s="197">
        <f>EU28_TRA_StockTot!O241-UK_TRA_StockTot!O241</f>
        <v>0</v>
      </c>
      <c r="P241" s="197">
        <f>EU28_TRA_StockTot!P241-UK_TRA_StockTot!P241</f>
        <v>0</v>
      </c>
      <c r="Q241" s="197">
        <f>EU28_TRA_StockTot!Q241-UK_TRA_StockTot!Q241</f>
        <v>0</v>
      </c>
      <c r="R241" s="197">
        <f>EU28_TRA_StockTot!R241-UK_TRA_StockTot!R241</f>
        <v>8.8024481420890439E-8</v>
      </c>
      <c r="S241" s="197">
        <f>EU28_TRA_StockTot!S241-UK_TRA_StockTot!S241</f>
        <v>2.4486165678550861E-7</v>
      </c>
      <c r="T241" s="197">
        <f>EU28_TRA_StockTot!T241-UK_TRA_StockTot!T241</f>
        <v>4.818467340563657E-7</v>
      </c>
      <c r="U241" s="197">
        <f>EU28_TRA_StockTot!U241-UK_TRA_StockTot!U241</f>
        <v>8.1597425144164953E-7</v>
      </c>
      <c r="V241" s="197">
        <f>EU28_TRA_StockTot!V241-UK_TRA_StockTot!V241</f>
        <v>1.3345023514880001E-6</v>
      </c>
      <c r="W241" s="197">
        <f>EU28_TRA_StockTot!W241-UK_TRA_StockTot!W241</f>
        <v>2.0691501049600016E-6</v>
      </c>
      <c r="X241" s="197">
        <f>EU28_TRA_StockTot!X241-UK_TRA_StockTot!X241</f>
        <v>3.0165194441051253E-6</v>
      </c>
      <c r="Y241" s="197">
        <f>EU28_TRA_StockTot!Y241-UK_TRA_StockTot!Y241</f>
        <v>4.5044790825658502E-6</v>
      </c>
      <c r="Z241" s="197">
        <f>EU28_TRA_StockTot!Z241-UK_TRA_StockTot!Z241</f>
        <v>6.4252640439395902E-6</v>
      </c>
      <c r="AA241" s="197">
        <f>EU28_TRA_StockTot!AA241-UK_TRA_StockTot!AA241</f>
        <v>9.1768342097151049E-6</v>
      </c>
      <c r="AB241" s="197">
        <f>EU28_TRA_StockTot!AB241-UK_TRA_StockTot!AB241</f>
        <v>1.29529202913675E-5</v>
      </c>
      <c r="AC241" s="197">
        <f>EU28_TRA_StockTot!AC241-UK_TRA_StockTot!AC241</f>
        <v>1.8758991056662808E-5</v>
      </c>
      <c r="AD241" s="197">
        <f>EU28_TRA_StockTot!AD241-UK_TRA_StockTot!AD241</f>
        <v>2.6201039660874118E-5</v>
      </c>
      <c r="AE241" s="197">
        <f>EU28_TRA_StockTot!AE241-UK_TRA_StockTot!AE241</f>
        <v>3.7612294746416007E-5</v>
      </c>
      <c r="AF241" s="197">
        <f>EU28_TRA_StockTot!AF241-UK_TRA_StockTot!AF241</f>
        <v>5.2716413166129241E-5</v>
      </c>
      <c r="AG241" s="197">
        <f>EU28_TRA_StockTot!AG241-UK_TRA_StockTot!AG241</f>
        <v>7.2998040716637142E-5</v>
      </c>
      <c r="AH241" s="197">
        <f>EU28_TRA_StockTot!AH241-UK_TRA_StockTot!AH241</f>
        <v>1.0329882195802112E-4</v>
      </c>
      <c r="AI241" s="197">
        <f>EU28_TRA_StockTot!AI241-UK_TRA_StockTot!AI241</f>
        <v>1.4682189304995245E-4</v>
      </c>
      <c r="AJ241" s="197">
        <f>EU28_TRA_StockTot!AJ241-UK_TRA_StockTot!AJ241</f>
        <v>2.004908594853697E-4</v>
      </c>
      <c r="AK241" s="197">
        <f>EU28_TRA_StockTot!AK241-UK_TRA_StockTot!AK241</f>
        <v>2.8214778206131226E-4</v>
      </c>
      <c r="AL241" s="197">
        <f>EU28_TRA_StockTot!AL241-UK_TRA_StockTot!AL241</f>
        <v>3.8166696044230171E-4</v>
      </c>
      <c r="AM241" s="197">
        <f>EU28_TRA_StockTot!AM241-UK_TRA_StockTot!AM241</f>
        <v>5.2961402014700698E-4</v>
      </c>
      <c r="AN241" s="197">
        <f>EU28_TRA_StockTot!AN241-UK_TRA_StockTot!AN241</f>
        <v>7.1747544620959875E-4</v>
      </c>
      <c r="AO241" s="197">
        <f>EU28_TRA_StockTot!AO241-UK_TRA_StockTot!AO241</f>
        <v>9.1929941772871159E-4</v>
      </c>
      <c r="AP241" s="197">
        <f>EU28_TRA_StockTot!AP241-UK_TRA_StockTot!AP241</f>
        <v>1.1725068707899888E-3</v>
      </c>
      <c r="AQ241" s="197">
        <f>EU28_TRA_StockTot!AQ241-UK_TRA_StockTot!AQ241</f>
        <v>1.6452211645848114E-3</v>
      </c>
      <c r="AR241" s="197">
        <f>EU28_TRA_StockTot!AR241-UK_TRA_StockTot!AR241</f>
        <v>2.3122023635477242E-3</v>
      </c>
      <c r="AS241" s="197">
        <f>EU28_TRA_StockTot!AS241-UK_TRA_StockTot!AS241</f>
        <v>2.9697682499824395E-3</v>
      </c>
      <c r="AT241" s="197">
        <f>EU28_TRA_StockTot!AT241-UK_TRA_StockTot!AT241</f>
        <v>7.1716650281466931E-3</v>
      </c>
      <c r="AU241" s="197">
        <f>EU28_TRA_StockTot!AU241-UK_TRA_StockTot!AU241</f>
        <v>8.3831620225904568E-3</v>
      </c>
      <c r="AV241" s="197">
        <f>EU28_TRA_StockTot!AV241-UK_TRA_StockTot!AV241</f>
        <v>9.9985170460545562E-3</v>
      </c>
      <c r="AW241" s="197">
        <f>EU28_TRA_StockTot!AW241-UK_TRA_StockTot!AW241</f>
        <v>1.245614887566358E-2</v>
      </c>
      <c r="AX241" s="197">
        <f>EU28_TRA_StockTot!AX241-UK_TRA_StockTot!AX241</f>
        <v>1.591282931959068E-2</v>
      </c>
      <c r="AY241" s="197">
        <f>EU28_TRA_StockTot!AY241-UK_TRA_StockTot!AY241</f>
        <v>1.898686443175911E-2</v>
      </c>
      <c r="AZ241" s="197">
        <f>EU28_TRA_StockTot!AZ241-UK_TRA_StockTot!AZ241</f>
        <v>2.4732324668747713E-2</v>
      </c>
    </row>
    <row r="242" spans="1:52">
      <c r="A242" s="116" t="s">
        <v>231</v>
      </c>
      <c r="B242" s="96">
        <f>EU28_TRA_StockTot!B242-UK_TRA_StockTot!B242</f>
        <v>0</v>
      </c>
      <c r="C242" s="197">
        <f>EU28_TRA_StockTot!C242-UK_TRA_StockTot!C242</f>
        <v>0</v>
      </c>
      <c r="D242" s="197">
        <f>EU28_TRA_StockTot!D242-UK_TRA_StockTot!D242</f>
        <v>0</v>
      </c>
      <c r="E242" s="197">
        <f>EU28_TRA_StockTot!E242-UK_TRA_StockTot!E242</f>
        <v>0</v>
      </c>
      <c r="F242" s="197">
        <f>EU28_TRA_StockTot!F242-UK_TRA_StockTot!F242</f>
        <v>0</v>
      </c>
      <c r="G242" s="197">
        <f>EU28_TRA_StockTot!G242-UK_TRA_StockTot!G242</f>
        <v>0</v>
      </c>
      <c r="H242" s="197">
        <f>EU28_TRA_StockTot!H242-UK_TRA_StockTot!H242</f>
        <v>0</v>
      </c>
      <c r="I242" s="197">
        <f>EU28_TRA_StockTot!I242-UK_TRA_StockTot!I242</f>
        <v>0</v>
      </c>
      <c r="J242" s="197">
        <f>EU28_TRA_StockTot!J242-UK_TRA_StockTot!J242</f>
        <v>0</v>
      </c>
      <c r="K242" s="197">
        <f>EU28_TRA_StockTot!K242-UK_TRA_StockTot!K242</f>
        <v>0</v>
      </c>
      <c r="L242" s="197">
        <f>EU28_TRA_StockTot!L242-UK_TRA_StockTot!L242</f>
        <v>0</v>
      </c>
      <c r="M242" s="197">
        <f>EU28_TRA_StockTot!M242-UK_TRA_StockTot!M242</f>
        <v>0</v>
      </c>
      <c r="N242" s="197">
        <f>EU28_TRA_StockTot!N242-UK_TRA_StockTot!N242</f>
        <v>0</v>
      </c>
      <c r="O242" s="197">
        <f>EU28_TRA_StockTot!O242-UK_TRA_StockTot!O242</f>
        <v>0</v>
      </c>
      <c r="P242" s="197">
        <f>EU28_TRA_StockTot!P242-UK_TRA_StockTot!P242</f>
        <v>0</v>
      </c>
      <c r="Q242" s="197">
        <f>EU28_TRA_StockTot!Q242-UK_TRA_StockTot!Q242</f>
        <v>0</v>
      </c>
      <c r="R242" s="197">
        <f>EU28_TRA_StockTot!R242-UK_TRA_StockTot!R242</f>
        <v>0</v>
      </c>
      <c r="S242" s="197">
        <f>EU28_TRA_StockTot!S242-UK_TRA_StockTot!S242</f>
        <v>0</v>
      </c>
      <c r="T242" s="197">
        <f>EU28_TRA_StockTot!T242-UK_TRA_StockTot!T242</f>
        <v>0</v>
      </c>
      <c r="U242" s="197">
        <f>EU28_TRA_StockTot!U242-UK_TRA_StockTot!U242</f>
        <v>0</v>
      </c>
      <c r="V242" s="197">
        <f>EU28_TRA_StockTot!V242-UK_TRA_StockTot!V242</f>
        <v>0</v>
      </c>
      <c r="W242" s="197">
        <f>EU28_TRA_StockTot!W242-UK_TRA_StockTot!W242</f>
        <v>0</v>
      </c>
      <c r="X242" s="197">
        <f>EU28_TRA_StockTot!X242-UK_TRA_StockTot!X242</f>
        <v>0</v>
      </c>
      <c r="Y242" s="197">
        <f>EU28_TRA_StockTot!Y242-UK_TRA_StockTot!Y242</f>
        <v>0</v>
      </c>
      <c r="Z242" s="197">
        <f>EU28_TRA_StockTot!Z242-UK_TRA_StockTot!Z242</f>
        <v>0</v>
      </c>
      <c r="AA242" s="197">
        <f>EU28_TRA_StockTot!AA242-UK_TRA_StockTot!AA242</f>
        <v>0</v>
      </c>
      <c r="AB242" s="197">
        <f>EU28_TRA_StockTot!AB242-UK_TRA_StockTot!AB242</f>
        <v>0</v>
      </c>
      <c r="AC242" s="197">
        <f>EU28_TRA_StockTot!AC242-UK_TRA_StockTot!AC242</f>
        <v>0</v>
      </c>
      <c r="AD242" s="197">
        <f>EU28_TRA_StockTot!AD242-UK_TRA_StockTot!AD242</f>
        <v>0</v>
      </c>
      <c r="AE242" s="197">
        <f>EU28_TRA_StockTot!AE242-UK_TRA_StockTot!AE242</f>
        <v>0</v>
      </c>
      <c r="AF242" s="197">
        <f>EU28_TRA_StockTot!AF242-UK_TRA_StockTot!AF242</f>
        <v>0</v>
      </c>
      <c r="AG242" s="197">
        <f>EU28_TRA_StockTot!AG242-UK_TRA_StockTot!AG242</f>
        <v>0</v>
      </c>
      <c r="AH242" s="197">
        <f>EU28_TRA_StockTot!AH242-UK_TRA_StockTot!AH242</f>
        <v>0</v>
      </c>
      <c r="AI242" s="197">
        <f>EU28_TRA_StockTot!AI242-UK_TRA_StockTot!AI242</f>
        <v>0</v>
      </c>
      <c r="AJ242" s="197">
        <f>EU28_TRA_StockTot!AJ242-UK_TRA_StockTot!AJ242</f>
        <v>0</v>
      </c>
      <c r="AK242" s="197">
        <f>EU28_TRA_StockTot!AK242-UK_TRA_StockTot!AK242</f>
        <v>0</v>
      </c>
      <c r="AL242" s="197">
        <f>EU28_TRA_StockTot!AL242-UK_TRA_StockTot!AL242</f>
        <v>0</v>
      </c>
      <c r="AM242" s="197">
        <f>EU28_TRA_StockTot!AM242-UK_TRA_StockTot!AM242</f>
        <v>0</v>
      </c>
      <c r="AN242" s="197">
        <f>EU28_TRA_StockTot!AN242-UK_TRA_StockTot!AN242</f>
        <v>0</v>
      </c>
      <c r="AO242" s="197">
        <f>EU28_TRA_StockTot!AO242-UK_TRA_StockTot!AO242</f>
        <v>0</v>
      </c>
      <c r="AP242" s="197">
        <f>EU28_TRA_StockTot!AP242-UK_TRA_StockTot!AP242</f>
        <v>0</v>
      </c>
      <c r="AQ242" s="197">
        <f>EU28_TRA_StockTot!AQ242-UK_TRA_StockTot!AQ242</f>
        <v>0</v>
      </c>
      <c r="AR242" s="197">
        <f>EU28_TRA_StockTot!AR242-UK_TRA_StockTot!AR242</f>
        <v>0</v>
      </c>
      <c r="AS242" s="197">
        <f>EU28_TRA_StockTot!AS242-UK_TRA_StockTot!AS242</f>
        <v>0</v>
      </c>
      <c r="AT242" s="197">
        <f>EU28_TRA_StockTot!AT242-UK_TRA_StockTot!AT242</f>
        <v>0</v>
      </c>
      <c r="AU242" s="197">
        <f>EU28_TRA_StockTot!AU242-UK_TRA_StockTot!AU242</f>
        <v>0</v>
      </c>
      <c r="AV242" s="197">
        <f>EU28_TRA_StockTot!AV242-UK_TRA_StockTot!AV242</f>
        <v>0</v>
      </c>
      <c r="AW242" s="197">
        <f>EU28_TRA_StockTot!AW242-UK_TRA_StockTot!AW242</f>
        <v>0</v>
      </c>
      <c r="AX242" s="197">
        <f>EU28_TRA_StockTot!AX242-UK_TRA_StockTot!AX242</f>
        <v>0</v>
      </c>
      <c r="AY242" s="197">
        <f>EU28_TRA_StockTot!AY242-UK_TRA_StockTot!AY242</f>
        <v>0</v>
      </c>
      <c r="AZ242" s="197">
        <f>EU28_TRA_StockTot!AZ242-UK_TRA_StockTot!AZ242</f>
        <v>0</v>
      </c>
    </row>
    <row r="243" spans="1:52">
      <c r="A243" s="116" t="s">
        <v>232</v>
      </c>
      <c r="B243" s="96">
        <f>EU28_TRA_StockTot!B243-UK_TRA_StockTot!B243</f>
        <v>0</v>
      </c>
      <c r="C243" s="197">
        <f>EU28_TRA_StockTot!C243-UK_TRA_StockTot!C243</f>
        <v>0</v>
      </c>
      <c r="D243" s="197">
        <f>EU28_TRA_StockTot!D243-UK_TRA_StockTot!D243</f>
        <v>0</v>
      </c>
      <c r="E243" s="197">
        <f>EU28_TRA_StockTot!E243-UK_TRA_StockTot!E243</f>
        <v>0</v>
      </c>
      <c r="F243" s="197">
        <f>EU28_TRA_StockTot!F243-UK_TRA_StockTot!F243</f>
        <v>0</v>
      </c>
      <c r="G243" s="197">
        <f>EU28_TRA_StockTot!G243-UK_TRA_StockTot!G243</f>
        <v>0</v>
      </c>
      <c r="H243" s="197">
        <f>EU28_TRA_StockTot!H243-UK_TRA_StockTot!H243</f>
        <v>0</v>
      </c>
      <c r="I243" s="197">
        <f>EU28_TRA_StockTot!I243-UK_TRA_StockTot!I243</f>
        <v>0</v>
      </c>
      <c r="J243" s="197">
        <f>EU28_TRA_StockTot!J243-UK_TRA_StockTot!J243</f>
        <v>0</v>
      </c>
      <c r="K243" s="197">
        <f>EU28_TRA_StockTot!K243-UK_TRA_StockTot!K243</f>
        <v>0</v>
      </c>
      <c r="L243" s="197">
        <f>EU28_TRA_StockTot!L243-UK_TRA_StockTot!L243</f>
        <v>0</v>
      </c>
      <c r="M243" s="197">
        <f>EU28_TRA_StockTot!M243-UK_TRA_StockTot!M243</f>
        <v>0</v>
      </c>
      <c r="N243" s="197">
        <f>EU28_TRA_StockTot!N243-UK_TRA_StockTot!N243</f>
        <v>0</v>
      </c>
      <c r="O243" s="197">
        <f>EU28_TRA_StockTot!O243-UK_TRA_StockTot!O243</f>
        <v>0</v>
      </c>
      <c r="P243" s="197">
        <f>EU28_TRA_StockTot!P243-UK_TRA_StockTot!P243</f>
        <v>0</v>
      </c>
      <c r="Q243" s="197">
        <f>EU28_TRA_StockTot!Q243-UK_TRA_StockTot!Q243</f>
        <v>0</v>
      </c>
      <c r="R243" s="197">
        <f>EU28_TRA_StockTot!R243-UK_TRA_StockTot!R243</f>
        <v>0</v>
      </c>
      <c r="S243" s="197">
        <f>EU28_TRA_StockTot!S243-UK_TRA_StockTot!S243</f>
        <v>0</v>
      </c>
      <c r="T243" s="197">
        <f>EU28_TRA_StockTot!T243-UK_TRA_StockTot!T243</f>
        <v>0</v>
      </c>
      <c r="U243" s="197">
        <f>EU28_TRA_StockTot!U243-UK_TRA_StockTot!U243</f>
        <v>0</v>
      </c>
      <c r="V243" s="197">
        <f>EU28_TRA_StockTot!V243-UK_TRA_StockTot!V243</f>
        <v>0</v>
      </c>
      <c r="W243" s="197">
        <f>EU28_TRA_StockTot!W243-UK_TRA_StockTot!W243</f>
        <v>0</v>
      </c>
      <c r="X243" s="197">
        <f>EU28_TRA_StockTot!X243-UK_TRA_StockTot!X243</f>
        <v>0</v>
      </c>
      <c r="Y243" s="197">
        <f>EU28_TRA_StockTot!Y243-UK_TRA_StockTot!Y243</f>
        <v>0</v>
      </c>
      <c r="Z243" s="197">
        <f>EU28_TRA_StockTot!Z243-UK_TRA_StockTot!Z243</f>
        <v>0</v>
      </c>
      <c r="AA243" s="197">
        <f>EU28_TRA_StockTot!AA243-UK_TRA_StockTot!AA243</f>
        <v>0</v>
      </c>
      <c r="AB243" s="197">
        <f>EU28_TRA_StockTot!AB243-UK_TRA_StockTot!AB243</f>
        <v>0</v>
      </c>
      <c r="AC243" s="197">
        <f>EU28_TRA_StockTot!AC243-UK_TRA_StockTot!AC243</f>
        <v>0</v>
      </c>
      <c r="AD243" s="197">
        <f>EU28_TRA_StockTot!AD243-UK_TRA_StockTot!AD243</f>
        <v>0</v>
      </c>
      <c r="AE243" s="197">
        <f>EU28_TRA_StockTot!AE243-UK_TRA_StockTot!AE243</f>
        <v>0</v>
      </c>
      <c r="AF243" s="197">
        <f>EU28_TRA_StockTot!AF243-UK_TRA_StockTot!AF243</f>
        <v>0</v>
      </c>
      <c r="AG243" s="197">
        <f>EU28_TRA_StockTot!AG243-UK_TRA_StockTot!AG243</f>
        <v>0</v>
      </c>
      <c r="AH243" s="197">
        <f>EU28_TRA_StockTot!AH243-UK_TRA_StockTot!AH243</f>
        <v>0</v>
      </c>
      <c r="AI243" s="197">
        <f>EU28_TRA_StockTot!AI243-UK_TRA_StockTot!AI243</f>
        <v>0</v>
      </c>
      <c r="AJ243" s="197">
        <f>EU28_TRA_StockTot!AJ243-UK_TRA_StockTot!AJ243</f>
        <v>0</v>
      </c>
      <c r="AK243" s="197">
        <f>EU28_TRA_StockTot!AK243-UK_TRA_StockTot!AK243</f>
        <v>0</v>
      </c>
      <c r="AL243" s="197">
        <f>EU28_TRA_StockTot!AL243-UK_TRA_StockTot!AL243</f>
        <v>0</v>
      </c>
      <c r="AM243" s="197">
        <f>EU28_TRA_StockTot!AM243-UK_TRA_StockTot!AM243</f>
        <v>0</v>
      </c>
      <c r="AN243" s="197">
        <f>EU28_TRA_StockTot!AN243-UK_TRA_StockTot!AN243</f>
        <v>0</v>
      </c>
      <c r="AO243" s="197">
        <f>EU28_TRA_StockTot!AO243-UK_TRA_StockTot!AO243</f>
        <v>0</v>
      </c>
      <c r="AP243" s="197">
        <f>EU28_TRA_StockTot!AP243-UK_TRA_StockTot!AP243</f>
        <v>0</v>
      </c>
      <c r="AQ243" s="197">
        <f>EU28_TRA_StockTot!AQ243-UK_TRA_StockTot!AQ243</f>
        <v>0</v>
      </c>
      <c r="AR243" s="197">
        <f>EU28_TRA_StockTot!AR243-UK_TRA_StockTot!AR243</f>
        <v>0</v>
      </c>
      <c r="AS243" s="197">
        <f>EU28_TRA_StockTot!AS243-UK_TRA_StockTot!AS243</f>
        <v>0</v>
      </c>
      <c r="AT243" s="197">
        <f>EU28_TRA_StockTot!AT243-UK_TRA_StockTot!AT243</f>
        <v>0</v>
      </c>
      <c r="AU243" s="197">
        <f>EU28_TRA_StockTot!AU243-UK_TRA_StockTot!AU243</f>
        <v>0</v>
      </c>
      <c r="AV243" s="197">
        <f>EU28_TRA_StockTot!AV243-UK_TRA_StockTot!AV243</f>
        <v>0</v>
      </c>
      <c r="AW243" s="197">
        <f>EU28_TRA_StockTot!AW243-UK_TRA_StockTot!AW243</f>
        <v>0</v>
      </c>
      <c r="AX243" s="197">
        <f>EU28_TRA_StockTot!AX243-UK_TRA_StockTot!AX243</f>
        <v>0</v>
      </c>
      <c r="AY243" s="197">
        <f>EU28_TRA_StockTot!AY243-UK_TRA_StockTot!AY243</f>
        <v>0</v>
      </c>
      <c r="AZ243" s="197">
        <f>EU28_TRA_StockTot!AZ243-UK_TRA_StockTot!AZ243</f>
        <v>0</v>
      </c>
    </row>
    <row r="244" spans="1:52">
      <c r="A244" s="116" t="s">
        <v>233</v>
      </c>
      <c r="B244" s="96">
        <f>EU28_TRA_StockTot!B244-UK_TRA_StockTot!B244</f>
        <v>0</v>
      </c>
      <c r="C244" s="197">
        <f>EU28_TRA_StockTot!C244-UK_TRA_StockTot!C244</f>
        <v>0</v>
      </c>
      <c r="D244" s="197">
        <f>EU28_TRA_StockTot!D244-UK_TRA_StockTot!D244</f>
        <v>0</v>
      </c>
      <c r="E244" s="197">
        <f>EU28_TRA_StockTot!E244-UK_TRA_StockTot!E244</f>
        <v>0</v>
      </c>
      <c r="F244" s="197">
        <f>EU28_TRA_StockTot!F244-UK_TRA_StockTot!F244</f>
        <v>0</v>
      </c>
      <c r="G244" s="197">
        <f>EU28_TRA_StockTot!G244-UK_TRA_StockTot!G244</f>
        <v>0</v>
      </c>
      <c r="H244" s="197">
        <f>EU28_TRA_StockTot!H244-UK_TRA_StockTot!H244</f>
        <v>0</v>
      </c>
      <c r="I244" s="197">
        <f>EU28_TRA_StockTot!I244-UK_TRA_StockTot!I244</f>
        <v>0</v>
      </c>
      <c r="J244" s="197">
        <f>EU28_TRA_StockTot!J244-UK_TRA_StockTot!J244</f>
        <v>0</v>
      </c>
      <c r="K244" s="197">
        <f>EU28_TRA_StockTot!K244-UK_TRA_StockTot!K244</f>
        <v>0</v>
      </c>
      <c r="L244" s="197">
        <f>EU28_TRA_StockTot!L244-UK_TRA_StockTot!L244</f>
        <v>0</v>
      </c>
      <c r="M244" s="197">
        <f>EU28_TRA_StockTot!M244-UK_TRA_StockTot!M244</f>
        <v>0</v>
      </c>
      <c r="N244" s="197">
        <f>EU28_TRA_StockTot!N244-UK_TRA_StockTot!N244</f>
        <v>0</v>
      </c>
      <c r="O244" s="197">
        <f>EU28_TRA_StockTot!O244-UK_TRA_StockTot!O244</f>
        <v>0</v>
      </c>
      <c r="P244" s="197">
        <f>EU28_TRA_StockTot!P244-UK_TRA_StockTot!P244</f>
        <v>0</v>
      </c>
      <c r="Q244" s="197">
        <f>EU28_TRA_StockTot!Q244-UK_TRA_StockTot!Q244</f>
        <v>0</v>
      </c>
      <c r="R244" s="197">
        <f>EU28_TRA_StockTot!R244-UK_TRA_StockTot!R244</f>
        <v>0</v>
      </c>
      <c r="S244" s="197">
        <f>EU28_TRA_StockTot!S244-UK_TRA_StockTot!S244</f>
        <v>0</v>
      </c>
      <c r="T244" s="197">
        <f>EU28_TRA_StockTot!T244-UK_TRA_StockTot!T244</f>
        <v>0</v>
      </c>
      <c r="U244" s="197">
        <f>EU28_TRA_StockTot!U244-UK_TRA_StockTot!U244</f>
        <v>0</v>
      </c>
      <c r="V244" s="197">
        <f>EU28_TRA_StockTot!V244-UK_TRA_StockTot!V244</f>
        <v>0</v>
      </c>
      <c r="W244" s="197">
        <f>EU28_TRA_StockTot!W244-UK_TRA_StockTot!W244</f>
        <v>0</v>
      </c>
      <c r="X244" s="197">
        <f>EU28_TRA_StockTot!X244-UK_TRA_StockTot!X244</f>
        <v>0</v>
      </c>
      <c r="Y244" s="197">
        <f>EU28_TRA_StockTot!Y244-UK_TRA_StockTot!Y244</f>
        <v>0</v>
      </c>
      <c r="Z244" s="197">
        <f>EU28_TRA_StockTot!Z244-UK_TRA_StockTot!Z244</f>
        <v>0</v>
      </c>
      <c r="AA244" s="197">
        <f>EU28_TRA_StockTot!AA244-UK_TRA_StockTot!AA244</f>
        <v>0</v>
      </c>
      <c r="AB244" s="197">
        <f>EU28_TRA_StockTot!AB244-UK_TRA_StockTot!AB244</f>
        <v>0</v>
      </c>
      <c r="AC244" s="197">
        <f>EU28_TRA_StockTot!AC244-UK_TRA_StockTot!AC244</f>
        <v>0</v>
      </c>
      <c r="AD244" s="197">
        <f>EU28_TRA_StockTot!AD244-UK_TRA_StockTot!AD244</f>
        <v>0</v>
      </c>
      <c r="AE244" s="197">
        <f>EU28_TRA_StockTot!AE244-UK_TRA_StockTot!AE244</f>
        <v>0</v>
      </c>
      <c r="AF244" s="197">
        <f>EU28_TRA_StockTot!AF244-UK_TRA_StockTot!AF244</f>
        <v>0</v>
      </c>
      <c r="AG244" s="197">
        <f>EU28_TRA_StockTot!AG244-UK_TRA_StockTot!AG244</f>
        <v>0</v>
      </c>
      <c r="AH244" s="197">
        <f>EU28_TRA_StockTot!AH244-UK_TRA_StockTot!AH244</f>
        <v>0</v>
      </c>
      <c r="AI244" s="197">
        <f>EU28_TRA_StockTot!AI244-UK_TRA_StockTot!AI244</f>
        <v>0</v>
      </c>
      <c r="AJ244" s="197">
        <f>EU28_TRA_StockTot!AJ244-UK_TRA_StockTot!AJ244</f>
        <v>0</v>
      </c>
      <c r="AK244" s="197">
        <f>EU28_TRA_StockTot!AK244-UK_TRA_StockTot!AK244</f>
        <v>0</v>
      </c>
      <c r="AL244" s="197">
        <f>EU28_TRA_StockTot!AL244-UK_TRA_StockTot!AL244</f>
        <v>0</v>
      </c>
      <c r="AM244" s="197">
        <f>EU28_TRA_StockTot!AM244-UK_TRA_StockTot!AM244</f>
        <v>0</v>
      </c>
      <c r="AN244" s="197">
        <f>EU28_TRA_StockTot!AN244-UK_TRA_StockTot!AN244</f>
        <v>0</v>
      </c>
      <c r="AO244" s="197">
        <f>EU28_TRA_StockTot!AO244-UK_TRA_StockTot!AO244</f>
        <v>0</v>
      </c>
      <c r="AP244" s="197">
        <f>EU28_TRA_StockTot!AP244-UK_TRA_StockTot!AP244</f>
        <v>0</v>
      </c>
      <c r="AQ244" s="197">
        <f>EU28_TRA_StockTot!AQ244-UK_TRA_StockTot!AQ244</f>
        <v>0</v>
      </c>
      <c r="AR244" s="197">
        <f>EU28_TRA_StockTot!AR244-UK_TRA_StockTot!AR244</f>
        <v>0</v>
      </c>
      <c r="AS244" s="197">
        <f>EU28_TRA_StockTot!AS244-UK_TRA_StockTot!AS244</f>
        <v>0</v>
      </c>
      <c r="AT244" s="197">
        <f>EU28_TRA_StockTot!AT244-UK_TRA_StockTot!AT244</f>
        <v>0</v>
      </c>
      <c r="AU244" s="197">
        <f>EU28_TRA_StockTot!AU244-UK_TRA_StockTot!AU244</f>
        <v>0</v>
      </c>
      <c r="AV244" s="197">
        <f>EU28_TRA_StockTot!AV244-UK_TRA_StockTot!AV244</f>
        <v>0</v>
      </c>
      <c r="AW244" s="197">
        <f>EU28_TRA_StockTot!AW244-UK_TRA_StockTot!AW244</f>
        <v>0</v>
      </c>
      <c r="AX244" s="197">
        <f>EU28_TRA_StockTot!AX244-UK_TRA_StockTot!AX244</f>
        <v>0</v>
      </c>
      <c r="AY244" s="197">
        <f>EU28_TRA_StockTot!AY244-UK_TRA_StockTot!AY244</f>
        <v>0</v>
      </c>
      <c r="AZ244" s="197">
        <f>EU28_TRA_StockTot!AZ244-UK_TRA_StockTot!AZ244</f>
        <v>0</v>
      </c>
    </row>
    <row r="245" spans="1:52">
      <c r="A245" s="119" t="s">
        <v>236</v>
      </c>
      <c r="B245" s="111">
        <f>EU28_TRA_StockTot!B245-UK_TRA_StockTot!B245</f>
        <v>1060.8571179509299</v>
      </c>
      <c r="C245" s="210">
        <f>EU28_TRA_StockTot!C245-UK_TRA_StockTot!C245</f>
        <v>1136.5983102957252</v>
      </c>
      <c r="D245" s="210">
        <f>EU28_TRA_StockTot!D245-UK_TRA_StockTot!D245</f>
        <v>1203.2053931477631</v>
      </c>
      <c r="E245" s="210">
        <f>EU28_TRA_StockTot!E245-UK_TRA_StockTot!E245</f>
        <v>1253.2061629409077</v>
      </c>
      <c r="F245" s="210">
        <f>EU28_TRA_StockTot!F245-UK_TRA_StockTot!F245</f>
        <v>1309.2158981841501</v>
      </c>
      <c r="G245" s="210">
        <f>EU28_TRA_StockTot!G245-UK_TRA_StockTot!G245</f>
        <v>1382.5709269687518</v>
      </c>
      <c r="H245" s="210">
        <f>EU28_TRA_StockTot!H245-UK_TRA_StockTot!H245</f>
        <v>1471.1800738843474</v>
      </c>
      <c r="I245" s="210">
        <f>EU28_TRA_StockTot!I245-UK_TRA_StockTot!I245</f>
        <v>1552.8681613019219</v>
      </c>
      <c r="J245" s="210">
        <f>EU28_TRA_StockTot!J245-UK_TRA_StockTot!J245</f>
        <v>1586.5130072636375</v>
      </c>
      <c r="K245" s="210">
        <f>EU28_TRA_StockTot!K245-UK_TRA_StockTot!K245</f>
        <v>1547.4162581075823</v>
      </c>
      <c r="L245" s="210">
        <f>EU28_TRA_StockTot!L245-UK_TRA_StockTot!L245</f>
        <v>1573.0542391325821</v>
      </c>
      <c r="M245" s="210">
        <f>EU28_TRA_StockTot!M245-UK_TRA_StockTot!M245</f>
        <v>1555.962049608469</v>
      </c>
      <c r="N245" s="210">
        <f>EU28_TRA_StockTot!N245-UK_TRA_StockTot!N245</f>
        <v>1503.530839835159</v>
      </c>
      <c r="O245" s="210">
        <f>EU28_TRA_StockTot!O245-UK_TRA_StockTot!O245</f>
        <v>1450.4068122246863</v>
      </c>
      <c r="P245" s="210">
        <f>EU28_TRA_StockTot!P245-UK_TRA_StockTot!P245</f>
        <v>1411.1706921378582</v>
      </c>
      <c r="Q245" s="210">
        <f>EU28_TRA_StockTot!Q245-UK_TRA_StockTot!Q245</f>
        <v>1395.9469014456295</v>
      </c>
      <c r="R245" s="210">
        <f>EU28_TRA_StockTot!R245-UK_TRA_StockTot!R245</f>
        <v>1412.975510311574</v>
      </c>
      <c r="S245" s="210">
        <f>EU28_TRA_StockTot!S245-UK_TRA_StockTot!S245</f>
        <v>1434.8905650558095</v>
      </c>
      <c r="T245" s="210">
        <f>EU28_TRA_StockTot!T245-UK_TRA_StockTot!T245</f>
        <v>1456.0781600091891</v>
      </c>
      <c r="U245" s="210">
        <f>EU28_TRA_StockTot!U245-UK_TRA_StockTot!U245</f>
        <v>1474.6584182103045</v>
      </c>
      <c r="V245" s="210">
        <f>EU28_TRA_StockTot!V245-UK_TRA_StockTot!V245</f>
        <v>1490.9177605066816</v>
      </c>
      <c r="W245" s="210">
        <f>EU28_TRA_StockTot!W245-UK_TRA_StockTot!W245</f>
        <v>1505.1047220495786</v>
      </c>
      <c r="X245" s="210">
        <f>EU28_TRA_StockTot!X245-UK_TRA_StockTot!X245</f>
        <v>1517.4310959682714</v>
      </c>
      <c r="Y245" s="210">
        <f>EU28_TRA_StockTot!Y245-UK_TRA_StockTot!Y245</f>
        <v>1531.5063574730575</v>
      </c>
      <c r="Z245" s="210">
        <f>EU28_TRA_StockTot!Z245-UK_TRA_StockTot!Z245</f>
        <v>1544.3141070136519</v>
      </c>
      <c r="AA245" s="210">
        <f>EU28_TRA_StockTot!AA245-UK_TRA_StockTot!AA245</f>
        <v>1556.5381187163739</v>
      </c>
      <c r="AB245" s="210">
        <f>EU28_TRA_StockTot!AB245-UK_TRA_StockTot!AB245</f>
        <v>1568.5164260605413</v>
      </c>
      <c r="AC245" s="210">
        <f>EU28_TRA_StockTot!AC245-UK_TRA_StockTot!AC245</f>
        <v>1580.2257034677834</v>
      </c>
      <c r="AD245" s="210">
        <f>EU28_TRA_StockTot!AD245-UK_TRA_StockTot!AD245</f>
        <v>1591.940064477365</v>
      </c>
      <c r="AE245" s="210">
        <f>EU28_TRA_StockTot!AE245-UK_TRA_StockTot!AE245</f>
        <v>1603.8574535142977</v>
      </c>
      <c r="AF245" s="210">
        <f>EU28_TRA_StockTot!AF245-UK_TRA_StockTot!AF245</f>
        <v>1616.097174054785</v>
      </c>
      <c r="AG245" s="210">
        <f>EU28_TRA_StockTot!AG245-UK_TRA_StockTot!AG245</f>
        <v>1628.470290239173</v>
      </c>
      <c r="AH245" s="210">
        <f>EU28_TRA_StockTot!AH245-UK_TRA_StockTot!AH245</f>
        <v>1641.0123005393857</v>
      </c>
      <c r="AI245" s="210">
        <f>EU28_TRA_StockTot!AI245-UK_TRA_StockTot!AI245</f>
        <v>1654.0208707909858</v>
      </c>
      <c r="AJ245" s="210">
        <f>EU28_TRA_StockTot!AJ245-UK_TRA_StockTot!AJ245</f>
        <v>1667.6524147216776</v>
      </c>
      <c r="AK245" s="210">
        <f>EU28_TRA_StockTot!AK245-UK_TRA_StockTot!AK245</f>
        <v>1682.0192152494112</v>
      </c>
      <c r="AL245" s="210">
        <f>EU28_TRA_StockTot!AL245-UK_TRA_StockTot!AL245</f>
        <v>1697.3493616216399</v>
      </c>
      <c r="AM245" s="210">
        <f>EU28_TRA_StockTot!AM245-UK_TRA_StockTot!AM245</f>
        <v>1707.2253146644628</v>
      </c>
      <c r="AN245" s="210">
        <f>EU28_TRA_StockTot!AN245-UK_TRA_StockTot!AN245</f>
        <v>1717.74818510671</v>
      </c>
      <c r="AO245" s="210">
        <f>EU28_TRA_StockTot!AO245-UK_TRA_StockTot!AO245</f>
        <v>1728.8118863609413</v>
      </c>
      <c r="AP245" s="210">
        <f>EU28_TRA_StockTot!AP245-UK_TRA_StockTot!AP245</f>
        <v>1740.3199401200329</v>
      </c>
      <c r="AQ245" s="210">
        <f>EU28_TRA_StockTot!AQ245-UK_TRA_StockTot!AQ245</f>
        <v>1751.8277344846019</v>
      </c>
      <c r="AR245" s="210">
        <f>EU28_TRA_StockTot!AR245-UK_TRA_StockTot!AR245</f>
        <v>1763.7326008205548</v>
      </c>
      <c r="AS245" s="210">
        <f>EU28_TRA_StockTot!AS245-UK_TRA_StockTot!AS245</f>
        <v>1776.0985933303359</v>
      </c>
      <c r="AT245" s="210">
        <f>EU28_TRA_StockTot!AT245-UK_TRA_StockTot!AT245</f>
        <v>1789.3272078434552</v>
      </c>
      <c r="AU245" s="210">
        <f>EU28_TRA_StockTot!AU245-UK_TRA_StockTot!AU245</f>
        <v>1803.7576973076639</v>
      </c>
      <c r="AV245" s="210">
        <f>EU28_TRA_StockTot!AV245-UK_TRA_StockTot!AV245</f>
        <v>1819.4346137741229</v>
      </c>
      <c r="AW245" s="210">
        <f>EU28_TRA_StockTot!AW245-UK_TRA_StockTot!AW245</f>
        <v>1836.0045221507712</v>
      </c>
      <c r="AX245" s="210">
        <f>EU28_TRA_StockTot!AX245-UK_TRA_StockTot!AX245</f>
        <v>1853.1269770909064</v>
      </c>
      <c r="AY245" s="210">
        <f>EU28_TRA_StockTot!AY245-UK_TRA_StockTot!AY245</f>
        <v>1870.618265054552</v>
      </c>
      <c r="AZ245" s="210">
        <f>EU28_TRA_StockTot!AZ245-UK_TRA_StockTot!AZ245</f>
        <v>1888.2400221970377</v>
      </c>
    </row>
    <row r="246" spans="1:52">
      <c r="A246" s="116" t="s">
        <v>229</v>
      </c>
      <c r="B246" s="96">
        <f>EU28_TRA_StockTot!B246-UK_TRA_StockTot!B246</f>
        <v>1060.8571179509299</v>
      </c>
      <c r="C246" s="197">
        <f>EU28_TRA_StockTot!C246-UK_TRA_StockTot!C246</f>
        <v>1136.5983102957252</v>
      </c>
      <c r="D246" s="197">
        <f>EU28_TRA_StockTot!D246-UK_TRA_StockTot!D246</f>
        <v>1203.2053931477631</v>
      </c>
      <c r="E246" s="197">
        <f>EU28_TRA_StockTot!E246-UK_TRA_StockTot!E246</f>
        <v>1253.2061629409077</v>
      </c>
      <c r="F246" s="197">
        <f>EU28_TRA_StockTot!F246-UK_TRA_StockTot!F246</f>
        <v>1309.2158981841501</v>
      </c>
      <c r="G246" s="197">
        <f>EU28_TRA_StockTot!G246-UK_TRA_StockTot!G246</f>
        <v>1382.5709269687518</v>
      </c>
      <c r="H246" s="197">
        <f>EU28_TRA_StockTot!H246-UK_TRA_StockTot!H246</f>
        <v>1471.1800738843474</v>
      </c>
      <c r="I246" s="197">
        <f>EU28_TRA_StockTot!I246-UK_TRA_StockTot!I246</f>
        <v>1552.8681613019219</v>
      </c>
      <c r="J246" s="197">
        <f>EU28_TRA_StockTot!J246-UK_TRA_StockTot!J246</f>
        <v>1586.5130072636375</v>
      </c>
      <c r="K246" s="197">
        <f>EU28_TRA_StockTot!K246-UK_TRA_StockTot!K246</f>
        <v>1547.4162581075823</v>
      </c>
      <c r="L246" s="197">
        <f>EU28_TRA_StockTot!L246-UK_TRA_StockTot!L246</f>
        <v>1573.0542391325821</v>
      </c>
      <c r="M246" s="197">
        <f>EU28_TRA_StockTot!M246-UK_TRA_StockTot!M246</f>
        <v>1555.962049608469</v>
      </c>
      <c r="N246" s="197">
        <f>EU28_TRA_StockTot!N246-UK_TRA_StockTot!N246</f>
        <v>1503.530839835159</v>
      </c>
      <c r="O246" s="197">
        <f>EU28_TRA_StockTot!O246-UK_TRA_StockTot!O246</f>
        <v>1450.4068122246863</v>
      </c>
      <c r="P246" s="197">
        <f>EU28_TRA_StockTot!P246-UK_TRA_StockTot!P246</f>
        <v>1411.1706921378582</v>
      </c>
      <c r="Q246" s="197">
        <f>EU28_TRA_StockTot!Q246-UK_TRA_StockTot!Q246</f>
        <v>1395.9469014456295</v>
      </c>
      <c r="R246" s="197">
        <f>EU28_TRA_StockTot!R246-UK_TRA_StockTot!R246</f>
        <v>1412.9622889785271</v>
      </c>
      <c r="S246" s="197">
        <f>EU28_TRA_StockTot!S246-UK_TRA_StockTot!S246</f>
        <v>1434.8620522377541</v>
      </c>
      <c r="T246" s="197">
        <f>EU28_TRA_StockTot!T246-UK_TRA_StockTot!T246</f>
        <v>1456.0333469549792</v>
      </c>
      <c r="U246" s="197">
        <f>EU28_TRA_StockTot!U246-UK_TRA_StockTot!U246</f>
        <v>1474.5977665792284</v>
      </c>
      <c r="V246" s="197">
        <f>EU28_TRA_StockTot!V246-UK_TRA_StockTot!V246</f>
        <v>1490.8406813736156</v>
      </c>
      <c r="W246" s="197">
        <f>EU28_TRA_StockTot!W246-UK_TRA_StockTot!W246</f>
        <v>1505.0113754361844</v>
      </c>
      <c r="X246" s="197">
        <f>EU28_TRA_StockTot!X246-UK_TRA_StockTot!X246</f>
        <v>1517.3215047596821</v>
      </c>
      <c r="Y246" s="197">
        <f>EU28_TRA_StockTot!Y246-UK_TRA_StockTot!Y246</f>
        <v>1531.3788261702362</v>
      </c>
      <c r="Z246" s="197">
        <f>EU28_TRA_StockTot!Z246-UK_TRA_StockTot!Z246</f>
        <v>1544.1693084796368</v>
      </c>
      <c r="AA246" s="197">
        <f>EU28_TRA_StockTot!AA246-UK_TRA_StockTot!AA246</f>
        <v>1556.3759649258659</v>
      </c>
      <c r="AB246" s="197">
        <f>EU28_TRA_StockTot!AB246-UK_TRA_StockTot!AB246</f>
        <v>1568.335661734526</v>
      </c>
      <c r="AC246" s="197">
        <f>EU28_TRA_StockTot!AC246-UK_TRA_StockTot!AC246</f>
        <v>1580.0272352609463</v>
      </c>
      <c r="AD246" s="197">
        <f>EU28_TRA_StockTot!AD246-UK_TRA_StockTot!AD246</f>
        <v>1591.7236340105285</v>
      </c>
      <c r="AE246" s="197">
        <f>EU28_TRA_StockTot!AE246-UK_TRA_StockTot!AE246</f>
        <v>1603.6229272754777</v>
      </c>
      <c r="AF246" s="197">
        <f>EU28_TRA_StockTot!AF246-UK_TRA_StockTot!AF246</f>
        <v>1615.843562221904</v>
      </c>
      <c r="AG246" s="197">
        <f>EU28_TRA_StockTot!AG246-UK_TRA_StockTot!AG246</f>
        <v>1628.1980402854351</v>
      </c>
      <c r="AH246" s="197">
        <f>EU28_TRA_StockTot!AH246-UK_TRA_StockTot!AH246</f>
        <v>1640.7202604622958</v>
      </c>
      <c r="AI246" s="197">
        <f>EU28_TRA_StockTot!AI246-UK_TRA_StockTot!AI246</f>
        <v>1653.7089971554194</v>
      </c>
      <c r="AJ246" s="197">
        <f>EU28_TRA_StockTot!AJ246-UK_TRA_StockTot!AJ246</f>
        <v>1667.3224944321514</v>
      </c>
      <c r="AK246" s="197">
        <f>EU28_TRA_StockTot!AK246-UK_TRA_StockTot!AK246</f>
        <v>1681.6687674221982</v>
      </c>
      <c r="AL246" s="197">
        <f>EU28_TRA_StockTot!AL246-UK_TRA_StockTot!AL246</f>
        <v>1696.9790199879367</v>
      </c>
      <c r="AM246" s="197">
        <f>EU28_TRA_StockTot!AM246-UK_TRA_StockTot!AM246</f>
        <v>1706.8337064734626</v>
      </c>
      <c r="AN246" s="197">
        <f>EU28_TRA_StockTot!AN246-UK_TRA_StockTot!AN246</f>
        <v>1717.3365868026422</v>
      </c>
      <c r="AO246" s="197">
        <f>EU28_TRA_StockTot!AO246-UK_TRA_StockTot!AO246</f>
        <v>1728.3764206924052</v>
      </c>
      <c r="AP246" s="197">
        <f>EU28_TRA_StockTot!AP246-UK_TRA_StockTot!AP246</f>
        <v>1739.8567515063771</v>
      </c>
      <c r="AQ246" s="197">
        <f>EU28_TRA_StockTot!AQ246-UK_TRA_StockTot!AQ246</f>
        <v>1751.338310432993</v>
      </c>
      <c r="AR246" s="197">
        <f>EU28_TRA_StockTot!AR246-UK_TRA_StockTot!AR246</f>
        <v>1763.2133577156155</v>
      </c>
      <c r="AS246" s="197">
        <f>EU28_TRA_StockTot!AS246-UK_TRA_StockTot!AS246</f>
        <v>1775.5427936201963</v>
      </c>
      <c r="AT246" s="197">
        <f>EU28_TRA_StockTot!AT246-UK_TRA_StockTot!AT246</f>
        <v>1788.7077168932503</v>
      </c>
      <c r="AU246" s="197">
        <f>EU28_TRA_StockTot!AU246-UK_TRA_StockTot!AU246</f>
        <v>1803.0904815382009</v>
      </c>
      <c r="AV246" s="197">
        <f>EU28_TRA_StockTot!AV246-UK_TRA_StockTot!AV246</f>
        <v>1818.7214600297675</v>
      </c>
      <c r="AW246" s="197">
        <f>EU28_TRA_StockTot!AW246-UK_TRA_StockTot!AW246</f>
        <v>1835.2344155426388</v>
      </c>
      <c r="AX246" s="197">
        <f>EU28_TRA_StockTot!AX246-UK_TRA_StockTot!AX246</f>
        <v>1852.2893507295466</v>
      </c>
      <c r="AY246" s="197">
        <f>EU28_TRA_StockTot!AY246-UK_TRA_StockTot!AY246</f>
        <v>1869.7128280427319</v>
      </c>
      <c r="AZ246" s="197">
        <f>EU28_TRA_StockTot!AZ246-UK_TRA_StockTot!AZ246</f>
        <v>1887.2506255988151</v>
      </c>
    </row>
    <row r="247" spans="1:52">
      <c r="A247" s="116" t="s">
        <v>230</v>
      </c>
      <c r="B247" s="96">
        <f>EU28_TRA_StockTot!B247-UK_TRA_StockTot!B247</f>
        <v>0</v>
      </c>
      <c r="C247" s="197">
        <f>EU28_TRA_StockTot!C247-UK_TRA_StockTot!C247</f>
        <v>0</v>
      </c>
      <c r="D247" s="197">
        <f>EU28_TRA_StockTot!D247-UK_TRA_StockTot!D247</f>
        <v>0</v>
      </c>
      <c r="E247" s="197">
        <f>EU28_TRA_StockTot!E247-UK_TRA_StockTot!E247</f>
        <v>0</v>
      </c>
      <c r="F247" s="197">
        <f>EU28_TRA_StockTot!F247-UK_TRA_StockTot!F247</f>
        <v>0</v>
      </c>
      <c r="G247" s="197">
        <f>EU28_TRA_StockTot!G247-UK_TRA_StockTot!G247</f>
        <v>0</v>
      </c>
      <c r="H247" s="197">
        <f>EU28_TRA_StockTot!H247-UK_TRA_StockTot!H247</f>
        <v>0</v>
      </c>
      <c r="I247" s="197">
        <f>EU28_TRA_StockTot!I247-UK_TRA_StockTot!I247</f>
        <v>0</v>
      </c>
      <c r="J247" s="197">
        <f>EU28_TRA_StockTot!J247-UK_TRA_StockTot!J247</f>
        <v>0</v>
      </c>
      <c r="K247" s="197">
        <f>EU28_TRA_StockTot!K247-UK_TRA_StockTot!K247</f>
        <v>0</v>
      </c>
      <c r="L247" s="197">
        <f>EU28_TRA_StockTot!L247-UK_TRA_StockTot!L247</f>
        <v>0</v>
      </c>
      <c r="M247" s="197">
        <f>EU28_TRA_StockTot!M247-UK_TRA_StockTot!M247</f>
        <v>0</v>
      </c>
      <c r="N247" s="197">
        <f>EU28_TRA_StockTot!N247-UK_TRA_StockTot!N247</f>
        <v>0</v>
      </c>
      <c r="O247" s="197">
        <f>EU28_TRA_StockTot!O247-UK_TRA_StockTot!O247</f>
        <v>0</v>
      </c>
      <c r="P247" s="197">
        <f>EU28_TRA_StockTot!P247-UK_TRA_StockTot!P247</f>
        <v>0</v>
      </c>
      <c r="Q247" s="197">
        <f>EU28_TRA_StockTot!Q247-UK_TRA_StockTot!Q247</f>
        <v>0</v>
      </c>
      <c r="R247" s="197">
        <f>EU28_TRA_StockTot!R247-UK_TRA_StockTot!R247</f>
        <v>1.3221029406514408E-2</v>
      </c>
      <c r="S247" s="197">
        <f>EU28_TRA_StockTot!S247-UK_TRA_StockTot!S247</f>
        <v>2.8511998567050275E-2</v>
      </c>
      <c r="T247" s="197">
        <f>EU28_TRA_StockTot!T247-UK_TRA_StockTot!T247</f>
        <v>4.4811421986942039E-2</v>
      </c>
      <c r="U247" s="197">
        <f>EU28_TRA_StockTot!U247-UK_TRA_StockTot!U247</f>
        <v>6.0648844846277576E-2</v>
      </c>
      <c r="V247" s="197">
        <f>EU28_TRA_StockTot!V247-UK_TRA_StockTot!V247</f>
        <v>7.7074602888999644E-2</v>
      </c>
      <c r="W247" s="197">
        <f>EU28_TRA_StockTot!W247-UK_TRA_StockTot!W247</f>
        <v>9.3339572231561224E-2</v>
      </c>
      <c r="X247" s="197">
        <f>EU28_TRA_StockTot!X247-UK_TRA_StockTot!X247</f>
        <v>0.10958055383877825</v>
      </c>
      <c r="Y247" s="197">
        <f>EU28_TRA_StockTot!Y247-UK_TRA_StockTot!Y247</f>
        <v>0.1275148325546312</v>
      </c>
      <c r="Z247" s="197">
        <f>EU28_TRA_StockTot!Z247-UK_TRA_StockTot!Z247</f>
        <v>0.14477400938495386</v>
      </c>
      <c r="AA247" s="197">
        <f>EU28_TRA_StockTot!AA247-UK_TRA_StockTot!AA247</f>
        <v>0.16211767254074846</v>
      </c>
      <c r="AB247" s="197">
        <f>EU28_TRA_StockTot!AB247-UK_TRA_StockTot!AB247</f>
        <v>0.18071034956336984</v>
      </c>
      <c r="AC247" s="197">
        <f>EU28_TRA_StockTot!AC247-UK_TRA_StockTot!AC247</f>
        <v>0.19839004925080628</v>
      </c>
      <c r="AD247" s="197">
        <f>EU28_TRA_StockTot!AD247-UK_TRA_StockTot!AD247</f>
        <v>0.2163168846732611</v>
      </c>
      <c r="AE247" s="197">
        <f>EU28_TRA_StockTot!AE247-UK_TRA_StockTot!AE247</f>
        <v>0.23436301066152909</v>
      </c>
      <c r="AF247" s="197">
        <f>EU28_TRA_StockTot!AF247-UK_TRA_StockTot!AF247</f>
        <v>0.25337478039566086</v>
      </c>
      <c r="AG247" s="197">
        <f>EU28_TRA_StockTot!AG247-UK_TRA_StockTot!AG247</f>
        <v>0.27191279435227661</v>
      </c>
      <c r="AH247" s="197">
        <f>EU28_TRA_StockTot!AH247-UK_TRA_StockTot!AH247</f>
        <v>0.29155527427712119</v>
      </c>
      <c r="AI247" s="197">
        <f>EU28_TRA_StockTot!AI247-UK_TRA_StockTot!AI247</f>
        <v>0.31118854654602041</v>
      </c>
      <c r="AJ247" s="197">
        <f>EU28_TRA_StockTot!AJ247-UK_TRA_StockTot!AJ247</f>
        <v>0.32897850339181067</v>
      </c>
      <c r="AK247" s="197">
        <f>EU28_TRA_StockTot!AK247-UK_TRA_StockTot!AK247</f>
        <v>0.34911518496670157</v>
      </c>
      <c r="AL247" s="197">
        <f>EU28_TRA_StockTot!AL247-UK_TRA_StockTot!AL247</f>
        <v>0.36850113447635702</v>
      </c>
      <c r="AM247" s="197">
        <f>EU28_TRA_StockTot!AM247-UK_TRA_StockTot!AM247</f>
        <v>0.38907270838510694</v>
      </c>
      <c r="AN247" s="197">
        <f>EU28_TRA_StockTot!AN247-UK_TRA_StockTot!AN247</f>
        <v>0.40816701193295729</v>
      </c>
      <c r="AO247" s="197">
        <f>EU28_TRA_StockTot!AO247-UK_TRA_StockTot!AO247</f>
        <v>0.43067752786067764</v>
      </c>
      <c r="AP247" s="197">
        <f>EU28_TRA_StockTot!AP247-UK_TRA_StockTot!AP247</f>
        <v>0.45638350296416247</v>
      </c>
      <c r="AQ247" s="197">
        <f>EU28_TRA_StockTot!AQ247-UK_TRA_StockTot!AQ247</f>
        <v>0.48018704085890523</v>
      </c>
      <c r="AR247" s="197">
        <f>EU28_TRA_StockTot!AR247-UK_TRA_StockTot!AR247</f>
        <v>0.50675144282473572</v>
      </c>
      <c r="AS247" s="197">
        <f>EU28_TRA_StockTot!AS247-UK_TRA_StockTot!AS247</f>
        <v>0.53833030291233874</v>
      </c>
      <c r="AT247" s="197">
        <f>EU28_TRA_StockTot!AT247-UK_TRA_StockTot!AT247</f>
        <v>0.59198667314951192</v>
      </c>
      <c r="AU247" s="197">
        <f>EU28_TRA_StockTot!AU247-UK_TRA_StockTot!AU247</f>
        <v>0.63094965221946075</v>
      </c>
      <c r="AV247" s="197">
        <f>EU28_TRA_StockTot!AV247-UK_TRA_StockTot!AV247</f>
        <v>0.66678588819210005</v>
      </c>
      <c r="AW247" s="197">
        <f>EU28_TRA_StockTot!AW247-UK_TRA_StockTot!AW247</f>
        <v>0.71004761366324676</v>
      </c>
      <c r="AX247" s="197">
        <f>EU28_TRA_StockTot!AX247-UK_TRA_StockTot!AX247</f>
        <v>0.75953499490713761</v>
      </c>
      <c r="AY247" s="197">
        <f>EU28_TRA_StockTot!AY247-UK_TRA_StockTot!AY247</f>
        <v>0.80713020177488448</v>
      </c>
      <c r="AZ247" s="197">
        <f>EU28_TRA_StockTot!AZ247-UK_TRA_StockTot!AZ247</f>
        <v>0.86345845068962701</v>
      </c>
    </row>
    <row r="248" spans="1:52">
      <c r="A248" s="116" t="s">
        <v>221</v>
      </c>
      <c r="B248" s="96">
        <f>EU28_TRA_StockTot!B248-UK_TRA_StockTot!B248</f>
        <v>0</v>
      </c>
      <c r="C248" s="197">
        <f>EU28_TRA_StockTot!C248-UK_TRA_StockTot!C248</f>
        <v>0</v>
      </c>
      <c r="D248" s="197">
        <f>EU28_TRA_StockTot!D248-UK_TRA_StockTot!D248</f>
        <v>0</v>
      </c>
      <c r="E248" s="197">
        <f>EU28_TRA_StockTot!E248-UK_TRA_StockTot!E248</f>
        <v>0</v>
      </c>
      <c r="F248" s="197">
        <f>EU28_TRA_StockTot!F248-UK_TRA_StockTot!F248</f>
        <v>0</v>
      </c>
      <c r="G248" s="197">
        <f>EU28_TRA_StockTot!G248-UK_TRA_StockTot!G248</f>
        <v>0</v>
      </c>
      <c r="H248" s="197">
        <f>EU28_TRA_StockTot!H248-UK_TRA_StockTot!H248</f>
        <v>0</v>
      </c>
      <c r="I248" s="197">
        <f>EU28_TRA_StockTot!I248-UK_TRA_StockTot!I248</f>
        <v>0</v>
      </c>
      <c r="J248" s="197">
        <f>EU28_TRA_StockTot!J248-UK_TRA_StockTot!J248</f>
        <v>0</v>
      </c>
      <c r="K248" s="197">
        <f>EU28_TRA_StockTot!K248-UK_TRA_StockTot!K248</f>
        <v>0</v>
      </c>
      <c r="L248" s="197">
        <f>EU28_TRA_StockTot!L248-UK_TRA_StockTot!L248</f>
        <v>0</v>
      </c>
      <c r="M248" s="197">
        <f>EU28_TRA_StockTot!M248-UK_TRA_StockTot!M248</f>
        <v>0</v>
      </c>
      <c r="N248" s="197">
        <f>EU28_TRA_StockTot!N248-UK_TRA_StockTot!N248</f>
        <v>0</v>
      </c>
      <c r="O248" s="197">
        <f>EU28_TRA_StockTot!O248-UK_TRA_StockTot!O248</f>
        <v>0</v>
      </c>
      <c r="P248" s="197">
        <f>EU28_TRA_StockTot!P248-UK_TRA_StockTot!P248</f>
        <v>0</v>
      </c>
      <c r="Q248" s="197">
        <f>EU28_TRA_StockTot!Q248-UK_TRA_StockTot!Q248</f>
        <v>0</v>
      </c>
      <c r="R248" s="197">
        <f>EU28_TRA_StockTot!R248-UK_TRA_StockTot!R248</f>
        <v>3.0364031745609619E-7</v>
      </c>
      <c r="S248" s="197">
        <f>EU28_TRA_StockTot!S248-UK_TRA_StockTot!S248</f>
        <v>8.1948806716889579E-7</v>
      </c>
      <c r="T248" s="197">
        <f>EU28_TRA_StockTot!T248-UK_TRA_StockTot!T248</f>
        <v>1.6322229804504129E-6</v>
      </c>
      <c r="U248" s="197">
        <f>EU28_TRA_StockTot!U248-UK_TRA_StockTot!U248</f>
        <v>2.7862296909317989E-6</v>
      </c>
      <c r="V248" s="197">
        <f>EU28_TRA_StockTot!V248-UK_TRA_StockTot!V248</f>
        <v>4.5301769673773958E-6</v>
      </c>
      <c r="W248" s="197">
        <f>EU28_TRA_StockTot!W248-UK_TRA_StockTot!W248</f>
        <v>7.0411626712314257E-6</v>
      </c>
      <c r="X248" s="197">
        <f>EU28_TRA_StockTot!X248-UK_TRA_StockTot!X248</f>
        <v>1.0654750749712126E-5</v>
      </c>
      <c r="Y248" s="197">
        <f>EU28_TRA_StockTot!Y248-UK_TRA_StockTot!Y248</f>
        <v>1.6470266634087628E-5</v>
      </c>
      <c r="Z248" s="197">
        <f>EU28_TRA_StockTot!Z248-UK_TRA_StockTot!Z248</f>
        <v>2.452463029800565E-5</v>
      </c>
      <c r="AA248" s="197">
        <f>EU28_TRA_StockTot!AA248-UK_TRA_StockTot!AA248</f>
        <v>3.611796720271828E-5</v>
      </c>
      <c r="AB248" s="197">
        <f>EU28_TRA_StockTot!AB248-UK_TRA_StockTot!AB248</f>
        <v>5.3976452110150729E-5</v>
      </c>
      <c r="AC248" s="197">
        <f>EU28_TRA_StockTot!AC248-UK_TRA_StockTot!AC248</f>
        <v>7.8157586514356929E-5</v>
      </c>
      <c r="AD248" s="197">
        <f>EU28_TRA_StockTot!AD248-UK_TRA_StockTot!AD248</f>
        <v>1.1358216323105873E-4</v>
      </c>
      <c r="AE248" s="197">
        <f>EU28_TRA_StockTot!AE248-UK_TRA_StockTot!AE248</f>
        <v>1.6322815835067368E-4</v>
      </c>
      <c r="AF248" s="197">
        <f>EU28_TRA_StockTot!AF248-UK_TRA_StockTot!AF248</f>
        <v>2.3705248532400366E-4</v>
      </c>
      <c r="AG248" s="197">
        <f>EU28_TRA_StockTot!AG248-UK_TRA_StockTot!AG248</f>
        <v>3.3715938574915643E-4</v>
      </c>
      <c r="AH248" s="197">
        <f>EU28_TRA_StockTot!AH248-UK_TRA_StockTot!AH248</f>
        <v>4.8480281254006176E-4</v>
      </c>
      <c r="AI248" s="197">
        <f>EU28_TRA_StockTot!AI248-UK_TRA_StockTot!AI248</f>
        <v>6.8508902038297043E-4</v>
      </c>
      <c r="AJ248" s="197">
        <f>EU28_TRA_StockTot!AJ248-UK_TRA_StockTot!AJ248</f>
        <v>9.4178613448846107E-4</v>
      </c>
      <c r="AK248" s="197">
        <f>EU28_TRA_StockTot!AK248-UK_TRA_StockTot!AK248</f>
        <v>1.332642246169467E-3</v>
      </c>
      <c r="AL248" s="197">
        <f>EU28_TRA_StockTot!AL248-UK_TRA_StockTot!AL248</f>
        <v>1.840499227041552E-3</v>
      </c>
      <c r="AM248" s="197">
        <f>EU28_TRA_StockTot!AM248-UK_TRA_StockTot!AM248</f>
        <v>2.5354826149341543E-3</v>
      </c>
      <c r="AN248" s="197">
        <f>EU28_TRA_StockTot!AN248-UK_TRA_StockTot!AN248</f>
        <v>3.431292134967416E-3</v>
      </c>
      <c r="AO248" s="197">
        <f>EU28_TRA_StockTot!AO248-UK_TRA_StockTot!AO248</f>
        <v>4.7881406753754073E-3</v>
      </c>
      <c r="AP248" s="197">
        <f>EU28_TRA_StockTot!AP248-UK_TRA_StockTot!AP248</f>
        <v>6.8051106916608272E-3</v>
      </c>
      <c r="AQ248" s="197">
        <f>EU28_TRA_StockTot!AQ248-UK_TRA_StockTot!AQ248</f>
        <v>9.2370107501671822E-3</v>
      </c>
      <c r="AR248" s="197">
        <f>EU28_TRA_StockTot!AR248-UK_TRA_StockTot!AR248</f>
        <v>1.249166211445029E-2</v>
      </c>
      <c r="AS248" s="197">
        <f>EU28_TRA_StockTot!AS248-UK_TRA_StockTot!AS248</f>
        <v>1.7469407227208526E-2</v>
      </c>
      <c r="AT248" s="197">
        <f>EU28_TRA_StockTot!AT248-UK_TRA_StockTot!AT248</f>
        <v>2.7504277055541516E-2</v>
      </c>
      <c r="AU248" s="197">
        <f>EU28_TRA_StockTot!AU248-UK_TRA_StockTot!AU248</f>
        <v>3.6266117243535928E-2</v>
      </c>
      <c r="AV248" s="197">
        <f>EU28_TRA_StockTot!AV248-UK_TRA_StockTot!AV248</f>
        <v>4.6367856163442175E-2</v>
      </c>
      <c r="AW248" s="197">
        <f>EU28_TRA_StockTot!AW248-UK_TRA_StockTot!AW248</f>
        <v>6.0058994469043246E-2</v>
      </c>
      <c r="AX248" s="197">
        <f>EU28_TRA_StockTot!AX248-UK_TRA_StockTot!AX248</f>
        <v>7.8091366452925831E-2</v>
      </c>
      <c r="AY248" s="197">
        <f>EU28_TRA_StockTot!AY248-UK_TRA_StockTot!AY248</f>
        <v>9.8306810044928583E-2</v>
      </c>
      <c r="AZ248" s="197">
        <f>EU28_TRA_StockTot!AZ248-UK_TRA_StockTot!AZ248</f>
        <v>0.12593814753325153</v>
      </c>
    </row>
    <row r="249" spans="1:52">
      <c r="A249" s="116" t="s">
        <v>231</v>
      </c>
      <c r="B249" s="96">
        <f>EU28_TRA_StockTot!B249-UK_TRA_StockTot!B249</f>
        <v>0</v>
      </c>
      <c r="C249" s="197">
        <f>EU28_TRA_StockTot!C249-UK_TRA_StockTot!C249</f>
        <v>0</v>
      </c>
      <c r="D249" s="197">
        <f>EU28_TRA_StockTot!D249-UK_TRA_StockTot!D249</f>
        <v>0</v>
      </c>
      <c r="E249" s="197">
        <f>EU28_TRA_StockTot!E249-UK_TRA_StockTot!E249</f>
        <v>0</v>
      </c>
      <c r="F249" s="197">
        <f>EU28_TRA_StockTot!F249-UK_TRA_StockTot!F249</f>
        <v>0</v>
      </c>
      <c r="G249" s="197">
        <f>EU28_TRA_StockTot!G249-UK_TRA_StockTot!G249</f>
        <v>0</v>
      </c>
      <c r="H249" s="197">
        <f>EU28_TRA_StockTot!H249-UK_TRA_StockTot!H249</f>
        <v>0</v>
      </c>
      <c r="I249" s="197">
        <f>EU28_TRA_StockTot!I249-UK_TRA_StockTot!I249</f>
        <v>0</v>
      </c>
      <c r="J249" s="197">
        <f>EU28_TRA_StockTot!J249-UK_TRA_StockTot!J249</f>
        <v>0</v>
      </c>
      <c r="K249" s="197">
        <f>EU28_TRA_StockTot!K249-UK_TRA_StockTot!K249</f>
        <v>0</v>
      </c>
      <c r="L249" s="197">
        <f>EU28_TRA_StockTot!L249-UK_TRA_StockTot!L249</f>
        <v>0</v>
      </c>
      <c r="M249" s="197">
        <f>EU28_TRA_StockTot!M249-UK_TRA_StockTot!M249</f>
        <v>0</v>
      </c>
      <c r="N249" s="197">
        <f>EU28_TRA_StockTot!N249-UK_TRA_StockTot!N249</f>
        <v>0</v>
      </c>
      <c r="O249" s="197">
        <f>EU28_TRA_StockTot!O249-UK_TRA_StockTot!O249</f>
        <v>0</v>
      </c>
      <c r="P249" s="197">
        <f>EU28_TRA_StockTot!P249-UK_TRA_StockTot!P249</f>
        <v>0</v>
      </c>
      <c r="Q249" s="197">
        <f>EU28_TRA_StockTot!Q249-UK_TRA_StockTot!Q249</f>
        <v>0</v>
      </c>
      <c r="R249" s="197">
        <f>EU28_TRA_StockTot!R249-UK_TRA_StockTot!R249</f>
        <v>0</v>
      </c>
      <c r="S249" s="197">
        <f>EU28_TRA_StockTot!S249-UK_TRA_StockTot!S249</f>
        <v>0</v>
      </c>
      <c r="T249" s="197">
        <f>EU28_TRA_StockTot!T249-UK_TRA_StockTot!T249</f>
        <v>0</v>
      </c>
      <c r="U249" s="197">
        <f>EU28_TRA_StockTot!U249-UK_TRA_StockTot!U249</f>
        <v>0</v>
      </c>
      <c r="V249" s="197">
        <f>EU28_TRA_StockTot!V249-UK_TRA_StockTot!V249</f>
        <v>0</v>
      </c>
      <c r="W249" s="197">
        <f>EU28_TRA_StockTot!W249-UK_TRA_StockTot!W249</f>
        <v>0</v>
      </c>
      <c r="X249" s="197">
        <f>EU28_TRA_StockTot!X249-UK_TRA_StockTot!X249</f>
        <v>0</v>
      </c>
      <c r="Y249" s="197">
        <f>EU28_TRA_StockTot!Y249-UK_TRA_StockTot!Y249</f>
        <v>0</v>
      </c>
      <c r="Z249" s="197">
        <f>EU28_TRA_StockTot!Z249-UK_TRA_StockTot!Z249</f>
        <v>0</v>
      </c>
      <c r="AA249" s="197">
        <f>EU28_TRA_StockTot!AA249-UK_TRA_StockTot!AA249</f>
        <v>0</v>
      </c>
      <c r="AB249" s="197">
        <f>EU28_TRA_StockTot!AB249-UK_TRA_StockTot!AB249</f>
        <v>0</v>
      </c>
      <c r="AC249" s="197">
        <f>EU28_TRA_StockTot!AC249-UK_TRA_StockTot!AC249</f>
        <v>0</v>
      </c>
      <c r="AD249" s="197">
        <f>EU28_TRA_StockTot!AD249-UK_TRA_StockTot!AD249</f>
        <v>0</v>
      </c>
      <c r="AE249" s="197">
        <f>EU28_TRA_StockTot!AE249-UK_TRA_StockTot!AE249</f>
        <v>0</v>
      </c>
      <c r="AF249" s="197">
        <f>EU28_TRA_StockTot!AF249-UK_TRA_StockTot!AF249</f>
        <v>0</v>
      </c>
      <c r="AG249" s="197">
        <f>EU28_TRA_StockTot!AG249-UK_TRA_StockTot!AG249</f>
        <v>0</v>
      </c>
      <c r="AH249" s="197">
        <f>EU28_TRA_StockTot!AH249-UK_TRA_StockTot!AH249</f>
        <v>0</v>
      </c>
      <c r="AI249" s="197">
        <f>EU28_TRA_StockTot!AI249-UK_TRA_StockTot!AI249</f>
        <v>0</v>
      </c>
      <c r="AJ249" s="197">
        <f>EU28_TRA_StockTot!AJ249-UK_TRA_StockTot!AJ249</f>
        <v>0</v>
      </c>
      <c r="AK249" s="197">
        <f>EU28_TRA_StockTot!AK249-UK_TRA_StockTot!AK249</f>
        <v>0</v>
      </c>
      <c r="AL249" s="197">
        <f>EU28_TRA_StockTot!AL249-UK_TRA_StockTot!AL249</f>
        <v>0</v>
      </c>
      <c r="AM249" s="197">
        <f>EU28_TRA_StockTot!AM249-UK_TRA_StockTot!AM249</f>
        <v>0</v>
      </c>
      <c r="AN249" s="197">
        <f>EU28_TRA_StockTot!AN249-UK_TRA_StockTot!AN249</f>
        <v>0</v>
      </c>
      <c r="AO249" s="197">
        <f>EU28_TRA_StockTot!AO249-UK_TRA_StockTot!AO249</f>
        <v>0</v>
      </c>
      <c r="AP249" s="197">
        <f>EU28_TRA_StockTot!AP249-UK_TRA_StockTot!AP249</f>
        <v>0</v>
      </c>
      <c r="AQ249" s="197">
        <f>EU28_TRA_StockTot!AQ249-UK_TRA_StockTot!AQ249</f>
        <v>0</v>
      </c>
      <c r="AR249" s="197">
        <f>EU28_TRA_StockTot!AR249-UK_TRA_StockTot!AR249</f>
        <v>0</v>
      </c>
      <c r="AS249" s="197">
        <f>EU28_TRA_StockTot!AS249-UK_TRA_StockTot!AS249</f>
        <v>0</v>
      </c>
      <c r="AT249" s="197">
        <f>EU28_TRA_StockTot!AT249-UK_TRA_StockTot!AT249</f>
        <v>0</v>
      </c>
      <c r="AU249" s="197">
        <f>EU28_TRA_StockTot!AU249-UK_TRA_StockTot!AU249</f>
        <v>0</v>
      </c>
      <c r="AV249" s="197">
        <f>EU28_TRA_StockTot!AV249-UK_TRA_StockTot!AV249</f>
        <v>0</v>
      </c>
      <c r="AW249" s="197">
        <f>EU28_TRA_StockTot!AW249-UK_TRA_StockTot!AW249</f>
        <v>0</v>
      </c>
      <c r="AX249" s="197">
        <f>EU28_TRA_StockTot!AX249-UK_TRA_StockTot!AX249</f>
        <v>0</v>
      </c>
      <c r="AY249" s="197">
        <f>EU28_TRA_StockTot!AY249-UK_TRA_StockTot!AY249</f>
        <v>0</v>
      </c>
      <c r="AZ249" s="197">
        <f>EU28_TRA_StockTot!AZ249-UK_TRA_StockTot!AZ249</f>
        <v>0</v>
      </c>
    </row>
    <row r="250" spans="1:52">
      <c r="A250" s="116" t="s">
        <v>232</v>
      </c>
      <c r="B250" s="96">
        <f>EU28_TRA_StockTot!B250-UK_TRA_StockTot!B250</f>
        <v>0</v>
      </c>
      <c r="C250" s="197">
        <f>EU28_TRA_StockTot!C250-UK_TRA_StockTot!C250</f>
        <v>0</v>
      </c>
      <c r="D250" s="197">
        <f>EU28_TRA_StockTot!D250-UK_TRA_StockTot!D250</f>
        <v>0</v>
      </c>
      <c r="E250" s="197">
        <f>EU28_TRA_StockTot!E250-UK_TRA_StockTot!E250</f>
        <v>0</v>
      </c>
      <c r="F250" s="197">
        <f>EU28_TRA_StockTot!F250-UK_TRA_StockTot!F250</f>
        <v>0</v>
      </c>
      <c r="G250" s="197">
        <f>EU28_TRA_StockTot!G250-UK_TRA_StockTot!G250</f>
        <v>0</v>
      </c>
      <c r="H250" s="197">
        <f>EU28_TRA_StockTot!H250-UK_TRA_StockTot!H250</f>
        <v>0</v>
      </c>
      <c r="I250" s="197">
        <f>EU28_TRA_StockTot!I250-UK_TRA_StockTot!I250</f>
        <v>0</v>
      </c>
      <c r="J250" s="197">
        <f>EU28_TRA_StockTot!J250-UK_TRA_StockTot!J250</f>
        <v>0</v>
      </c>
      <c r="K250" s="197">
        <f>EU28_TRA_StockTot!K250-UK_TRA_StockTot!K250</f>
        <v>0</v>
      </c>
      <c r="L250" s="197">
        <f>EU28_TRA_StockTot!L250-UK_TRA_StockTot!L250</f>
        <v>0</v>
      </c>
      <c r="M250" s="197">
        <f>EU28_TRA_StockTot!M250-UK_TRA_StockTot!M250</f>
        <v>0</v>
      </c>
      <c r="N250" s="197">
        <f>EU28_TRA_StockTot!N250-UK_TRA_StockTot!N250</f>
        <v>0</v>
      </c>
      <c r="O250" s="197">
        <f>EU28_TRA_StockTot!O250-UK_TRA_StockTot!O250</f>
        <v>0</v>
      </c>
      <c r="P250" s="197">
        <f>EU28_TRA_StockTot!P250-UK_TRA_StockTot!P250</f>
        <v>0</v>
      </c>
      <c r="Q250" s="197">
        <f>EU28_TRA_StockTot!Q250-UK_TRA_StockTot!Q250</f>
        <v>0</v>
      </c>
      <c r="R250" s="197">
        <f>EU28_TRA_StockTot!R250-UK_TRA_StockTot!R250</f>
        <v>0</v>
      </c>
      <c r="S250" s="197">
        <f>EU28_TRA_StockTot!S250-UK_TRA_StockTot!S250</f>
        <v>0</v>
      </c>
      <c r="T250" s="197">
        <f>EU28_TRA_StockTot!T250-UK_TRA_StockTot!T250</f>
        <v>0</v>
      </c>
      <c r="U250" s="197">
        <f>EU28_TRA_StockTot!U250-UK_TRA_StockTot!U250</f>
        <v>0</v>
      </c>
      <c r="V250" s="197">
        <f>EU28_TRA_StockTot!V250-UK_TRA_StockTot!V250</f>
        <v>0</v>
      </c>
      <c r="W250" s="197">
        <f>EU28_TRA_StockTot!W250-UK_TRA_StockTot!W250</f>
        <v>0</v>
      </c>
      <c r="X250" s="197">
        <f>EU28_TRA_StockTot!X250-UK_TRA_StockTot!X250</f>
        <v>0</v>
      </c>
      <c r="Y250" s="197">
        <f>EU28_TRA_StockTot!Y250-UK_TRA_StockTot!Y250</f>
        <v>0</v>
      </c>
      <c r="Z250" s="197">
        <f>EU28_TRA_StockTot!Z250-UK_TRA_StockTot!Z250</f>
        <v>0</v>
      </c>
      <c r="AA250" s="197">
        <f>EU28_TRA_StockTot!AA250-UK_TRA_StockTot!AA250</f>
        <v>0</v>
      </c>
      <c r="AB250" s="197">
        <f>EU28_TRA_StockTot!AB250-UK_TRA_StockTot!AB250</f>
        <v>0</v>
      </c>
      <c r="AC250" s="197">
        <f>EU28_TRA_StockTot!AC250-UK_TRA_StockTot!AC250</f>
        <v>0</v>
      </c>
      <c r="AD250" s="197">
        <f>EU28_TRA_StockTot!AD250-UK_TRA_StockTot!AD250</f>
        <v>0</v>
      </c>
      <c r="AE250" s="197">
        <f>EU28_TRA_StockTot!AE250-UK_TRA_StockTot!AE250</f>
        <v>0</v>
      </c>
      <c r="AF250" s="197">
        <f>EU28_TRA_StockTot!AF250-UK_TRA_StockTot!AF250</f>
        <v>0</v>
      </c>
      <c r="AG250" s="197">
        <f>EU28_TRA_StockTot!AG250-UK_TRA_StockTot!AG250</f>
        <v>0</v>
      </c>
      <c r="AH250" s="197">
        <f>EU28_TRA_StockTot!AH250-UK_TRA_StockTot!AH250</f>
        <v>0</v>
      </c>
      <c r="AI250" s="197">
        <f>EU28_TRA_StockTot!AI250-UK_TRA_StockTot!AI250</f>
        <v>0</v>
      </c>
      <c r="AJ250" s="197">
        <f>EU28_TRA_StockTot!AJ250-UK_TRA_StockTot!AJ250</f>
        <v>0</v>
      </c>
      <c r="AK250" s="197">
        <f>EU28_TRA_StockTot!AK250-UK_TRA_StockTot!AK250</f>
        <v>0</v>
      </c>
      <c r="AL250" s="197">
        <f>EU28_TRA_StockTot!AL250-UK_TRA_StockTot!AL250</f>
        <v>0</v>
      </c>
      <c r="AM250" s="197">
        <f>EU28_TRA_StockTot!AM250-UK_TRA_StockTot!AM250</f>
        <v>0</v>
      </c>
      <c r="AN250" s="197">
        <f>EU28_TRA_StockTot!AN250-UK_TRA_StockTot!AN250</f>
        <v>0</v>
      </c>
      <c r="AO250" s="197">
        <f>EU28_TRA_StockTot!AO250-UK_TRA_StockTot!AO250</f>
        <v>0</v>
      </c>
      <c r="AP250" s="197">
        <f>EU28_TRA_StockTot!AP250-UK_TRA_StockTot!AP250</f>
        <v>0</v>
      </c>
      <c r="AQ250" s="197">
        <f>EU28_TRA_StockTot!AQ250-UK_TRA_StockTot!AQ250</f>
        <v>0</v>
      </c>
      <c r="AR250" s="197">
        <f>EU28_TRA_StockTot!AR250-UK_TRA_StockTot!AR250</f>
        <v>0</v>
      </c>
      <c r="AS250" s="197">
        <f>EU28_TRA_StockTot!AS250-UK_TRA_StockTot!AS250</f>
        <v>0</v>
      </c>
      <c r="AT250" s="197">
        <f>EU28_TRA_StockTot!AT250-UK_TRA_StockTot!AT250</f>
        <v>0</v>
      </c>
      <c r="AU250" s="197">
        <f>EU28_TRA_StockTot!AU250-UK_TRA_StockTot!AU250</f>
        <v>0</v>
      </c>
      <c r="AV250" s="197">
        <f>EU28_TRA_StockTot!AV250-UK_TRA_StockTot!AV250</f>
        <v>0</v>
      </c>
      <c r="AW250" s="197">
        <f>EU28_TRA_StockTot!AW250-UK_TRA_StockTot!AW250</f>
        <v>0</v>
      </c>
      <c r="AX250" s="197">
        <f>EU28_TRA_StockTot!AX250-UK_TRA_StockTot!AX250</f>
        <v>0</v>
      </c>
      <c r="AY250" s="197">
        <f>EU28_TRA_StockTot!AY250-UK_TRA_StockTot!AY250</f>
        <v>0</v>
      </c>
      <c r="AZ250" s="197">
        <f>EU28_TRA_StockTot!AZ250-UK_TRA_StockTot!AZ250</f>
        <v>0</v>
      </c>
    </row>
    <row r="251" spans="1:52">
      <c r="A251" s="117" t="s">
        <v>233</v>
      </c>
      <c r="B251" s="98">
        <f>EU28_TRA_StockTot!B251-UK_TRA_StockTot!B251</f>
        <v>0</v>
      </c>
      <c r="C251" s="199">
        <f>EU28_TRA_StockTot!C251-UK_TRA_StockTot!C251</f>
        <v>0</v>
      </c>
      <c r="D251" s="199">
        <f>EU28_TRA_StockTot!D251-UK_TRA_StockTot!D251</f>
        <v>0</v>
      </c>
      <c r="E251" s="199">
        <f>EU28_TRA_StockTot!E251-UK_TRA_StockTot!E251</f>
        <v>0</v>
      </c>
      <c r="F251" s="199">
        <f>EU28_TRA_StockTot!F251-UK_TRA_StockTot!F251</f>
        <v>0</v>
      </c>
      <c r="G251" s="199">
        <f>EU28_TRA_StockTot!G251-UK_TRA_StockTot!G251</f>
        <v>0</v>
      </c>
      <c r="H251" s="199">
        <f>EU28_TRA_StockTot!H251-UK_TRA_StockTot!H251</f>
        <v>0</v>
      </c>
      <c r="I251" s="199">
        <f>EU28_TRA_StockTot!I251-UK_TRA_StockTot!I251</f>
        <v>0</v>
      </c>
      <c r="J251" s="199">
        <f>EU28_TRA_StockTot!J251-UK_TRA_StockTot!J251</f>
        <v>0</v>
      </c>
      <c r="K251" s="199">
        <f>EU28_TRA_StockTot!K251-UK_TRA_StockTot!K251</f>
        <v>0</v>
      </c>
      <c r="L251" s="199">
        <f>EU28_TRA_StockTot!L251-UK_TRA_StockTot!L251</f>
        <v>0</v>
      </c>
      <c r="M251" s="199">
        <f>EU28_TRA_StockTot!M251-UK_TRA_StockTot!M251</f>
        <v>0</v>
      </c>
      <c r="N251" s="199">
        <f>EU28_TRA_StockTot!N251-UK_TRA_StockTot!N251</f>
        <v>0</v>
      </c>
      <c r="O251" s="199">
        <f>EU28_TRA_StockTot!O251-UK_TRA_StockTot!O251</f>
        <v>0</v>
      </c>
      <c r="P251" s="199">
        <f>EU28_TRA_StockTot!P251-UK_TRA_StockTot!P251</f>
        <v>0</v>
      </c>
      <c r="Q251" s="199">
        <f>EU28_TRA_StockTot!Q251-UK_TRA_StockTot!Q251</f>
        <v>0</v>
      </c>
      <c r="R251" s="199">
        <f>EU28_TRA_StockTot!R251-UK_TRA_StockTot!R251</f>
        <v>0</v>
      </c>
      <c r="S251" s="199">
        <f>EU28_TRA_StockTot!S251-UK_TRA_StockTot!S251</f>
        <v>0</v>
      </c>
      <c r="T251" s="199">
        <f>EU28_TRA_StockTot!T251-UK_TRA_StockTot!T251</f>
        <v>0</v>
      </c>
      <c r="U251" s="199">
        <f>EU28_TRA_StockTot!U251-UK_TRA_StockTot!U251</f>
        <v>0</v>
      </c>
      <c r="V251" s="199">
        <f>EU28_TRA_StockTot!V251-UK_TRA_StockTot!V251</f>
        <v>0</v>
      </c>
      <c r="W251" s="199">
        <f>EU28_TRA_StockTot!W251-UK_TRA_StockTot!W251</f>
        <v>0</v>
      </c>
      <c r="X251" s="199">
        <f>EU28_TRA_StockTot!X251-UK_TRA_StockTot!X251</f>
        <v>0</v>
      </c>
      <c r="Y251" s="199">
        <f>EU28_TRA_StockTot!Y251-UK_TRA_StockTot!Y251</f>
        <v>0</v>
      </c>
      <c r="Z251" s="199">
        <f>EU28_TRA_StockTot!Z251-UK_TRA_StockTot!Z251</f>
        <v>0</v>
      </c>
      <c r="AA251" s="199">
        <f>EU28_TRA_StockTot!AA251-UK_TRA_StockTot!AA251</f>
        <v>0</v>
      </c>
      <c r="AB251" s="199">
        <f>EU28_TRA_StockTot!AB251-UK_TRA_StockTot!AB251</f>
        <v>0</v>
      </c>
      <c r="AC251" s="199">
        <f>EU28_TRA_StockTot!AC251-UK_TRA_StockTot!AC251</f>
        <v>0</v>
      </c>
      <c r="AD251" s="199">
        <f>EU28_TRA_StockTot!AD251-UK_TRA_StockTot!AD251</f>
        <v>0</v>
      </c>
      <c r="AE251" s="199">
        <f>EU28_TRA_StockTot!AE251-UK_TRA_StockTot!AE251</f>
        <v>0</v>
      </c>
      <c r="AF251" s="199">
        <f>EU28_TRA_StockTot!AF251-UK_TRA_StockTot!AF251</f>
        <v>0</v>
      </c>
      <c r="AG251" s="199">
        <f>EU28_TRA_StockTot!AG251-UK_TRA_StockTot!AG251</f>
        <v>0</v>
      </c>
      <c r="AH251" s="199">
        <f>EU28_TRA_StockTot!AH251-UK_TRA_StockTot!AH251</f>
        <v>0</v>
      </c>
      <c r="AI251" s="199">
        <f>EU28_TRA_StockTot!AI251-UK_TRA_StockTot!AI251</f>
        <v>0</v>
      </c>
      <c r="AJ251" s="199">
        <f>EU28_TRA_StockTot!AJ251-UK_TRA_StockTot!AJ251</f>
        <v>0</v>
      </c>
      <c r="AK251" s="199">
        <f>EU28_TRA_StockTot!AK251-UK_TRA_StockTot!AK251</f>
        <v>0</v>
      </c>
      <c r="AL251" s="199">
        <f>EU28_TRA_StockTot!AL251-UK_TRA_StockTot!AL251</f>
        <v>0</v>
      </c>
      <c r="AM251" s="199">
        <f>EU28_TRA_StockTot!AM251-UK_TRA_StockTot!AM251</f>
        <v>0</v>
      </c>
      <c r="AN251" s="199">
        <f>EU28_TRA_StockTot!AN251-UK_TRA_StockTot!AN251</f>
        <v>0</v>
      </c>
      <c r="AO251" s="199">
        <f>EU28_TRA_StockTot!AO251-UK_TRA_StockTot!AO251</f>
        <v>0</v>
      </c>
      <c r="AP251" s="199">
        <f>EU28_TRA_StockTot!AP251-UK_TRA_StockTot!AP251</f>
        <v>0</v>
      </c>
      <c r="AQ251" s="199">
        <f>EU28_TRA_StockTot!AQ251-UK_TRA_StockTot!AQ251</f>
        <v>0</v>
      </c>
      <c r="AR251" s="199">
        <f>EU28_TRA_StockTot!AR251-UK_TRA_StockTot!AR251</f>
        <v>0</v>
      </c>
      <c r="AS251" s="199">
        <f>EU28_TRA_StockTot!AS251-UK_TRA_StockTot!AS251</f>
        <v>0</v>
      </c>
      <c r="AT251" s="199">
        <f>EU28_TRA_StockTot!AT251-UK_TRA_StockTot!AT251</f>
        <v>0</v>
      </c>
      <c r="AU251" s="199">
        <f>EU28_TRA_StockTot!AU251-UK_TRA_StockTot!AU251</f>
        <v>0</v>
      </c>
      <c r="AV251" s="199">
        <f>EU28_TRA_StockTot!AV251-UK_TRA_StockTot!AV251</f>
        <v>0</v>
      </c>
      <c r="AW251" s="199">
        <f>EU28_TRA_StockTot!AW251-UK_TRA_StockTot!AW251</f>
        <v>0</v>
      </c>
      <c r="AX251" s="199">
        <f>EU28_TRA_StockTot!AX251-UK_TRA_StockTot!AX251</f>
        <v>0</v>
      </c>
      <c r="AY251" s="199">
        <f>EU28_TRA_StockTot!AY251-UK_TRA_StockTot!AY251</f>
        <v>0</v>
      </c>
      <c r="AZ251" s="199">
        <f>EU28_TRA_StockTot!AZ251-UK_TRA_StockTot!AZ251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7"/>
  <sheetViews>
    <sheetView zoomScale="90" zoomScaleNormal="90" workbookViewId="0">
      <selection activeCell="B2" sqref="B2:H7"/>
    </sheetView>
  </sheetViews>
  <sheetFormatPr defaultColWidth="9.08984375" defaultRowHeight="14.5"/>
  <cols>
    <col min="1" max="1" width="16.81640625" customWidth="1"/>
    <col min="2" max="2" width="24.6328125" customWidth="1"/>
    <col min="3" max="3" width="20.81640625" customWidth="1"/>
    <col min="4" max="4" width="18.26953125" customWidth="1"/>
    <col min="5" max="5" width="17.08984375" customWidth="1"/>
    <col min="6" max="8" width="23.26953125" customWidth="1"/>
    <col min="10" max="10" width="14.36328125" bestFit="1" customWidth="1"/>
  </cols>
  <sheetData>
    <row r="1" spans="1:8" ht="29">
      <c r="A1" s="82" t="s">
        <v>18</v>
      </c>
      <c r="B1" s="83" t="s">
        <v>9</v>
      </c>
      <c r="C1" s="83" t="s">
        <v>10</v>
      </c>
      <c r="D1" s="83" t="s">
        <v>11</v>
      </c>
      <c r="E1" s="83" t="s">
        <v>12</v>
      </c>
      <c r="F1" s="83" t="s">
        <v>13</v>
      </c>
      <c r="G1" s="83" t="s">
        <v>16</v>
      </c>
      <c r="H1" s="83" t="s">
        <v>17</v>
      </c>
    </row>
    <row r="2" spans="1:8">
      <c r="A2" s="84" t="s">
        <v>3</v>
      </c>
      <c r="B2" s="225">
        <f>EU27_TRA_StockTot!U70</f>
        <v>592739</v>
      </c>
      <c r="C2" s="225">
        <f>EU27_TRA_StockTot!U49</f>
        <v>1498427</v>
      </c>
      <c r="D2" s="225">
        <f>SUM(EU27_TRA_StockTot!U48,EU27_TRA_StockTot!U50,EU27_TRA_StockTot!U52)</f>
        <v>126393277</v>
      </c>
      <c r="E2" s="225">
        <f>EU27_TRA_StockTot!U51</f>
        <v>104643282</v>
      </c>
      <c r="F2" s="225">
        <f>EU27_TRA_StockTot!U62</f>
        <v>640944</v>
      </c>
      <c r="G2" s="225">
        <f>EU27_TRA_StockTot!U47</f>
        <v>7952648</v>
      </c>
      <c r="H2" s="225">
        <f>EU27_TRA_StockTot!U75</f>
        <v>2418</v>
      </c>
    </row>
    <row r="3" spans="1:8">
      <c r="A3" s="84" t="s">
        <v>4</v>
      </c>
      <c r="B3" s="225">
        <f>EU27_TRA_StockTot!U100</f>
        <v>7869</v>
      </c>
      <c r="C3" s="225">
        <f>EU27_TRA_StockTot!U82</f>
        <v>44887</v>
      </c>
      <c r="D3" s="225">
        <f>SUM(EU27_TRA_StockTot!U84:U85,EU27_TRA_StockTot!U81)</f>
        <v>3620</v>
      </c>
      <c r="E3" s="225">
        <f>EU27_TRA_StockTot!U83</f>
        <v>685019</v>
      </c>
      <c r="F3" s="225">
        <f>EU27_TRA_StockTot!U93</f>
        <v>1579</v>
      </c>
      <c r="G3" s="225">
        <f>EU27_TRA_StockTot!U80</f>
        <v>1786</v>
      </c>
      <c r="H3" s="225">
        <f>EU27_TRA_StockTot!U105</f>
        <v>10</v>
      </c>
    </row>
    <row r="4" spans="1:8">
      <c r="A4" s="84" t="s">
        <v>5</v>
      </c>
      <c r="B4" s="225">
        <v>0</v>
      </c>
      <c r="C4" s="225">
        <v>0</v>
      </c>
      <c r="D4" s="225">
        <v>0</v>
      </c>
      <c r="E4" s="225">
        <f>EU27_TrAvia_act!S40</f>
        <v>6663.2524024556506</v>
      </c>
      <c r="F4" s="225">
        <v>0</v>
      </c>
      <c r="G4" s="225">
        <v>0</v>
      </c>
      <c r="H4" s="225">
        <v>0</v>
      </c>
    </row>
    <row r="5" spans="1:8">
      <c r="A5" s="84" t="s">
        <v>6</v>
      </c>
      <c r="B5" s="225">
        <f>(EU27_TRA_StockTot!U185/EU27_TRA_StockTot!U183)*EU27_TRA_StockTot!U182+SUM(EU27_TRA_StockTot!U186:U187)</f>
        <v>30346.63376886586</v>
      </c>
      <c r="C5" s="225">
        <v>0</v>
      </c>
      <c r="D5" s="225">
        <v>0</v>
      </c>
      <c r="E5" s="225">
        <f>(EU27_TRA_StockTot!U184/EU27_TRA_StockTot!U183)*EU27_TRA_StockTot!U182</f>
        <v>6642.3805350253542</v>
      </c>
      <c r="F5" s="225">
        <v>0</v>
      </c>
      <c r="G5" s="225">
        <v>0</v>
      </c>
      <c r="H5" s="225">
        <v>0</v>
      </c>
    </row>
    <row r="6" spans="1:8">
      <c r="A6" s="84" t="s">
        <v>7</v>
      </c>
      <c r="B6" s="225">
        <v>0</v>
      </c>
      <c r="C6" s="225">
        <v>0</v>
      </c>
      <c r="D6" s="225">
        <v>0</v>
      </c>
      <c r="E6" s="225">
        <v>0</v>
      </c>
      <c r="F6" s="225">
        <v>0</v>
      </c>
      <c r="G6" s="225">
        <v>0</v>
      </c>
      <c r="H6" s="225">
        <v>0</v>
      </c>
    </row>
    <row r="7" spans="1:8">
      <c r="A7" s="84" t="s">
        <v>8</v>
      </c>
      <c r="B7" s="225">
        <f>EU27_TRA_StockTot!U39</f>
        <v>2097509</v>
      </c>
      <c r="C7" s="225">
        <v>0</v>
      </c>
      <c r="D7" s="225">
        <f>EU27_TRA_StockTot!U34</f>
        <v>38154928</v>
      </c>
      <c r="E7" s="225">
        <v>0</v>
      </c>
      <c r="F7" s="225">
        <v>0</v>
      </c>
      <c r="G7" s="225">
        <v>0</v>
      </c>
      <c r="H7" s="22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8"/>
  <sheetViews>
    <sheetView tabSelected="1" zoomScale="90" zoomScaleNormal="90" workbookViewId="0">
      <selection activeCell="D11" sqref="D11"/>
    </sheetView>
  </sheetViews>
  <sheetFormatPr defaultColWidth="9.08984375" defaultRowHeight="14.5"/>
  <cols>
    <col min="1" max="1" width="16.81640625" customWidth="1"/>
    <col min="2" max="2" width="24.6328125" customWidth="1"/>
    <col min="3" max="3" width="20.81640625" customWidth="1"/>
    <col min="4" max="4" width="18.26953125" customWidth="1"/>
    <col min="5" max="5" width="17.08984375" customWidth="1"/>
    <col min="6" max="8" width="23.26953125" customWidth="1"/>
    <col min="9" max="9" width="13.36328125" bestFit="1" customWidth="1"/>
    <col min="10" max="10" width="12.6328125" bestFit="1" customWidth="1"/>
  </cols>
  <sheetData>
    <row r="1" spans="1:8" ht="29">
      <c r="A1" s="6" t="s">
        <v>18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16</v>
      </c>
      <c r="H1" s="5" t="s">
        <v>17</v>
      </c>
    </row>
    <row r="2" spans="1:8">
      <c r="A2" s="1" t="s">
        <v>3</v>
      </c>
      <c r="B2" s="225">
        <f>EU27_TRA_StockTot!U134</f>
        <v>81460</v>
      </c>
      <c r="C2" s="225">
        <f>EU27_TRA_StockTot!U113</f>
        <v>157517</v>
      </c>
      <c r="D2" s="225">
        <f>SUM(EU27_TRA_StockTot!U112,EU27_TRA_StockTot!U114,EU27_TRA_StockTot!U116)</f>
        <v>2134179</v>
      </c>
      <c r="E2" s="225">
        <f>EU27_TRA_StockTot!U115</f>
        <v>25209072</v>
      </c>
      <c r="F2" s="225">
        <f>EU27_TRA_StockTot!U126</f>
        <v>56314</v>
      </c>
      <c r="G2" s="225">
        <f>EU27_TRA_StockTot!U111</f>
        <v>260631</v>
      </c>
      <c r="H2" s="225">
        <f>EU27_TRA_StockTot!U139</f>
        <v>444</v>
      </c>
    </row>
    <row r="3" spans="1:8">
      <c r="A3" s="1" t="s">
        <v>4</v>
      </c>
      <c r="B3" s="225">
        <f>EU27_TRA_StockTot!U153</f>
        <v>4</v>
      </c>
      <c r="C3" s="225">
        <f>EU27_TRA_StockTot!U146</f>
        <v>348</v>
      </c>
      <c r="D3" s="225">
        <f>EU27_TRA_StockTot!U145+EU27_TRA_StockTot!U164</f>
        <v>28</v>
      </c>
      <c r="E3" s="225">
        <f>EU27_TRA_StockTot!U144+EU27_TRA_StockTot!U163</f>
        <v>6015315</v>
      </c>
      <c r="F3" s="225">
        <v>0</v>
      </c>
      <c r="G3" s="225">
        <f>EU27_AFVs!G12</f>
        <v>8691</v>
      </c>
      <c r="H3" s="225">
        <f>EU27_TRA_StockTot!U158</f>
        <v>82</v>
      </c>
    </row>
    <row r="4" spans="1:8">
      <c r="A4" s="1" t="s">
        <v>5</v>
      </c>
      <c r="B4" s="225">
        <v>0</v>
      </c>
      <c r="C4" s="225">
        <v>0</v>
      </c>
      <c r="D4" s="225">
        <v>0</v>
      </c>
      <c r="E4" s="225">
        <f>EU27_TrAvia_act!S44</f>
        <v>420.55175212613153</v>
      </c>
      <c r="F4" s="225">
        <v>0</v>
      </c>
      <c r="G4" s="225">
        <v>0</v>
      </c>
      <c r="H4" s="225">
        <v>0</v>
      </c>
    </row>
    <row r="5" spans="1:8">
      <c r="A5" s="1" t="s">
        <v>6</v>
      </c>
      <c r="B5" s="225">
        <f>EU27_TRA_StockTot!U190</f>
        <v>4457.1332655918122</v>
      </c>
      <c r="C5" s="225">
        <v>0</v>
      </c>
      <c r="D5" s="225">
        <v>0</v>
      </c>
      <c r="E5" s="225">
        <f>EU27_TRA_StockTot!U189</f>
        <v>1437.73122597407</v>
      </c>
      <c r="F5" s="225">
        <v>0</v>
      </c>
      <c r="G5" s="225">
        <v>0</v>
      </c>
      <c r="H5" s="225">
        <v>0</v>
      </c>
    </row>
    <row r="6" spans="1:8">
      <c r="A6" s="1" t="s">
        <v>7</v>
      </c>
      <c r="B6" s="225">
        <v>0</v>
      </c>
      <c r="C6" s="225">
        <v>0</v>
      </c>
      <c r="D6" s="225">
        <v>0</v>
      </c>
      <c r="E6" s="225">
        <f>EU27_TRA_StockTot!U223+EU27_TRA_StockTot!U230+EU27_TRA_StockTot!U239+EU27_TRA_StockTot!U246</f>
        <v>3732.4659786418592</v>
      </c>
      <c r="F6" s="225">
        <v>0</v>
      </c>
      <c r="G6" s="225">
        <v>0</v>
      </c>
      <c r="H6" s="225">
        <v>0</v>
      </c>
    </row>
    <row r="7" spans="1:8">
      <c r="A7" s="1" t="s">
        <v>8</v>
      </c>
      <c r="B7" s="225">
        <v>0</v>
      </c>
      <c r="C7" s="225">
        <v>0</v>
      </c>
      <c r="D7" s="225">
        <v>0</v>
      </c>
      <c r="E7" s="225">
        <v>0</v>
      </c>
      <c r="F7" s="225">
        <v>0</v>
      </c>
      <c r="G7" s="225">
        <v>0</v>
      </c>
      <c r="H7" s="225">
        <v>0</v>
      </c>
    </row>
    <row r="8" spans="1:8">
      <c r="B8" s="7"/>
      <c r="C8" s="7"/>
      <c r="D8" s="7"/>
      <c r="E8" s="7"/>
      <c r="F8" s="7"/>
      <c r="G8" s="7"/>
      <c r="H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35"/>
  <sheetViews>
    <sheetView showGridLines="0" zoomScaleNormal="100" workbookViewId="0">
      <pane xSplit="1" ySplit="1" topLeftCell="B56" activePane="bottomRight" state="frozen"/>
      <selection activeCell="D1" sqref="D1"/>
      <selection pane="topRight" activeCell="D1" sqref="D1"/>
      <selection pane="bottomLeft" activeCell="D1" sqref="D1"/>
      <selection pane="bottomRight" activeCell="B77" sqref="B77"/>
    </sheetView>
  </sheetViews>
  <sheetFormatPr defaultColWidth="9.08984375" defaultRowHeight="11.5" customHeight="1"/>
  <cols>
    <col min="1" max="1" width="50.7265625" style="10" customWidth="1"/>
    <col min="2" max="17" width="10.7265625" style="20" customWidth="1"/>
    <col min="18" max="16384" width="9.08984375" style="10"/>
  </cols>
  <sheetData>
    <row r="1" spans="1:17" ht="13.5" customHeight="1">
      <c r="A1" s="8" t="s">
        <v>58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</row>
    <row r="2" spans="1:17" ht="11.5" customHeight="1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1.5" customHeight="1">
      <c r="A3" s="11" t="s">
        <v>59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ht="11.5" customHeight="1">
      <c r="A4" s="13" t="s">
        <v>60</v>
      </c>
      <c r="B4" s="14">
        <f t="shared" ref="B4:Q4" si="0">SUM(B5,B6,B9)</f>
        <v>451602.27583365241</v>
      </c>
      <c r="C4" s="14">
        <f t="shared" si="0"/>
        <v>454490.04106434173</v>
      </c>
      <c r="D4" s="14">
        <f t="shared" si="0"/>
        <v>447799.87801795464</v>
      </c>
      <c r="E4" s="14">
        <f t="shared" si="0"/>
        <v>444529.38414705161</v>
      </c>
      <c r="F4" s="14">
        <f t="shared" si="0"/>
        <v>454157.6772152441</v>
      </c>
      <c r="G4" s="14">
        <f t="shared" si="0"/>
        <v>463484.70238087868</v>
      </c>
      <c r="H4" s="14">
        <f t="shared" si="0"/>
        <v>477214.02677690779</v>
      </c>
      <c r="I4" s="14">
        <f t="shared" si="0"/>
        <v>486365.87698689842</v>
      </c>
      <c r="J4" s="14">
        <f t="shared" si="0"/>
        <v>505321.48856848199</v>
      </c>
      <c r="K4" s="14">
        <f t="shared" si="0"/>
        <v>498194.40075087151</v>
      </c>
      <c r="L4" s="14">
        <f t="shared" si="0"/>
        <v>502897.00041386345</v>
      </c>
      <c r="M4" s="14">
        <f t="shared" si="0"/>
        <v>512478.0027032792</v>
      </c>
      <c r="N4" s="14">
        <f t="shared" si="0"/>
        <v>519793.42861883767</v>
      </c>
      <c r="O4" s="14">
        <f t="shared" si="0"/>
        <v>525935.89730185852</v>
      </c>
      <c r="P4" s="14">
        <f t="shared" si="0"/>
        <v>534380.09085520636</v>
      </c>
      <c r="Q4" s="14">
        <f t="shared" si="0"/>
        <v>544261.48886478855</v>
      </c>
    </row>
    <row r="5" spans="1:17" ht="11.5" customHeight="1">
      <c r="A5" s="36" t="s">
        <v>61</v>
      </c>
      <c r="B5" s="37">
        <v>80092.482669744102</v>
      </c>
      <c r="C5" s="37">
        <v>80895.154984900219</v>
      </c>
      <c r="D5" s="37">
        <v>81671.392689150176</v>
      </c>
      <c r="E5" s="37">
        <v>82090.069795556134</v>
      </c>
      <c r="F5" s="37">
        <v>85340.137436244113</v>
      </c>
      <c r="G5" s="37">
        <v>86085.197458878698</v>
      </c>
      <c r="H5" s="37">
        <v>87859.128160907843</v>
      </c>
      <c r="I5" s="37">
        <v>89972.419987898509</v>
      </c>
      <c r="J5" s="37">
        <v>93543.54812448204</v>
      </c>
      <c r="K5" s="37">
        <v>93457.982411954523</v>
      </c>
      <c r="L5" s="37">
        <v>96121.432668023423</v>
      </c>
      <c r="M5" s="37">
        <v>97346.018609899213</v>
      </c>
      <c r="N5" s="37">
        <v>98922.469833189447</v>
      </c>
      <c r="O5" s="37">
        <v>99351.662948261539</v>
      </c>
      <c r="P5" s="37">
        <v>100626.64467596635</v>
      </c>
      <c r="Q5" s="37">
        <v>102363.4431270354</v>
      </c>
    </row>
    <row r="6" spans="1:17" ht="11.5" customHeight="1">
      <c r="A6" s="15" t="s">
        <v>62</v>
      </c>
      <c r="B6" s="16">
        <f t="shared" ref="B6:Q6" si="1">SUM(B7:B8)</f>
        <v>312713.7931639083</v>
      </c>
      <c r="C6" s="16">
        <f t="shared" si="1"/>
        <v>308468.88607944152</v>
      </c>
      <c r="D6" s="16">
        <f t="shared" si="1"/>
        <v>298123.48532880447</v>
      </c>
      <c r="E6" s="16">
        <f t="shared" si="1"/>
        <v>291778.31435149547</v>
      </c>
      <c r="F6" s="16">
        <f t="shared" si="1"/>
        <v>292706.53977899998</v>
      </c>
      <c r="G6" s="16">
        <f t="shared" si="1"/>
        <v>297286.50492199999</v>
      </c>
      <c r="H6" s="16">
        <f t="shared" si="1"/>
        <v>305039.89861599996</v>
      </c>
      <c r="I6" s="16">
        <f t="shared" si="1"/>
        <v>307698.45699899993</v>
      </c>
      <c r="J6" s="16">
        <f t="shared" si="1"/>
        <v>314174.94044399995</v>
      </c>
      <c r="K6" s="16">
        <f t="shared" si="1"/>
        <v>300636.41833891696</v>
      </c>
      <c r="L6" s="16">
        <f t="shared" si="1"/>
        <v>300906.18940240197</v>
      </c>
      <c r="M6" s="16">
        <f t="shared" si="1"/>
        <v>306393.98409337999</v>
      </c>
      <c r="N6" s="16">
        <f t="shared" si="1"/>
        <v>311066.95878564822</v>
      </c>
      <c r="O6" s="16">
        <f t="shared" si="1"/>
        <v>314916.23435359693</v>
      </c>
      <c r="P6" s="16">
        <f t="shared" si="1"/>
        <v>323013.44617924001</v>
      </c>
      <c r="Q6" s="16">
        <f t="shared" si="1"/>
        <v>328225.04573775316</v>
      </c>
    </row>
    <row r="7" spans="1:17" ht="11.5" customHeight="1">
      <c r="A7" s="17" t="s">
        <v>50</v>
      </c>
      <c r="B7" s="18">
        <v>94958.094514693265</v>
      </c>
      <c r="C7" s="18">
        <v>89488.362473938469</v>
      </c>
      <c r="D7" s="18">
        <v>90636.007618145624</v>
      </c>
      <c r="E7" s="18">
        <v>90561.06636248478</v>
      </c>
      <c r="F7" s="18">
        <v>94453.223065712344</v>
      </c>
      <c r="G7" s="18">
        <v>89472.839564654336</v>
      </c>
      <c r="H7" s="18">
        <v>92990.896334144592</v>
      </c>
      <c r="I7" s="18">
        <v>99552.466277372092</v>
      </c>
      <c r="J7" s="18">
        <v>98017.076794046327</v>
      </c>
      <c r="K7" s="18">
        <v>88283.44526786865</v>
      </c>
      <c r="L7" s="18">
        <v>89161.156273435219</v>
      </c>
      <c r="M7" s="18">
        <v>89069.632095096502</v>
      </c>
      <c r="N7" s="18">
        <v>93793.007536626392</v>
      </c>
      <c r="O7" s="18">
        <v>92979.997326631594</v>
      </c>
      <c r="P7" s="18">
        <v>97173.339677932847</v>
      </c>
      <c r="Q7" s="18">
        <v>98021.668507362105</v>
      </c>
    </row>
    <row r="8" spans="1:17" ht="11.5" customHeight="1">
      <c r="A8" s="17" t="s">
        <v>63</v>
      </c>
      <c r="B8" s="18">
        <v>217755.69864921505</v>
      </c>
      <c r="C8" s="18">
        <v>218980.52360550303</v>
      </c>
      <c r="D8" s="18">
        <v>207487.47771065886</v>
      </c>
      <c r="E8" s="18">
        <v>201217.24798901068</v>
      </c>
      <c r="F8" s="18">
        <v>198253.31671328761</v>
      </c>
      <c r="G8" s="18">
        <v>207813.66535734566</v>
      </c>
      <c r="H8" s="18">
        <v>212049.00228185538</v>
      </c>
      <c r="I8" s="18">
        <v>208145.99072162787</v>
      </c>
      <c r="J8" s="18">
        <v>216157.86364995362</v>
      </c>
      <c r="K8" s="18">
        <v>212352.9730710483</v>
      </c>
      <c r="L8" s="18">
        <v>211745.03312896675</v>
      </c>
      <c r="M8" s="18">
        <v>217324.3519982835</v>
      </c>
      <c r="N8" s="18">
        <v>217273.95124902183</v>
      </c>
      <c r="O8" s="18">
        <v>221936.23702696536</v>
      </c>
      <c r="P8" s="18">
        <v>225840.10650130719</v>
      </c>
      <c r="Q8" s="18">
        <v>230203.37723039108</v>
      </c>
    </row>
    <row r="9" spans="1:17" ht="11.5" customHeight="1">
      <c r="A9" s="38" t="s">
        <v>64</v>
      </c>
      <c r="B9" s="39">
        <v>58796</v>
      </c>
      <c r="C9" s="39">
        <v>65126</v>
      </c>
      <c r="D9" s="39">
        <v>68005</v>
      </c>
      <c r="E9" s="39">
        <v>70661</v>
      </c>
      <c r="F9" s="39">
        <v>76111</v>
      </c>
      <c r="G9" s="39">
        <v>80113</v>
      </c>
      <c r="H9" s="39">
        <v>84315</v>
      </c>
      <c r="I9" s="39">
        <v>88695</v>
      </c>
      <c r="J9" s="39">
        <v>97603</v>
      </c>
      <c r="K9" s="39">
        <v>104100</v>
      </c>
      <c r="L9" s="39">
        <v>105869.378343438</v>
      </c>
      <c r="M9" s="39">
        <v>108738</v>
      </c>
      <c r="N9" s="39">
        <v>109804</v>
      </c>
      <c r="O9" s="39">
        <v>111668</v>
      </c>
      <c r="P9" s="39">
        <v>110740</v>
      </c>
      <c r="Q9" s="39">
        <v>113673</v>
      </c>
    </row>
    <row r="10" spans="1:17" ht="11.5" customHeight="1">
      <c r="A10" s="13" t="s">
        <v>65</v>
      </c>
      <c r="B10" s="14">
        <f t="shared" ref="B10:Q10" si="2">SUM(B11:B12)</f>
        <v>405463.75464222406</v>
      </c>
      <c r="C10" s="14">
        <f t="shared" si="2"/>
        <v>388048.30225225701</v>
      </c>
      <c r="D10" s="14">
        <f t="shared" si="2"/>
        <v>385983.19255303114</v>
      </c>
      <c r="E10" s="14">
        <f t="shared" si="2"/>
        <v>394375.26875462406</v>
      </c>
      <c r="F10" s="14">
        <f t="shared" si="2"/>
        <v>419326.37026043289</v>
      </c>
      <c r="G10" s="14">
        <f t="shared" si="2"/>
        <v>416024.18045013299</v>
      </c>
      <c r="H10" s="14">
        <f t="shared" si="2"/>
        <v>438164.92025294498</v>
      </c>
      <c r="I10" s="14">
        <f t="shared" si="2"/>
        <v>452000</v>
      </c>
      <c r="J10" s="14">
        <f t="shared" si="2"/>
        <v>442762.99999999994</v>
      </c>
      <c r="K10" s="14">
        <f t="shared" si="2"/>
        <v>363541</v>
      </c>
      <c r="L10" s="14">
        <f t="shared" si="2"/>
        <v>393531</v>
      </c>
      <c r="M10" s="14">
        <f t="shared" si="2"/>
        <v>422097</v>
      </c>
      <c r="N10" s="14">
        <f t="shared" si="2"/>
        <v>406661</v>
      </c>
      <c r="O10" s="14">
        <f t="shared" si="2"/>
        <v>406720</v>
      </c>
      <c r="P10" s="14">
        <f t="shared" si="2"/>
        <v>410824</v>
      </c>
      <c r="Q10" s="14">
        <f t="shared" si="2"/>
        <v>417540.00000000006</v>
      </c>
    </row>
    <row r="11" spans="1:17" ht="11.5" customHeight="1">
      <c r="A11" s="40" t="s">
        <v>50</v>
      </c>
      <c r="B11" s="18">
        <v>103387.34686691966</v>
      </c>
      <c r="C11" s="18">
        <v>99899.293581711507</v>
      </c>
      <c r="D11" s="18">
        <v>101876.02772437516</v>
      </c>
      <c r="E11" s="18">
        <v>112030.11889715836</v>
      </c>
      <c r="F11" s="18">
        <v>124146.69541196451</v>
      </c>
      <c r="G11" s="18">
        <v>121499.19608032903</v>
      </c>
      <c r="H11" s="18">
        <v>124292.92904935889</v>
      </c>
      <c r="I11" s="18">
        <v>127363.96339880265</v>
      </c>
      <c r="J11" s="18">
        <v>126039.36278636078</v>
      </c>
      <c r="K11" s="18">
        <v>105303.74321560989</v>
      </c>
      <c r="L11" s="18">
        <v>112231.90125764393</v>
      </c>
      <c r="M11" s="18">
        <v>124409.22157856741</v>
      </c>
      <c r="N11" s="18">
        <v>121226.69132282394</v>
      </c>
      <c r="O11" s="18">
        <v>116797.67805865855</v>
      </c>
      <c r="P11" s="18">
        <v>115280.35929938723</v>
      </c>
      <c r="Q11" s="18">
        <v>112537.44252446789</v>
      </c>
    </row>
    <row r="12" spans="1:17" ht="11.5" customHeight="1">
      <c r="A12" s="41" t="s">
        <v>63</v>
      </c>
      <c r="B12" s="19">
        <v>302076.4077753044</v>
      </c>
      <c r="C12" s="19">
        <v>288149.00867054547</v>
      </c>
      <c r="D12" s="19">
        <v>284107.16482865595</v>
      </c>
      <c r="E12" s="19">
        <v>282345.1498574657</v>
      </c>
      <c r="F12" s="19">
        <v>295179.67484846839</v>
      </c>
      <c r="G12" s="19">
        <v>294524.98436980398</v>
      </c>
      <c r="H12" s="19">
        <v>313871.99120358611</v>
      </c>
      <c r="I12" s="19">
        <v>324636.03660119738</v>
      </c>
      <c r="J12" s="19">
        <v>316723.63721363916</v>
      </c>
      <c r="K12" s="19">
        <v>258237.25678439011</v>
      </c>
      <c r="L12" s="19">
        <v>281299.09874235606</v>
      </c>
      <c r="M12" s="19">
        <v>297687.77842143259</v>
      </c>
      <c r="N12" s="19">
        <v>285434.30867717607</v>
      </c>
      <c r="O12" s="19">
        <v>289922.32194134145</v>
      </c>
      <c r="P12" s="19">
        <v>295543.6407006128</v>
      </c>
      <c r="Q12" s="19">
        <v>305002.55747553217</v>
      </c>
    </row>
    <row r="14" spans="1:17" ht="11.5" customHeight="1">
      <c r="A14" s="11" t="s">
        <v>66</v>
      </c>
      <c r="B14" s="25">
        <f t="shared" ref="B14:Q14" si="3">B15+B21</f>
        <v>4642.1332148017018</v>
      </c>
      <c r="C14" s="25">
        <f t="shared" si="3"/>
        <v>4591.0600605003292</v>
      </c>
      <c r="D14" s="25">
        <f t="shared" si="3"/>
        <v>4697.9408840565484</v>
      </c>
      <c r="E14" s="25">
        <f t="shared" si="3"/>
        <v>4812.3785874458044</v>
      </c>
      <c r="F14" s="25">
        <f t="shared" si="3"/>
        <v>4788.8507360942822</v>
      </c>
      <c r="G14" s="25">
        <f t="shared" si="3"/>
        <v>4885.3760136600031</v>
      </c>
      <c r="H14" s="25">
        <f t="shared" si="3"/>
        <v>4872.964194641444</v>
      </c>
      <c r="I14" s="25">
        <f t="shared" si="3"/>
        <v>5006.569913655504</v>
      </c>
      <c r="J14" s="25">
        <f t="shared" si="3"/>
        <v>5060.9420127761096</v>
      </c>
      <c r="K14" s="25">
        <f t="shared" si="3"/>
        <v>5018.1759106605778</v>
      </c>
      <c r="L14" s="25">
        <f t="shared" si="3"/>
        <v>5138.0063101124397</v>
      </c>
      <c r="M14" s="25">
        <f t="shared" si="3"/>
        <v>5219.2607989562002</v>
      </c>
      <c r="N14" s="25">
        <f t="shared" si="3"/>
        <v>5329.3452772712089</v>
      </c>
      <c r="O14" s="25">
        <f t="shared" si="3"/>
        <v>5357.9434142846403</v>
      </c>
      <c r="P14" s="25">
        <f t="shared" si="3"/>
        <v>5318.3910357442292</v>
      </c>
      <c r="Q14" s="25">
        <f t="shared" si="3"/>
        <v>5453.5227930416759</v>
      </c>
    </row>
    <row r="15" spans="1:17" ht="11.5" customHeight="1">
      <c r="A15" s="13" t="s">
        <v>19</v>
      </c>
      <c r="B15" s="26">
        <f t="shared" ref="B15:Q15" si="4">SUM(B16,B17,B20)</f>
        <v>3874.7597451760926</v>
      </c>
      <c r="C15" s="26">
        <f t="shared" si="4"/>
        <v>3852.7850647205705</v>
      </c>
      <c r="D15" s="26">
        <f t="shared" si="4"/>
        <v>3948.4934725471608</v>
      </c>
      <c r="E15" s="26">
        <f t="shared" si="4"/>
        <v>4044.3146379545115</v>
      </c>
      <c r="F15" s="26">
        <f t="shared" si="4"/>
        <v>3981.9124465952009</v>
      </c>
      <c r="G15" s="26">
        <f t="shared" si="4"/>
        <v>4111.9081166013611</v>
      </c>
      <c r="H15" s="26">
        <f t="shared" si="4"/>
        <v>4057.8995003270584</v>
      </c>
      <c r="I15" s="26">
        <f t="shared" si="4"/>
        <v>4163.2407397679253</v>
      </c>
      <c r="J15" s="26">
        <f t="shared" si="4"/>
        <v>4266.5782563944804</v>
      </c>
      <c r="K15" s="26">
        <f t="shared" si="4"/>
        <v>4318.1852765793246</v>
      </c>
      <c r="L15" s="26">
        <f t="shared" si="4"/>
        <v>4395.9133636874867</v>
      </c>
      <c r="M15" s="26">
        <f t="shared" si="4"/>
        <v>4456.6112821630868</v>
      </c>
      <c r="N15" s="26">
        <f t="shared" si="4"/>
        <v>4589.1677008216666</v>
      </c>
      <c r="O15" s="26">
        <f t="shared" si="4"/>
        <v>4635.0644992660127</v>
      </c>
      <c r="P15" s="26">
        <f t="shared" si="4"/>
        <v>4609.3364998567176</v>
      </c>
      <c r="Q15" s="26">
        <f t="shared" si="4"/>
        <v>4726.9442936360856</v>
      </c>
    </row>
    <row r="16" spans="1:17" ht="11.5" customHeight="1">
      <c r="A16" s="36" t="s">
        <v>61</v>
      </c>
      <c r="B16" s="42">
        <v>1063.8047972631971</v>
      </c>
      <c r="C16" s="42">
        <v>1072.8308830470985</v>
      </c>
      <c r="D16" s="42">
        <v>1094.0246587685551</v>
      </c>
      <c r="E16" s="42">
        <v>1102.6100203590365</v>
      </c>
      <c r="F16" s="42">
        <v>1144.4074176202193</v>
      </c>
      <c r="G16" s="42">
        <v>1153.0496553446546</v>
      </c>
      <c r="H16" s="42">
        <v>1169.5555071116523</v>
      </c>
      <c r="I16" s="42">
        <v>1197.530223282896</v>
      </c>
      <c r="J16" s="42">
        <v>1247.6096001581957</v>
      </c>
      <c r="K16" s="42">
        <v>1257.0860770604072</v>
      </c>
      <c r="L16" s="42">
        <v>1287.8069618285695</v>
      </c>
      <c r="M16" s="42">
        <v>1299.611340926579</v>
      </c>
      <c r="N16" s="42">
        <v>1324.9034142263731</v>
      </c>
      <c r="O16" s="42">
        <v>1321.5775535766368</v>
      </c>
      <c r="P16" s="42">
        <v>1328.2921941085579</v>
      </c>
      <c r="Q16" s="42">
        <v>1344.6095261308949</v>
      </c>
    </row>
    <row r="17" spans="1:17" ht="11.5" customHeight="1">
      <c r="A17" s="15" t="s">
        <v>62</v>
      </c>
      <c r="B17" s="27">
        <f t="shared" ref="B17:Q17" si="5">SUM(B18:B19)</f>
        <v>2599.2504572165071</v>
      </c>
      <c r="C17" s="27">
        <f t="shared" si="5"/>
        <v>2546.1066495338528</v>
      </c>
      <c r="D17" s="27">
        <f t="shared" si="5"/>
        <v>2609.083713370474</v>
      </c>
      <c r="E17" s="27">
        <f t="shared" si="5"/>
        <v>2684.0829835335203</v>
      </c>
      <c r="F17" s="27">
        <f t="shared" si="5"/>
        <v>2559.8529302241805</v>
      </c>
      <c r="G17" s="27">
        <f t="shared" si="5"/>
        <v>2665.6975340992267</v>
      </c>
      <c r="H17" s="27">
        <f t="shared" si="5"/>
        <v>2584.4447750046065</v>
      </c>
      <c r="I17" s="27">
        <f t="shared" si="5"/>
        <v>2647.7015771888568</v>
      </c>
      <c r="J17" s="27">
        <f t="shared" si="5"/>
        <v>2669.8498264199079</v>
      </c>
      <c r="K17" s="27">
        <f t="shared" si="5"/>
        <v>2688.8980867790087</v>
      </c>
      <c r="L17" s="27">
        <f t="shared" si="5"/>
        <v>2729.5287198947617</v>
      </c>
      <c r="M17" s="27">
        <f t="shared" si="5"/>
        <v>2772.492470192627</v>
      </c>
      <c r="N17" s="27">
        <f t="shared" si="5"/>
        <v>2873.910280647252</v>
      </c>
      <c r="O17" s="27">
        <f t="shared" si="5"/>
        <v>2916.5764495678472</v>
      </c>
      <c r="P17" s="27">
        <f t="shared" si="5"/>
        <v>2890.6871127130044</v>
      </c>
      <c r="Q17" s="27">
        <f t="shared" si="5"/>
        <v>2980.6222212716475</v>
      </c>
    </row>
    <row r="18" spans="1:17" ht="11.5" customHeight="1">
      <c r="A18" s="17" t="s">
        <v>67</v>
      </c>
      <c r="B18" s="28">
        <v>890.84665589649421</v>
      </c>
      <c r="C18" s="28">
        <v>841.90949684892234</v>
      </c>
      <c r="D18" s="28">
        <v>883.77499091274467</v>
      </c>
      <c r="E18" s="28">
        <v>915.33543666473497</v>
      </c>
      <c r="F18" s="28">
        <v>945.92077795314071</v>
      </c>
      <c r="G18" s="28">
        <v>922.59792473004507</v>
      </c>
      <c r="H18" s="28">
        <v>925.36538498329537</v>
      </c>
      <c r="I18" s="28">
        <v>999.34340779724039</v>
      </c>
      <c r="J18" s="28">
        <v>1003.1142450047033</v>
      </c>
      <c r="K18" s="28">
        <v>950.12950924977861</v>
      </c>
      <c r="L18" s="28">
        <v>964.7731646913162</v>
      </c>
      <c r="M18" s="28">
        <v>968.78191543905405</v>
      </c>
      <c r="N18" s="28">
        <v>1031.7754263333413</v>
      </c>
      <c r="O18" s="28">
        <v>990.93346239317839</v>
      </c>
      <c r="P18" s="28">
        <v>978.76829723673995</v>
      </c>
      <c r="Q18" s="28">
        <v>969.5032487602839</v>
      </c>
    </row>
    <row r="19" spans="1:17" ht="11.5" customHeight="1">
      <c r="A19" s="17" t="s">
        <v>63</v>
      </c>
      <c r="B19" s="28">
        <v>1708.4038013200129</v>
      </c>
      <c r="C19" s="28">
        <v>1704.1971526849306</v>
      </c>
      <c r="D19" s="28">
        <v>1725.3087224577293</v>
      </c>
      <c r="E19" s="28">
        <v>1768.7475468687853</v>
      </c>
      <c r="F19" s="28">
        <v>1613.93215227104</v>
      </c>
      <c r="G19" s="28">
        <v>1743.0996093691815</v>
      </c>
      <c r="H19" s="28">
        <v>1659.0793900213114</v>
      </c>
      <c r="I19" s="28">
        <v>1648.3581693916165</v>
      </c>
      <c r="J19" s="28">
        <v>1666.7355814152047</v>
      </c>
      <c r="K19" s="28">
        <v>1738.76857752923</v>
      </c>
      <c r="L19" s="28">
        <v>1764.7555552034455</v>
      </c>
      <c r="M19" s="28">
        <v>1803.710554753573</v>
      </c>
      <c r="N19" s="28">
        <v>1842.1348543139106</v>
      </c>
      <c r="O19" s="28">
        <v>1925.6429871746689</v>
      </c>
      <c r="P19" s="28">
        <v>1911.9188154762644</v>
      </c>
      <c r="Q19" s="28">
        <v>2011.1189725113636</v>
      </c>
    </row>
    <row r="20" spans="1:17" ht="11.5" customHeight="1">
      <c r="A20" s="38" t="s">
        <v>64</v>
      </c>
      <c r="B20" s="43">
        <v>211.70449069638826</v>
      </c>
      <c r="C20" s="43">
        <v>233.84753213961903</v>
      </c>
      <c r="D20" s="43">
        <v>245.38510040813159</v>
      </c>
      <c r="E20" s="43">
        <v>257.62163406195509</v>
      </c>
      <c r="F20" s="43">
        <v>277.6520987508012</v>
      </c>
      <c r="G20" s="43">
        <v>293.16092715747982</v>
      </c>
      <c r="H20" s="43">
        <v>303.89921821079963</v>
      </c>
      <c r="I20" s="43">
        <v>318.00893929617263</v>
      </c>
      <c r="J20" s="43">
        <v>349.11882981637694</v>
      </c>
      <c r="K20" s="43">
        <v>372.20111273990824</v>
      </c>
      <c r="L20" s="43">
        <v>378.57768196415566</v>
      </c>
      <c r="M20" s="43">
        <v>384.50747104388074</v>
      </c>
      <c r="N20" s="43">
        <v>390.3540059480415</v>
      </c>
      <c r="O20" s="43">
        <v>396.91049612152858</v>
      </c>
      <c r="P20" s="43">
        <v>390.35719303515572</v>
      </c>
      <c r="Q20" s="43">
        <v>401.71254623354372</v>
      </c>
    </row>
    <row r="21" spans="1:17" ht="11.5" customHeight="1">
      <c r="A21" s="13" t="s">
        <v>23</v>
      </c>
      <c r="B21" s="26">
        <f t="shared" ref="B21:Q21" si="6">SUM(B22:B23)</f>
        <v>767.373469625609</v>
      </c>
      <c r="C21" s="26">
        <f t="shared" si="6"/>
        <v>738.27499577975823</v>
      </c>
      <c r="D21" s="26">
        <f t="shared" si="6"/>
        <v>749.44741150938773</v>
      </c>
      <c r="E21" s="26">
        <f t="shared" si="6"/>
        <v>768.06394949129344</v>
      </c>
      <c r="F21" s="26">
        <f t="shared" si="6"/>
        <v>806.93828949908084</v>
      </c>
      <c r="G21" s="26">
        <f t="shared" si="6"/>
        <v>773.46789705864148</v>
      </c>
      <c r="H21" s="26">
        <f t="shared" si="6"/>
        <v>815.06469431438563</v>
      </c>
      <c r="I21" s="26">
        <f t="shared" si="6"/>
        <v>843.32917388757835</v>
      </c>
      <c r="J21" s="26">
        <f t="shared" si="6"/>
        <v>794.36375638162929</v>
      </c>
      <c r="K21" s="26">
        <f t="shared" si="6"/>
        <v>699.99063408125312</v>
      </c>
      <c r="L21" s="26">
        <f t="shared" si="6"/>
        <v>742.09294642495274</v>
      </c>
      <c r="M21" s="26">
        <f t="shared" si="6"/>
        <v>762.64951679311321</v>
      </c>
      <c r="N21" s="26">
        <f t="shared" si="6"/>
        <v>740.17757644954258</v>
      </c>
      <c r="O21" s="26">
        <f t="shared" si="6"/>
        <v>722.87891501862782</v>
      </c>
      <c r="P21" s="26">
        <f t="shared" si="6"/>
        <v>709.05453588751186</v>
      </c>
      <c r="Q21" s="26">
        <f t="shared" si="6"/>
        <v>726.57849940559049</v>
      </c>
    </row>
    <row r="22" spans="1:17" ht="11.5" customHeight="1">
      <c r="A22" s="40" t="s">
        <v>67</v>
      </c>
      <c r="B22" s="28">
        <v>150.52185775984188</v>
      </c>
      <c r="C22" s="28">
        <v>138.08277307488567</v>
      </c>
      <c r="D22" s="28">
        <v>142.72138811394441</v>
      </c>
      <c r="E22" s="28">
        <v>160.49907165539435</v>
      </c>
      <c r="F22" s="28">
        <v>176.84041101788378</v>
      </c>
      <c r="G22" s="28">
        <v>180.97316341893645</v>
      </c>
      <c r="H22" s="28">
        <v>175.91792602772085</v>
      </c>
      <c r="I22" s="28">
        <v>183.22308987908079</v>
      </c>
      <c r="J22" s="28">
        <v>181.56826601906278</v>
      </c>
      <c r="K22" s="28">
        <v>159.93004653655862</v>
      </c>
      <c r="L22" s="28">
        <v>166.73151175120077</v>
      </c>
      <c r="M22" s="28">
        <v>169.0430195387321</v>
      </c>
      <c r="N22" s="28">
        <v>166.62971212750182</v>
      </c>
      <c r="O22" s="28">
        <v>144.4283954355528</v>
      </c>
      <c r="P22" s="28">
        <v>137.46905608228292</v>
      </c>
      <c r="Q22" s="28">
        <v>132.01398310190936</v>
      </c>
    </row>
    <row r="23" spans="1:17" ht="11.5" customHeight="1">
      <c r="A23" s="41" t="s">
        <v>63</v>
      </c>
      <c r="B23" s="29">
        <v>616.85161186576715</v>
      </c>
      <c r="C23" s="29">
        <v>600.19222270487262</v>
      </c>
      <c r="D23" s="29">
        <v>606.72602339544335</v>
      </c>
      <c r="E23" s="29">
        <v>607.5648778358991</v>
      </c>
      <c r="F23" s="29">
        <v>630.09787848119709</v>
      </c>
      <c r="G23" s="29">
        <v>592.49473363970503</v>
      </c>
      <c r="H23" s="29">
        <v>639.14676828666472</v>
      </c>
      <c r="I23" s="29">
        <v>660.10608400849753</v>
      </c>
      <c r="J23" s="29">
        <v>612.79549036256651</v>
      </c>
      <c r="K23" s="29">
        <v>540.0605875446945</v>
      </c>
      <c r="L23" s="29">
        <v>575.361434673752</v>
      </c>
      <c r="M23" s="29">
        <v>593.60649725438111</v>
      </c>
      <c r="N23" s="29">
        <v>573.54786432204082</v>
      </c>
      <c r="O23" s="29">
        <v>578.45051958307499</v>
      </c>
      <c r="P23" s="29">
        <v>571.58547980522894</v>
      </c>
      <c r="Q23" s="29">
        <v>594.5645163036811</v>
      </c>
    </row>
    <row r="25" spans="1:17" ht="11.5" customHeight="1">
      <c r="A25" s="11" t="s">
        <v>68</v>
      </c>
      <c r="B25" s="25">
        <f t="shared" ref="B25:Q25" si="7">B26+B32</f>
        <v>24799.5</v>
      </c>
      <c r="C25" s="25">
        <f t="shared" si="7"/>
        <v>25140</v>
      </c>
      <c r="D25" s="25">
        <f t="shared" si="7"/>
        <v>25818.5</v>
      </c>
      <c r="E25" s="25">
        <f t="shared" si="7"/>
        <v>26870</v>
      </c>
      <c r="F25" s="25">
        <f t="shared" si="7"/>
        <v>27239</v>
      </c>
      <c r="G25" s="25">
        <f t="shared" si="7"/>
        <v>27797.5</v>
      </c>
      <c r="H25" s="25">
        <f t="shared" si="7"/>
        <v>28308</v>
      </c>
      <c r="I25" s="25">
        <f t="shared" si="7"/>
        <v>28898.5</v>
      </c>
      <c r="J25" s="25">
        <f t="shared" si="7"/>
        <v>29574</v>
      </c>
      <c r="K25" s="25">
        <f t="shared" si="7"/>
        <v>29668.5</v>
      </c>
      <c r="L25" s="25">
        <f t="shared" si="7"/>
        <v>30067.5</v>
      </c>
      <c r="M25" s="25">
        <f t="shared" si="7"/>
        <v>30500.5</v>
      </c>
      <c r="N25" s="25">
        <f t="shared" si="7"/>
        <v>30792</v>
      </c>
      <c r="O25" s="25">
        <f t="shared" si="7"/>
        <v>30755.5</v>
      </c>
      <c r="P25" s="25">
        <f t="shared" si="7"/>
        <v>30829.5</v>
      </c>
      <c r="Q25" s="25">
        <f t="shared" si="7"/>
        <v>30819</v>
      </c>
    </row>
    <row r="26" spans="1:17" ht="11.5" customHeight="1">
      <c r="A26" s="13" t="s">
        <v>19</v>
      </c>
      <c r="B26" s="26">
        <f t="shared" ref="B26:Q26" si="8">SUM(B27,B28,B31)</f>
        <v>19438</v>
      </c>
      <c r="C26" s="26">
        <f t="shared" si="8"/>
        <v>19716.5</v>
      </c>
      <c r="D26" s="26">
        <f t="shared" si="8"/>
        <v>20278.5</v>
      </c>
      <c r="E26" s="26">
        <f t="shared" si="8"/>
        <v>21215</v>
      </c>
      <c r="F26" s="26">
        <f t="shared" si="8"/>
        <v>21252</v>
      </c>
      <c r="G26" s="26">
        <f t="shared" si="8"/>
        <v>21670</v>
      </c>
      <c r="H26" s="26">
        <f t="shared" si="8"/>
        <v>22023</v>
      </c>
      <c r="I26" s="26">
        <f t="shared" si="8"/>
        <v>22477.5</v>
      </c>
      <c r="J26" s="26">
        <f t="shared" si="8"/>
        <v>23097.5</v>
      </c>
      <c r="K26" s="26">
        <f t="shared" si="8"/>
        <v>23436.5</v>
      </c>
      <c r="L26" s="26">
        <f t="shared" si="8"/>
        <v>23866.5</v>
      </c>
      <c r="M26" s="26">
        <f t="shared" si="8"/>
        <v>24270.5</v>
      </c>
      <c r="N26" s="26">
        <f t="shared" si="8"/>
        <v>24707</v>
      </c>
      <c r="O26" s="26">
        <f t="shared" si="8"/>
        <v>24839</v>
      </c>
      <c r="P26" s="26">
        <f t="shared" si="8"/>
        <v>25003</v>
      </c>
      <c r="Q26" s="26">
        <f t="shared" si="8"/>
        <v>25061</v>
      </c>
    </row>
    <row r="27" spans="1:17" ht="11.5" customHeight="1">
      <c r="A27" s="36" t="s">
        <v>61</v>
      </c>
      <c r="B27" s="42">
        <v>9355</v>
      </c>
      <c r="C27" s="42">
        <v>9472.5</v>
      </c>
      <c r="D27" s="42">
        <v>9652</v>
      </c>
      <c r="E27" s="42">
        <v>10047.5</v>
      </c>
      <c r="F27" s="42">
        <v>10284.5</v>
      </c>
      <c r="G27" s="42">
        <v>10413.5</v>
      </c>
      <c r="H27" s="42">
        <v>10640</v>
      </c>
      <c r="I27" s="42">
        <v>10872</v>
      </c>
      <c r="J27" s="42">
        <v>11180</v>
      </c>
      <c r="K27" s="42">
        <v>11328.5</v>
      </c>
      <c r="L27" s="42">
        <v>11538</v>
      </c>
      <c r="M27" s="42">
        <v>11690</v>
      </c>
      <c r="N27" s="42">
        <v>11897</v>
      </c>
      <c r="O27" s="42">
        <v>11922</v>
      </c>
      <c r="P27" s="42">
        <v>12023</v>
      </c>
      <c r="Q27" s="42">
        <v>12071</v>
      </c>
    </row>
    <row r="28" spans="1:17" ht="11.5" customHeight="1">
      <c r="A28" s="15" t="s">
        <v>62</v>
      </c>
      <c r="B28" s="27">
        <f t="shared" ref="B28:Q28" si="9">SUM(B29:B30)</f>
        <v>9721</v>
      </c>
      <c r="C28" s="27">
        <f t="shared" si="9"/>
        <v>9843.5</v>
      </c>
      <c r="D28" s="27">
        <f t="shared" si="9"/>
        <v>10207</v>
      </c>
      <c r="E28" s="27">
        <f t="shared" si="9"/>
        <v>10723</v>
      </c>
      <c r="F28" s="27">
        <f t="shared" si="9"/>
        <v>10491</v>
      </c>
      <c r="G28" s="27">
        <f t="shared" si="9"/>
        <v>10754.5</v>
      </c>
      <c r="H28" s="27">
        <f t="shared" si="9"/>
        <v>10863</v>
      </c>
      <c r="I28" s="27">
        <f t="shared" si="9"/>
        <v>11060.5</v>
      </c>
      <c r="J28" s="27">
        <f t="shared" si="9"/>
        <v>11318</v>
      </c>
      <c r="K28" s="27">
        <f t="shared" si="9"/>
        <v>11459</v>
      </c>
      <c r="L28" s="27">
        <f t="shared" si="9"/>
        <v>11666.5</v>
      </c>
      <c r="M28" s="27">
        <f t="shared" si="9"/>
        <v>11900.5</v>
      </c>
      <c r="N28" s="27">
        <f t="shared" si="9"/>
        <v>12126</v>
      </c>
      <c r="O28" s="27">
        <f t="shared" si="9"/>
        <v>12221</v>
      </c>
      <c r="P28" s="27">
        <f t="shared" si="9"/>
        <v>12282</v>
      </c>
      <c r="Q28" s="27">
        <f t="shared" si="9"/>
        <v>12285</v>
      </c>
    </row>
    <row r="29" spans="1:17" ht="11.5" customHeight="1">
      <c r="A29" s="17" t="s">
        <v>67</v>
      </c>
      <c r="B29" s="28">
        <v>3289.5</v>
      </c>
      <c r="C29" s="28">
        <v>3233</v>
      </c>
      <c r="D29" s="28">
        <v>3362</v>
      </c>
      <c r="E29" s="28">
        <v>3489.5</v>
      </c>
      <c r="F29" s="28">
        <v>3663.5</v>
      </c>
      <c r="G29" s="28">
        <v>3715</v>
      </c>
      <c r="H29" s="28">
        <v>3790.5</v>
      </c>
      <c r="I29" s="28">
        <v>3887</v>
      </c>
      <c r="J29" s="28">
        <v>3938</v>
      </c>
      <c r="K29" s="28">
        <v>3983.5</v>
      </c>
      <c r="L29" s="28">
        <v>4025.5</v>
      </c>
      <c r="M29" s="28">
        <v>4152</v>
      </c>
      <c r="N29" s="28">
        <v>4272</v>
      </c>
      <c r="O29" s="28">
        <v>4222</v>
      </c>
      <c r="P29" s="28">
        <v>4176</v>
      </c>
      <c r="Q29" s="28">
        <v>4092</v>
      </c>
    </row>
    <row r="30" spans="1:17" ht="11.5" customHeight="1">
      <c r="A30" s="17" t="s">
        <v>63</v>
      </c>
      <c r="B30" s="28">
        <v>6431.5</v>
      </c>
      <c r="C30" s="28">
        <v>6610.5</v>
      </c>
      <c r="D30" s="28">
        <v>6845</v>
      </c>
      <c r="E30" s="28">
        <v>7233.5</v>
      </c>
      <c r="F30" s="28">
        <v>6827.5</v>
      </c>
      <c r="G30" s="28">
        <v>7039.5</v>
      </c>
      <c r="H30" s="28">
        <v>7072.5</v>
      </c>
      <c r="I30" s="28">
        <v>7173.5</v>
      </c>
      <c r="J30" s="28">
        <v>7380</v>
      </c>
      <c r="K30" s="28">
        <v>7475.5</v>
      </c>
      <c r="L30" s="28">
        <v>7641</v>
      </c>
      <c r="M30" s="28">
        <v>7748.5</v>
      </c>
      <c r="N30" s="28">
        <v>7854</v>
      </c>
      <c r="O30" s="28">
        <v>7999</v>
      </c>
      <c r="P30" s="28">
        <v>8106</v>
      </c>
      <c r="Q30" s="28">
        <v>8193</v>
      </c>
    </row>
    <row r="31" spans="1:17" ht="11.5" customHeight="1">
      <c r="A31" s="38" t="s">
        <v>64</v>
      </c>
      <c r="B31" s="43">
        <v>362</v>
      </c>
      <c r="C31" s="43">
        <v>400.5</v>
      </c>
      <c r="D31" s="43">
        <v>419.5</v>
      </c>
      <c r="E31" s="43">
        <v>444.5</v>
      </c>
      <c r="F31" s="43">
        <v>476.5</v>
      </c>
      <c r="G31" s="43">
        <v>502</v>
      </c>
      <c r="H31" s="43">
        <v>520</v>
      </c>
      <c r="I31" s="43">
        <v>545</v>
      </c>
      <c r="J31" s="43">
        <v>599.5</v>
      </c>
      <c r="K31" s="43">
        <v>649</v>
      </c>
      <c r="L31" s="43">
        <v>662</v>
      </c>
      <c r="M31" s="43">
        <v>680</v>
      </c>
      <c r="N31" s="43">
        <v>684</v>
      </c>
      <c r="O31" s="43">
        <v>696</v>
      </c>
      <c r="P31" s="43">
        <v>698</v>
      </c>
      <c r="Q31" s="43">
        <v>705</v>
      </c>
    </row>
    <row r="32" spans="1:17" ht="11.5" customHeight="1">
      <c r="A32" s="13" t="s">
        <v>23</v>
      </c>
      <c r="B32" s="26">
        <f t="shared" ref="B32:Q32" si="10">SUM(B33:B34)</f>
        <v>5361.5</v>
      </c>
      <c r="C32" s="26">
        <f t="shared" si="10"/>
        <v>5423.5</v>
      </c>
      <c r="D32" s="26">
        <f t="shared" si="10"/>
        <v>5540</v>
      </c>
      <c r="E32" s="26">
        <f t="shared" si="10"/>
        <v>5655</v>
      </c>
      <c r="F32" s="26">
        <f t="shared" si="10"/>
        <v>5987</v>
      </c>
      <c r="G32" s="26">
        <f t="shared" si="10"/>
        <v>6127.5</v>
      </c>
      <c r="H32" s="26">
        <f t="shared" si="10"/>
        <v>6285</v>
      </c>
      <c r="I32" s="26">
        <f t="shared" si="10"/>
        <v>6421</v>
      </c>
      <c r="J32" s="26">
        <f t="shared" si="10"/>
        <v>6476.5</v>
      </c>
      <c r="K32" s="26">
        <f t="shared" si="10"/>
        <v>6232</v>
      </c>
      <c r="L32" s="26">
        <f t="shared" si="10"/>
        <v>6201</v>
      </c>
      <c r="M32" s="26">
        <f t="shared" si="10"/>
        <v>6230</v>
      </c>
      <c r="N32" s="26">
        <f t="shared" si="10"/>
        <v>6085</v>
      </c>
      <c r="O32" s="26">
        <f t="shared" si="10"/>
        <v>5916.5</v>
      </c>
      <c r="P32" s="26">
        <f t="shared" si="10"/>
        <v>5826.5</v>
      </c>
      <c r="Q32" s="26">
        <f t="shared" si="10"/>
        <v>5758</v>
      </c>
    </row>
    <row r="33" spans="1:19" ht="11.5" customHeight="1">
      <c r="A33" s="40" t="s">
        <v>67</v>
      </c>
      <c r="B33" s="28">
        <v>1701.5</v>
      </c>
      <c r="C33" s="28">
        <v>1710</v>
      </c>
      <c r="D33" s="28">
        <v>1745.5</v>
      </c>
      <c r="E33" s="28">
        <v>1804</v>
      </c>
      <c r="F33" s="28">
        <v>1970</v>
      </c>
      <c r="G33" s="28">
        <v>2052</v>
      </c>
      <c r="H33" s="28">
        <v>2101</v>
      </c>
      <c r="I33" s="28">
        <v>2122.5</v>
      </c>
      <c r="J33" s="28">
        <v>2143</v>
      </c>
      <c r="K33" s="28">
        <v>2101</v>
      </c>
      <c r="L33" s="28">
        <v>2080.5</v>
      </c>
      <c r="M33" s="28">
        <v>2064</v>
      </c>
      <c r="N33" s="28">
        <v>1993.5</v>
      </c>
      <c r="O33" s="28">
        <v>1795</v>
      </c>
      <c r="P33" s="28">
        <v>1724</v>
      </c>
      <c r="Q33" s="28">
        <v>1640.5</v>
      </c>
    </row>
    <row r="34" spans="1:19" ht="11.5" customHeight="1">
      <c r="A34" s="41" t="s">
        <v>63</v>
      </c>
      <c r="B34" s="29">
        <v>3660</v>
      </c>
      <c r="C34" s="29">
        <v>3713.5</v>
      </c>
      <c r="D34" s="29">
        <v>3794.5</v>
      </c>
      <c r="E34" s="29">
        <v>3851</v>
      </c>
      <c r="F34" s="29">
        <v>4017</v>
      </c>
      <c r="G34" s="29">
        <v>4075.5</v>
      </c>
      <c r="H34" s="29">
        <v>4184</v>
      </c>
      <c r="I34" s="29">
        <v>4298.5</v>
      </c>
      <c r="J34" s="29">
        <v>4333.5</v>
      </c>
      <c r="K34" s="29">
        <v>4131</v>
      </c>
      <c r="L34" s="29">
        <v>4120.5</v>
      </c>
      <c r="M34" s="29">
        <v>4166</v>
      </c>
      <c r="N34" s="29">
        <v>4091.5</v>
      </c>
      <c r="O34" s="29">
        <v>4121.5</v>
      </c>
      <c r="P34" s="29">
        <v>4102.5</v>
      </c>
      <c r="Q34" s="29">
        <v>4117.5</v>
      </c>
    </row>
    <row r="36" spans="1:19" ht="11.5" customHeight="1">
      <c r="A36" s="11" t="s">
        <v>69</v>
      </c>
      <c r="B36" s="25">
        <f t="shared" ref="B36:Q36" si="11">B37+B43</f>
        <v>24799.5</v>
      </c>
      <c r="C36" s="25">
        <f t="shared" si="11"/>
        <v>25140</v>
      </c>
      <c r="D36" s="25">
        <f t="shared" si="11"/>
        <v>25818.5</v>
      </c>
      <c r="E36" s="25">
        <f t="shared" si="11"/>
        <v>26870</v>
      </c>
      <c r="F36" s="25">
        <f t="shared" si="11"/>
        <v>27239</v>
      </c>
      <c r="G36" s="25">
        <f t="shared" si="11"/>
        <v>27797.5</v>
      </c>
      <c r="H36" s="25">
        <f t="shared" si="11"/>
        <v>28308</v>
      </c>
      <c r="I36" s="25">
        <f t="shared" si="11"/>
        <v>28898.5</v>
      </c>
      <c r="J36" s="25">
        <f t="shared" si="11"/>
        <v>29574</v>
      </c>
      <c r="K36" s="25">
        <f t="shared" si="11"/>
        <v>29668.5</v>
      </c>
      <c r="L36" s="25">
        <f t="shared" si="11"/>
        <v>30067.5</v>
      </c>
      <c r="M36" s="25">
        <f t="shared" si="11"/>
        <v>30500.5</v>
      </c>
      <c r="N36" s="25">
        <f t="shared" si="11"/>
        <v>30792</v>
      </c>
      <c r="O36" s="25">
        <f t="shared" si="11"/>
        <v>30755.5</v>
      </c>
      <c r="P36" s="25">
        <f t="shared" si="11"/>
        <v>30829.5</v>
      </c>
      <c r="Q36" s="25">
        <f t="shared" si="11"/>
        <v>30819</v>
      </c>
    </row>
    <row r="37" spans="1:19" ht="11.5" customHeight="1">
      <c r="A37" s="13" t="s">
        <v>19</v>
      </c>
      <c r="B37" s="26">
        <f t="shared" ref="B37:Q37" si="12">SUM(B38,B39,B42)</f>
        <v>19438</v>
      </c>
      <c r="C37" s="26">
        <f t="shared" si="12"/>
        <v>19716.5</v>
      </c>
      <c r="D37" s="26">
        <f t="shared" si="12"/>
        <v>20278.5</v>
      </c>
      <c r="E37" s="26">
        <f t="shared" si="12"/>
        <v>21215</v>
      </c>
      <c r="F37" s="26">
        <f t="shared" si="12"/>
        <v>21252</v>
      </c>
      <c r="G37" s="26">
        <f t="shared" si="12"/>
        <v>21670</v>
      </c>
      <c r="H37" s="26">
        <f t="shared" si="12"/>
        <v>22023</v>
      </c>
      <c r="I37" s="26">
        <f t="shared" si="12"/>
        <v>22477.5</v>
      </c>
      <c r="J37" s="26">
        <f t="shared" si="12"/>
        <v>23097.5</v>
      </c>
      <c r="K37" s="26">
        <f t="shared" si="12"/>
        <v>23436.5</v>
      </c>
      <c r="L37" s="26">
        <f t="shared" si="12"/>
        <v>23866.5</v>
      </c>
      <c r="M37" s="26">
        <f t="shared" si="12"/>
        <v>24270.5</v>
      </c>
      <c r="N37" s="26">
        <f t="shared" si="12"/>
        <v>24707</v>
      </c>
      <c r="O37" s="26">
        <f t="shared" si="12"/>
        <v>24839</v>
      </c>
      <c r="P37" s="26">
        <f t="shared" si="12"/>
        <v>25003</v>
      </c>
      <c r="Q37" s="26">
        <f t="shared" si="12"/>
        <v>25061</v>
      </c>
    </row>
    <row r="38" spans="1:19" ht="11.5" customHeight="1">
      <c r="A38" s="36" t="s">
        <v>61</v>
      </c>
      <c r="B38" s="42">
        <v>9355</v>
      </c>
      <c r="C38" s="42">
        <v>9472.5</v>
      </c>
      <c r="D38" s="42">
        <v>9652</v>
      </c>
      <c r="E38" s="42">
        <v>10047.5</v>
      </c>
      <c r="F38" s="42">
        <v>10284.5</v>
      </c>
      <c r="G38" s="42">
        <v>10413.5</v>
      </c>
      <c r="H38" s="42">
        <v>10640</v>
      </c>
      <c r="I38" s="42">
        <v>10872</v>
      </c>
      <c r="J38" s="42">
        <v>11180</v>
      </c>
      <c r="K38" s="42">
        <v>11328.5</v>
      </c>
      <c r="L38" s="42">
        <v>11538</v>
      </c>
      <c r="M38" s="42">
        <v>11690</v>
      </c>
      <c r="N38" s="42">
        <v>11897</v>
      </c>
      <c r="O38" s="42">
        <v>11922</v>
      </c>
      <c r="P38" s="42">
        <v>12023</v>
      </c>
      <c r="Q38" s="42">
        <v>12071</v>
      </c>
    </row>
    <row r="39" spans="1:19" ht="11.5" customHeight="1">
      <c r="A39" s="15" t="s">
        <v>62</v>
      </c>
      <c r="B39" s="27">
        <f t="shared" ref="B39:Q39" si="13">SUM(B40:B41)</f>
        <v>9721</v>
      </c>
      <c r="C39" s="27">
        <f t="shared" si="13"/>
        <v>9843.5</v>
      </c>
      <c r="D39" s="27">
        <f t="shared" si="13"/>
        <v>10207</v>
      </c>
      <c r="E39" s="27">
        <f t="shared" si="13"/>
        <v>10723</v>
      </c>
      <c r="F39" s="27">
        <f t="shared" si="13"/>
        <v>10491</v>
      </c>
      <c r="G39" s="27">
        <f t="shared" si="13"/>
        <v>10754.5</v>
      </c>
      <c r="H39" s="27">
        <f t="shared" si="13"/>
        <v>10863</v>
      </c>
      <c r="I39" s="27">
        <f t="shared" si="13"/>
        <v>11060.5</v>
      </c>
      <c r="J39" s="27">
        <f t="shared" si="13"/>
        <v>11318</v>
      </c>
      <c r="K39" s="27">
        <f t="shared" si="13"/>
        <v>11459</v>
      </c>
      <c r="L39" s="27">
        <f t="shared" si="13"/>
        <v>11666.5</v>
      </c>
      <c r="M39" s="27">
        <f t="shared" si="13"/>
        <v>11900.5</v>
      </c>
      <c r="N39" s="27">
        <f t="shared" si="13"/>
        <v>12126</v>
      </c>
      <c r="O39" s="27">
        <f t="shared" si="13"/>
        <v>12221</v>
      </c>
      <c r="P39" s="27">
        <f t="shared" si="13"/>
        <v>12282</v>
      </c>
      <c r="Q39" s="27">
        <f t="shared" si="13"/>
        <v>12285</v>
      </c>
      <c r="R39" s="10">
        <f>Q39/Q39</f>
        <v>1</v>
      </c>
    </row>
    <row r="40" spans="1:19" ht="11.5" customHeight="1">
      <c r="A40" s="17" t="s">
        <v>67</v>
      </c>
      <c r="B40" s="28">
        <v>3289.5</v>
      </c>
      <c r="C40" s="28">
        <v>3233</v>
      </c>
      <c r="D40" s="28">
        <v>3362</v>
      </c>
      <c r="E40" s="28">
        <v>3489.5</v>
      </c>
      <c r="F40" s="28">
        <v>3663.5</v>
      </c>
      <c r="G40" s="28">
        <v>3715</v>
      </c>
      <c r="H40" s="28">
        <v>3790.5</v>
      </c>
      <c r="I40" s="28">
        <v>3887</v>
      </c>
      <c r="J40" s="28">
        <v>3938</v>
      </c>
      <c r="K40" s="28">
        <v>3983.5</v>
      </c>
      <c r="L40" s="28">
        <v>4025.5</v>
      </c>
      <c r="M40" s="28">
        <v>4152</v>
      </c>
      <c r="N40" s="28">
        <v>4272</v>
      </c>
      <c r="O40" s="28">
        <v>4222</v>
      </c>
      <c r="P40" s="28">
        <v>4176</v>
      </c>
      <c r="Q40" s="28">
        <v>4092</v>
      </c>
      <c r="R40" s="10">
        <f>Q40/Q39</f>
        <v>0.33308913308913307</v>
      </c>
      <c r="S40" s="10">
        <f>R40*Q37</f>
        <v>8347.5467643467637</v>
      </c>
    </row>
    <row r="41" spans="1:19" ht="11.5" customHeight="1">
      <c r="A41" s="17" t="s">
        <v>63</v>
      </c>
      <c r="B41" s="28">
        <v>6431.5</v>
      </c>
      <c r="C41" s="28">
        <v>6610.5</v>
      </c>
      <c r="D41" s="28">
        <v>6845</v>
      </c>
      <c r="E41" s="28">
        <v>7233.5</v>
      </c>
      <c r="F41" s="28">
        <v>6827.5</v>
      </c>
      <c r="G41" s="28">
        <v>7039.5</v>
      </c>
      <c r="H41" s="28">
        <v>7072.5</v>
      </c>
      <c r="I41" s="28">
        <v>7173.5</v>
      </c>
      <c r="J41" s="28">
        <v>7380</v>
      </c>
      <c r="K41" s="28">
        <v>7475.5</v>
      </c>
      <c r="L41" s="28">
        <v>7641</v>
      </c>
      <c r="M41" s="28">
        <v>7748.5</v>
      </c>
      <c r="N41" s="28">
        <v>7854</v>
      </c>
      <c r="O41" s="28">
        <v>7999</v>
      </c>
      <c r="P41" s="28">
        <v>8106</v>
      </c>
      <c r="Q41" s="28">
        <v>8193</v>
      </c>
      <c r="R41" s="10">
        <f>Q41/Q39</f>
        <v>0.66691086691086687</v>
      </c>
      <c r="S41" s="10">
        <f>R41*Q37</f>
        <v>16713.453235653236</v>
      </c>
    </row>
    <row r="42" spans="1:19" ht="11.5" customHeight="1">
      <c r="A42" s="38" t="s">
        <v>64</v>
      </c>
      <c r="B42" s="43">
        <v>362</v>
      </c>
      <c r="C42" s="43">
        <v>400.5</v>
      </c>
      <c r="D42" s="43">
        <v>419.5</v>
      </c>
      <c r="E42" s="43">
        <v>444.5</v>
      </c>
      <c r="F42" s="43">
        <v>476.5</v>
      </c>
      <c r="G42" s="43">
        <v>502</v>
      </c>
      <c r="H42" s="43">
        <v>520</v>
      </c>
      <c r="I42" s="43">
        <v>545</v>
      </c>
      <c r="J42" s="43">
        <v>599.5</v>
      </c>
      <c r="K42" s="43">
        <v>649</v>
      </c>
      <c r="L42" s="43">
        <v>662</v>
      </c>
      <c r="M42" s="43">
        <v>680</v>
      </c>
      <c r="N42" s="43">
        <v>684</v>
      </c>
      <c r="O42" s="43">
        <v>696</v>
      </c>
      <c r="P42" s="43">
        <v>698</v>
      </c>
      <c r="Q42" s="43">
        <v>705</v>
      </c>
    </row>
    <row r="43" spans="1:19" ht="11.5" customHeight="1">
      <c r="A43" s="13" t="s">
        <v>23</v>
      </c>
      <c r="B43" s="26">
        <f t="shared" ref="B43:Q43" si="14">SUM(B44:B45)</f>
        <v>5361.5</v>
      </c>
      <c r="C43" s="26">
        <f t="shared" si="14"/>
        <v>5423.5</v>
      </c>
      <c r="D43" s="26">
        <f t="shared" si="14"/>
        <v>5540</v>
      </c>
      <c r="E43" s="26">
        <f t="shared" si="14"/>
        <v>5655</v>
      </c>
      <c r="F43" s="26">
        <f t="shared" si="14"/>
        <v>5987</v>
      </c>
      <c r="G43" s="26">
        <f t="shared" si="14"/>
        <v>6127.5</v>
      </c>
      <c r="H43" s="26">
        <f t="shared" si="14"/>
        <v>6285</v>
      </c>
      <c r="I43" s="26">
        <f t="shared" si="14"/>
        <v>6421</v>
      </c>
      <c r="J43" s="26">
        <f t="shared" si="14"/>
        <v>6476.5</v>
      </c>
      <c r="K43" s="26">
        <f t="shared" si="14"/>
        <v>6232</v>
      </c>
      <c r="L43" s="26">
        <f t="shared" si="14"/>
        <v>6201</v>
      </c>
      <c r="M43" s="26">
        <f t="shared" si="14"/>
        <v>6230</v>
      </c>
      <c r="N43" s="26">
        <f t="shared" si="14"/>
        <v>6085</v>
      </c>
      <c r="O43" s="26">
        <f t="shared" si="14"/>
        <v>5916.5</v>
      </c>
      <c r="P43" s="26">
        <f t="shared" si="14"/>
        <v>5826.5</v>
      </c>
      <c r="Q43" s="26">
        <f t="shared" si="14"/>
        <v>5758</v>
      </c>
    </row>
    <row r="44" spans="1:19" ht="11.5" customHeight="1">
      <c r="A44" s="40" t="s">
        <v>67</v>
      </c>
      <c r="B44" s="28">
        <v>1701.5</v>
      </c>
      <c r="C44" s="28">
        <v>1710</v>
      </c>
      <c r="D44" s="28">
        <v>1745.5</v>
      </c>
      <c r="E44" s="28">
        <v>1804</v>
      </c>
      <c r="F44" s="28">
        <v>1970</v>
      </c>
      <c r="G44" s="28">
        <v>2052</v>
      </c>
      <c r="H44" s="28">
        <v>2101</v>
      </c>
      <c r="I44" s="28">
        <v>2122.5</v>
      </c>
      <c r="J44" s="28">
        <v>2143</v>
      </c>
      <c r="K44" s="28">
        <v>2101</v>
      </c>
      <c r="L44" s="28">
        <v>2080.5</v>
      </c>
      <c r="M44" s="28">
        <v>2064</v>
      </c>
      <c r="N44" s="28">
        <v>1993.5</v>
      </c>
      <c r="O44" s="28">
        <v>1795</v>
      </c>
      <c r="P44" s="28">
        <v>1724</v>
      </c>
      <c r="Q44" s="28">
        <v>1640.5</v>
      </c>
    </row>
    <row r="45" spans="1:19" ht="11.5" customHeight="1">
      <c r="A45" s="41" t="s">
        <v>63</v>
      </c>
      <c r="B45" s="29">
        <v>3660</v>
      </c>
      <c r="C45" s="29">
        <v>3713.5</v>
      </c>
      <c r="D45" s="29">
        <v>3794.5</v>
      </c>
      <c r="E45" s="29">
        <v>3851</v>
      </c>
      <c r="F45" s="29">
        <v>4017</v>
      </c>
      <c r="G45" s="29">
        <v>4075.5</v>
      </c>
      <c r="H45" s="29">
        <v>4184</v>
      </c>
      <c r="I45" s="29">
        <v>4298.5</v>
      </c>
      <c r="J45" s="29">
        <v>4333.5</v>
      </c>
      <c r="K45" s="29">
        <v>4131</v>
      </c>
      <c r="L45" s="29">
        <v>4120.5</v>
      </c>
      <c r="M45" s="29">
        <v>4166</v>
      </c>
      <c r="N45" s="29">
        <v>4091.5</v>
      </c>
      <c r="O45" s="29">
        <v>4121.5</v>
      </c>
      <c r="P45" s="29">
        <v>4102.5</v>
      </c>
      <c r="Q45" s="29">
        <v>4117.5</v>
      </c>
    </row>
    <row r="47" spans="1:19" ht="11.5" customHeight="1">
      <c r="A47" s="11" t="s">
        <v>70</v>
      </c>
      <c r="B47" s="12"/>
      <c r="C47" s="25">
        <f t="shared" ref="C47:Q47" si="15">C48+C54</f>
        <v>540.5</v>
      </c>
      <c r="D47" s="25">
        <f t="shared" si="15"/>
        <v>700</v>
      </c>
      <c r="E47" s="25">
        <f t="shared" si="15"/>
        <v>1060</v>
      </c>
      <c r="F47" s="25">
        <f t="shared" si="15"/>
        <v>948.5</v>
      </c>
      <c r="G47" s="25">
        <f t="shared" si="15"/>
        <v>664</v>
      </c>
      <c r="H47" s="25">
        <f t="shared" si="15"/>
        <v>628.5</v>
      </c>
      <c r="I47" s="25">
        <f t="shared" si="15"/>
        <v>610.5</v>
      </c>
      <c r="J47" s="25">
        <f t="shared" si="15"/>
        <v>720</v>
      </c>
      <c r="K47" s="25">
        <f t="shared" si="15"/>
        <v>368.5</v>
      </c>
      <c r="L47" s="25">
        <f t="shared" si="15"/>
        <v>456.5</v>
      </c>
      <c r="M47" s="25">
        <f t="shared" si="15"/>
        <v>519.5</v>
      </c>
      <c r="N47" s="25">
        <f t="shared" si="15"/>
        <v>556.5</v>
      </c>
      <c r="O47" s="25">
        <f t="shared" si="15"/>
        <v>389</v>
      </c>
      <c r="P47" s="25">
        <f t="shared" si="15"/>
        <v>368</v>
      </c>
      <c r="Q47" s="25">
        <f t="shared" si="15"/>
        <v>281</v>
      </c>
    </row>
    <row r="48" spans="1:19" ht="11.5" customHeight="1">
      <c r="A48" s="13" t="s">
        <v>19</v>
      </c>
      <c r="B48" s="14"/>
      <c r="C48" s="26">
        <f t="shared" ref="C48:Q48" si="16">SUM(C49,C50,C53)</f>
        <v>439</v>
      </c>
      <c r="D48" s="26">
        <f t="shared" si="16"/>
        <v>575</v>
      </c>
      <c r="E48" s="26">
        <f t="shared" si="16"/>
        <v>943.5</v>
      </c>
      <c r="F48" s="26">
        <f t="shared" si="16"/>
        <v>605</v>
      </c>
      <c r="G48" s="26">
        <f t="shared" si="16"/>
        <v>436</v>
      </c>
      <c r="H48" s="26">
        <f t="shared" si="16"/>
        <v>441</v>
      </c>
      <c r="I48" s="26">
        <f t="shared" si="16"/>
        <v>460</v>
      </c>
      <c r="J48" s="26">
        <f t="shared" si="16"/>
        <v>645</v>
      </c>
      <c r="K48" s="26">
        <f t="shared" si="16"/>
        <v>362.5</v>
      </c>
      <c r="L48" s="26">
        <f t="shared" si="16"/>
        <v>450</v>
      </c>
      <c r="M48" s="26">
        <f t="shared" si="16"/>
        <v>443</v>
      </c>
      <c r="N48" s="26">
        <f t="shared" si="16"/>
        <v>532</v>
      </c>
      <c r="O48" s="26">
        <f t="shared" si="16"/>
        <v>333.5</v>
      </c>
      <c r="P48" s="26">
        <f t="shared" si="16"/>
        <v>342</v>
      </c>
      <c r="Q48" s="26">
        <f t="shared" si="16"/>
        <v>249</v>
      </c>
    </row>
    <row r="49" spans="1:17" ht="11.5" customHeight="1">
      <c r="A49" s="36" t="s">
        <v>61</v>
      </c>
      <c r="B49" s="37"/>
      <c r="C49" s="42">
        <v>118</v>
      </c>
      <c r="D49" s="42">
        <v>179.5</v>
      </c>
      <c r="E49" s="42">
        <v>396</v>
      </c>
      <c r="F49" s="42">
        <v>237</v>
      </c>
      <c r="G49" s="42">
        <v>129</v>
      </c>
      <c r="H49" s="42">
        <v>226.5</v>
      </c>
      <c r="I49" s="42">
        <v>232</v>
      </c>
      <c r="J49" s="42">
        <v>311</v>
      </c>
      <c r="K49" s="42">
        <v>162.5</v>
      </c>
      <c r="L49" s="42">
        <v>213.5</v>
      </c>
      <c r="M49" s="42">
        <v>157</v>
      </c>
      <c r="N49" s="42">
        <v>285</v>
      </c>
      <c r="O49" s="42">
        <v>101</v>
      </c>
      <c r="P49" s="42">
        <v>138.5</v>
      </c>
      <c r="Q49" s="42">
        <v>101.5</v>
      </c>
    </row>
    <row r="50" spans="1:17" ht="11.5" customHeight="1">
      <c r="A50" s="15" t="s">
        <v>62</v>
      </c>
      <c r="B50" s="16"/>
      <c r="C50" s="27">
        <f t="shared" ref="C50:Q50" si="17">SUM(C51:C52)</f>
        <v>282.5</v>
      </c>
      <c r="D50" s="27">
        <f t="shared" si="17"/>
        <v>376.5</v>
      </c>
      <c r="E50" s="27">
        <f t="shared" si="17"/>
        <v>522.5</v>
      </c>
      <c r="F50" s="27">
        <f t="shared" si="17"/>
        <v>336</v>
      </c>
      <c r="G50" s="27">
        <f t="shared" si="17"/>
        <v>281.5</v>
      </c>
      <c r="H50" s="27">
        <f t="shared" si="17"/>
        <v>196.5</v>
      </c>
      <c r="I50" s="27">
        <f t="shared" si="17"/>
        <v>203</v>
      </c>
      <c r="J50" s="27">
        <f t="shared" si="17"/>
        <v>279.5</v>
      </c>
      <c r="K50" s="27">
        <f t="shared" si="17"/>
        <v>149.5</v>
      </c>
      <c r="L50" s="27">
        <f t="shared" si="17"/>
        <v>223.5</v>
      </c>
      <c r="M50" s="27">
        <f t="shared" si="17"/>
        <v>267</v>
      </c>
      <c r="N50" s="27">
        <f t="shared" si="17"/>
        <v>242</v>
      </c>
      <c r="O50" s="27">
        <f t="shared" si="17"/>
        <v>220.5</v>
      </c>
      <c r="P50" s="27">
        <f t="shared" si="17"/>
        <v>199.5</v>
      </c>
      <c r="Q50" s="27">
        <f t="shared" si="17"/>
        <v>137.5</v>
      </c>
    </row>
    <row r="51" spans="1:17" ht="11.5" customHeight="1">
      <c r="A51" s="17" t="s">
        <v>67</v>
      </c>
      <c r="B51" s="18"/>
      <c r="C51" s="28">
        <v>103.5</v>
      </c>
      <c r="D51" s="28">
        <v>142</v>
      </c>
      <c r="E51" s="28">
        <v>130.5</v>
      </c>
      <c r="F51" s="28">
        <v>180</v>
      </c>
      <c r="G51" s="28">
        <v>67.5</v>
      </c>
      <c r="H51" s="28">
        <v>77.5</v>
      </c>
      <c r="I51" s="28">
        <v>99</v>
      </c>
      <c r="J51" s="28">
        <v>73</v>
      </c>
      <c r="K51" s="28">
        <v>53.5</v>
      </c>
      <c r="L51" s="28">
        <v>58</v>
      </c>
      <c r="M51" s="28">
        <v>133.5</v>
      </c>
      <c r="N51" s="28">
        <v>131</v>
      </c>
      <c r="O51" s="28">
        <v>72.5</v>
      </c>
      <c r="P51" s="28">
        <v>79</v>
      </c>
      <c r="Q51" s="28">
        <v>43</v>
      </c>
    </row>
    <row r="52" spans="1:17" ht="11.5" customHeight="1">
      <c r="A52" s="17" t="s">
        <v>63</v>
      </c>
      <c r="B52" s="18"/>
      <c r="C52" s="28">
        <v>179</v>
      </c>
      <c r="D52" s="28">
        <v>234.5</v>
      </c>
      <c r="E52" s="28">
        <v>392</v>
      </c>
      <c r="F52" s="28">
        <v>156</v>
      </c>
      <c r="G52" s="28">
        <v>214</v>
      </c>
      <c r="H52" s="28">
        <v>119</v>
      </c>
      <c r="I52" s="28">
        <v>104</v>
      </c>
      <c r="J52" s="28">
        <v>206.5</v>
      </c>
      <c r="K52" s="28">
        <v>96</v>
      </c>
      <c r="L52" s="28">
        <v>165.5</v>
      </c>
      <c r="M52" s="28">
        <v>133.5</v>
      </c>
      <c r="N52" s="28">
        <v>111</v>
      </c>
      <c r="O52" s="28">
        <v>148</v>
      </c>
      <c r="P52" s="28">
        <v>120.5</v>
      </c>
      <c r="Q52" s="28">
        <v>94.5</v>
      </c>
    </row>
    <row r="53" spans="1:17" ht="11.5" customHeight="1">
      <c r="A53" s="38" t="s">
        <v>64</v>
      </c>
      <c r="B53" s="39"/>
      <c r="C53" s="43">
        <v>38.5</v>
      </c>
      <c r="D53" s="43">
        <v>19</v>
      </c>
      <c r="E53" s="43">
        <v>25</v>
      </c>
      <c r="F53" s="43">
        <v>32</v>
      </c>
      <c r="G53" s="43">
        <v>25.5</v>
      </c>
      <c r="H53" s="43">
        <v>18</v>
      </c>
      <c r="I53" s="43">
        <v>25</v>
      </c>
      <c r="J53" s="43">
        <v>54.5</v>
      </c>
      <c r="K53" s="43">
        <v>50.5</v>
      </c>
      <c r="L53" s="43">
        <v>13</v>
      </c>
      <c r="M53" s="43">
        <v>19</v>
      </c>
      <c r="N53" s="43">
        <v>5</v>
      </c>
      <c r="O53" s="43">
        <v>12</v>
      </c>
      <c r="P53" s="43">
        <v>4</v>
      </c>
      <c r="Q53" s="43">
        <v>10</v>
      </c>
    </row>
    <row r="54" spans="1:17" ht="11.5" customHeight="1">
      <c r="A54" s="13" t="s">
        <v>23</v>
      </c>
      <c r="B54" s="14"/>
      <c r="C54" s="26">
        <f t="shared" ref="C54:Q54" si="18">SUM(C55:C56)</f>
        <v>101.5</v>
      </c>
      <c r="D54" s="26">
        <f t="shared" si="18"/>
        <v>125</v>
      </c>
      <c r="E54" s="26">
        <f t="shared" si="18"/>
        <v>116.5</v>
      </c>
      <c r="F54" s="26">
        <f t="shared" si="18"/>
        <v>343.5</v>
      </c>
      <c r="G54" s="26">
        <f t="shared" si="18"/>
        <v>228</v>
      </c>
      <c r="H54" s="26">
        <f t="shared" si="18"/>
        <v>187.5</v>
      </c>
      <c r="I54" s="26">
        <f t="shared" si="18"/>
        <v>150.5</v>
      </c>
      <c r="J54" s="26">
        <f t="shared" si="18"/>
        <v>75</v>
      </c>
      <c r="K54" s="26">
        <f t="shared" si="18"/>
        <v>6</v>
      </c>
      <c r="L54" s="26">
        <f t="shared" si="18"/>
        <v>6.5</v>
      </c>
      <c r="M54" s="26">
        <f t="shared" si="18"/>
        <v>76.5</v>
      </c>
      <c r="N54" s="26">
        <f t="shared" si="18"/>
        <v>24.5</v>
      </c>
      <c r="O54" s="26">
        <f t="shared" si="18"/>
        <v>55.5</v>
      </c>
      <c r="P54" s="26">
        <f t="shared" si="18"/>
        <v>26</v>
      </c>
      <c r="Q54" s="26">
        <f t="shared" si="18"/>
        <v>32</v>
      </c>
    </row>
    <row r="55" spans="1:17" ht="11.5" customHeight="1">
      <c r="A55" s="40" t="s">
        <v>67</v>
      </c>
      <c r="B55" s="18"/>
      <c r="C55" s="28">
        <v>37</v>
      </c>
      <c r="D55" s="28">
        <v>44</v>
      </c>
      <c r="E55" s="28">
        <v>60</v>
      </c>
      <c r="F55" s="28">
        <v>177.5</v>
      </c>
      <c r="G55" s="28">
        <v>134.5</v>
      </c>
      <c r="H55" s="28">
        <v>77</v>
      </c>
      <c r="I55" s="28">
        <v>35.5</v>
      </c>
      <c r="J55" s="28">
        <v>22</v>
      </c>
      <c r="K55" s="28">
        <v>2.5</v>
      </c>
      <c r="L55" s="28">
        <v>4</v>
      </c>
      <c r="M55" s="28">
        <v>8</v>
      </c>
      <c r="N55" s="28">
        <v>14.5</v>
      </c>
      <c r="O55" s="28">
        <v>15</v>
      </c>
      <c r="P55" s="28">
        <v>8</v>
      </c>
      <c r="Q55" s="28">
        <v>0</v>
      </c>
    </row>
    <row r="56" spans="1:17" ht="11.5" customHeight="1">
      <c r="A56" s="41" t="s">
        <v>63</v>
      </c>
      <c r="B56" s="19"/>
      <c r="C56" s="29">
        <v>64.5</v>
      </c>
      <c r="D56" s="29">
        <v>81</v>
      </c>
      <c r="E56" s="29">
        <v>56.5</v>
      </c>
      <c r="F56" s="29">
        <v>166</v>
      </c>
      <c r="G56" s="29">
        <v>93.5</v>
      </c>
      <c r="H56" s="29">
        <v>110.5</v>
      </c>
      <c r="I56" s="29">
        <v>115</v>
      </c>
      <c r="J56" s="29">
        <v>53</v>
      </c>
      <c r="K56" s="29">
        <v>3.5</v>
      </c>
      <c r="L56" s="29">
        <v>2.5</v>
      </c>
      <c r="M56" s="29">
        <v>68.5</v>
      </c>
      <c r="N56" s="29">
        <v>10</v>
      </c>
      <c r="O56" s="29">
        <v>40.5</v>
      </c>
      <c r="P56" s="29">
        <v>18</v>
      </c>
      <c r="Q56" s="29">
        <v>32</v>
      </c>
    </row>
    <row r="58" spans="1:17" ht="11.5" customHeight="1">
      <c r="A58" s="21" t="s">
        <v>25</v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</row>
    <row r="60" spans="1:17" ht="11.5" customHeight="1">
      <c r="A60" s="11" t="s">
        <v>71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spans="1:17" ht="11.5" customHeight="1">
      <c r="A61" s="13" t="s">
        <v>72</v>
      </c>
      <c r="B61" s="26">
        <f t="shared" ref="B61:Q69" si="19">IF(B4=0,0,B4/B15)</f>
        <v>116.54974902531121</v>
      </c>
      <c r="C61" s="26">
        <f t="shared" si="19"/>
        <v>117.96402691290653</v>
      </c>
      <c r="D61" s="26">
        <f t="shared" si="19"/>
        <v>113.41031234606052</v>
      </c>
      <c r="E61" s="26">
        <f t="shared" si="19"/>
        <v>109.91463917651095</v>
      </c>
      <c r="F61" s="26">
        <f t="shared" si="19"/>
        <v>114.05516402139354</v>
      </c>
      <c r="G61" s="26">
        <f t="shared" si="19"/>
        <v>112.71767005435066</v>
      </c>
      <c r="H61" s="26">
        <f t="shared" si="19"/>
        <v>117.60124338674363</v>
      </c>
      <c r="I61" s="26">
        <f t="shared" si="19"/>
        <v>116.82386568258127</v>
      </c>
      <c r="J61" s="26">
        <f t="shared" si="19"/>
        <v>118.43717803866313</v>
      </c>
      <c r="K61" s="26">
        <f t="shared" si="19"/>
        <v>115.37124251081674</v>
      </c>
      <c r="L61" s="26">
        <f t="shared" si="19"/>
        <v>114.40102631868322</v>
      </c>
      <c r="M61" s="26">
        <f t="shared" si="19"/>
        <v>114.99275351978643</v>
      </c>
      <c r="N61" s="26">
        <f t="shared" si="19"/>
        <v>113.26529394987492</v>
      </c>
      <c r="O61" s="26">
        <f t="shared" si="19"/>
        <v>113.46894900494767</v>
      </c>
      <c r="P61" s="26">
        <f t="shared" si="19"/>
        <v>115.93427619611145</v>
      </c>
      <c r="Q61" s="26">
        <f t="shared" si="19"/>
        <v>115.14023755209706</v>
      </c>
    </row>
    <row r="62" spans="1:17" ht="11.5" customHeight="1">
      <c r="A62" s="36" t="s">
        <v>61</v>
      </c>
      <c r="B62" s="42">
        <f t="shared" si="19"/>
        <v>75.288702284286032</v>
      </c>
      <c r="C62" s="42">
        <f t="shared" si="19"/>
        <v>75.403454787895797</v>
      </c>
      <c r="D62" s="42">
        <f t="shared" si="19"/>
        <v>74.652241185386345</v>
      </c>
      <c r="E62" s="42">
        <f t="shared" si="19"/>
        <v>74.450683632301491</v>
      </c>
      <c r="F62" s="42">
        <f t="shared" si="19"/>
        <v>74.57146477930722</v>
      </c>
      <c r="G62" s="42">
        <f t="shared" si="19"/>
        <v>74.658707940159985</v>
      </c>
      <c r="H62" s="42">
        <f t="shared" si="19"/>
        <v>75.121811343427169</v>
      </c>
      <c r="I62" s="42">
        <f t="shared" si="19"/>
        <v>75.131648653717576</v>
      </c>
      <c r="J62" s="42">
        <f t="shared" si="19"/>
        <v>74.978220841376029</v>
      </c>
      <c r="K62" s="42">
        <f t="shared" si="19"/>
        <v>74.344934780041754</v>
      </c>
      <c r="L62" s="42">
        <f t="shared" si="19"/>
        <v>74.639628078683216</v>
      </c>
      <c r="M62" s="42">
        <f t="shared" si="19"/>
        <v>74.903946698783642</v>
      </c>
      <c r="N62" s="42">
        <f t="shared" si="19"/>
        <v>74.663910418671122</v>
      </c>
      <c r="O62" s="42">
        <f t="shared" si="19"/>
        <v>75.17656658088832</v>
      </c>
      <c r="P62" s="42">
        <f t="shared" si="19"/>
        <v>75.75640745483625</v>
      </c>
      <c r="Q62" s="42">
        <f t="shared" si="19"/>
        <v>76.128750494268431</v>
      </c>
    </row>
    <row r="63" spans="1:17" ht="11.5" customHeight="1">
      <c r="A63" s="15" t="s">
        <v>62</v>
      </c>
      <c r="B63" s="27">
        <f t="shared" si="19"/>
        <v>120.3092192580734</v>
      </c>
      <c r="C63" s="27">
        <f t="shared" si="19"/>
        <v>121.15316777320257</v>
      </c>
      <c r="D63" s="27">
        <f t="shared" si="19"/>
        <v>114.26367187876917</v>
      </c>
      <c r="E63" s="27">
        <f t="shared" si="19"/>
        <v>108.70689026439021</v>
      </c>
      <c r="F63" s="27">
        <f t="shared" si="19"/>
        <v>114.3450611255882</v>
      </c>
      <c r="G63" s="27">
        <f t="shared" si="19"/>
        <v>111.5229695489278</v>
      </c>
      <c r="H63" s="27">
        <f t="shared" si="19"/>
        <v>118.02918041282436</v>
      </c>
      <c r="I63" s="27">
        <f t="shared" si="19"/>
        <v>116.21342059466252</v>
      </c>
      <c r="J63" s="27">
        <f t="shared" si="19"/>
        <v>117.67513563311078</v>
      </c>
      <c r="K63" s="27">
        <f t="shared" si="19"/>
        <v>111.80654998309917</v>
      </c>
      <c r="L63" s="27">
        <f t="shared" si="19"/>
        <v>110.24107832578642</v>
      </c>
      <c r="M63" s="27">
        <f t="shared" si="19"/>
        <v>110.51210684517832</v>
      </c>
      <c r="N63" s="27">
        <f t="shared" si="19"/>
        <v>108.23822889682931</v>
      </c>
      <c r="O63" s="27">
        <f t="shared" si="19"/>
        <v>107.97462017505437</v>
      </c>
      <c r="P63" s="27">
        <f t="shared" si="19"/>
        <v>111.74279110272897</v>
      </c>
      <c r="Q63" s="27">
        <f t="shared" si="19"/>
        <v>110.11963991790942</v>
      </c>
    </row>
    <row r="64" spans="1:17" ht="11.5" customHeight="1">
      <c r="A64" s="17" t="s">
        <v>67</v>
      </c>
      <c r="B64" s="28">
        <f t="shared" si="19"/>
        <v>106.59308634787789</v>
      </c>
      <c r="C64" s="28">
        <f t="shared" si="19"/>
        <v>106.29214043655911</v>
      </c>
      <c r="D64" s="28">
        <f t="shared" si="19"/>
        <v>102.55552436999673</v>
      </c>
      <c r="E64" s="28">
        <f t="shared" si="19"/>
        <v>98.937572757444869</v>
      </c>
      <c r="F64" s="28">
        <f t="shared" si="19"/>
        <v>99.853206808817333</v>
      </c>
      <c r="G64" s="28">
        <f t="shared" si="19"/>
        <v>96.979233495278407</v>
      </c>
      <c r="H64" s="28">
        <f t="shared" si="19"/>
        <v>100.49100370857643</v>
      </c>
      <c r="I64" s="28">
        <f t="shared" si="19"/>
        <v>99.617874597088019</v>
      </c>
      <c r="J64" s="28">
        <f t="shared" si="19"/>
        <v>97.712775271760549</v>
      </c>
      <c r="K64" s="28">
        <f t="shared" si="19"/>
        <v>92.917275390780333</v>
      </c>
      <c r="L64" s="28">
        <f t="shared" si="19"/>
        <v>92.416704295421354</v>
      </c>
      <c r="M64" s="28">
        <f t="shared" si="19"/>
        <v>91.939817079192636</v>
      </c>
      <c r="N64" s="28">
        <f t="shared" si="19"/>
        <v>90.904478961998635</v>
      </c>
      <c r="O64" s="28">
        <f t="shared" si="19"/>
        <v>93.830717051453632</v>
      </c>
      <c r="P64" s="28">
        <f t="shared" si="19"/>
        <v>99.281249660693703</v>
      </c>
      <c r="Q64" s="28">
        <f t="shared" si="19"/>
        <v>101.10504387964006</v>
      </c>
    </row>
    <row r="65" spans="1:17" ht="11.5" customHeight="1">
      <c r="A65" s="17" t="s">
        <v>63</v>
      </c>
      <c r="B65" s="28">
        <f t="shared" si="19"/>
        <v>127.46149269918753</v>
      </c>
      <c r="C65" s="28">
        <f t="shared" si="19"/>
        <v>128.49483010841985</v>
      </c>
      <c r="D65" s="28">
        <f t="shared" si="19"/>
        <v>120.2610727053473</v>
      </c>
      <c r="E65" s="28">
        <f t="shared" si="19"/>
        <v>113.76255947052799</v>
      </c>
      <c r="F65" s="28">
        <f t="shared" si="19"/>
        <v>122.83869333312185</v>
      </c>
      <c r="G65" s="28">
        <f t="shared" si="19"/>
        <v>119.22076296750036</v>
      </c>
      <c r="H65" s="28">
        <f t="shared" si="19"/>
        <v>127.8112449333311</v>
      </c>
      <c r="I65" s="28">
        <f t="shared" si="19"/>
        <v>126.27473481594801</v>
      </c>
      <c r="J65" s="28">
        <f t="shared" si="19"/>
        <v>129.68935568437115</v>
      </c>
      <c r="K65" s="28">
        <f t="shared" si="19"/>
        <v>122.12837051196279</v>
      </c>
      <c r="L65" s="28">
        <f t="shared" si="19"/>
        <v>119.98547476143587</v>
      </c>
      <c r="M65" s="28">
        <f t="shared" si="19"/>
        <v>120.48737610673618</v>
      </c>
      <c r="N65" s="28">
        <f t="shared" si="19"/>
        <v>117.94682172166158</v>
      </c>
      <c r="O65" s="28">
        <f t="shared" si="19"/>
        <v>115.25305495625304</v>
      </c>
      <c r="P65" s="28">
        <f t="shared" si="19"/>
        <v>118.12222604496404</v>
      </c>
      <c r="Q65" s="28">
        <f t="shared" si="19"/>
        <v>114.4653202405659</v>
      </c>
    </row>
    <row r="66" spans="1:17" ht="11.5" customHeight="1">
      <c r="A66" s="38" t="s">
        <v>64</v>
      </c>
      <c r="B66" s="43">
        <f t="shared" si="19"/>
        <v>277.72674923708206</v>
      </c>
      <c r="C66" s="43">
        <f t="shared" si="19"/>
        <v>278.49770063477268</v>
      </c>
      <c r="D66" s="43">
        <f t="shared" si="19"/>
        <v>277.13581585390523</v>
      </c>
      <c r="E66" s="43">
        <f t="shared" si="19"/>
        <v>274.28208914708938</v>
      </c>
      <c r="F66" s="43">
        <f t="shared" si="19"/>
        <v>274.12362572598914</v>
      </c>
      <c r="G66" s="43">
        <f t="shared" si="19"/>
        <v>273.27311581657335</v>
      </c>
      <c r="H66" s="43">
        <f t="shared" si="19"/>
        <v>277.44395163766075</v>
      </c>
      <c r="I66" s="43">
        <f t="shared" si="19"/>
        <v>278.90725397940878</v>
      </c>
      <c r="J66" s="43">
        <f t="shared" si="19"/>
        <v>279.56956676136724</v>
      </c>
      <c r="K66" s="43">
        <f t="shared" si="19"/>
        <v>279.68750344049727</v>
      </c>
      <c r="L66" s="43">
        <f t="shared" si="19"/>
        <v>279.65034228684902</v>
      </c>
      <c r="M66" s="43">
        <f t="shared" si="19"/>
        <v>282.79814617071668</v>
      </c>
      <c r="N66" s="43">
        <f t="shared" si="19"/>
        <v>281.29338581609323</v>
      </c>
      <c r="O66" s="43">
        <f t="shared" si="19"/>
        <v>281.34302592443606</v>
      </c>
      <c r="P66" s="43">
        <f t="shared" si="19"/>
        <v>283.68889308522802</v>
      </c>
      <c r="Q66" s="43">
        <f t="shared" si="19"/>
        <v>282.9709977091776</v>
      </c>
    </row>
    <row r="67" spans="1:17" ht="11.5" customHeight="1">
      <c r="A67" s="13" t="s">
        <v>73</v>
      </c>
      <c r="B67" s="26">
        <f t="shared" si="19"/>
        <v>528.3786457199833</v>
      </c>
      <c r="C67" s="26">
        <f t="shared" si="19"/>
        <v>525.61485147198368</v>
      </c>
      <c r="D67" s="26">
        <f t="shared" si="19"/>
        <v>515.02371830954849</v>
      </c>
      <c r="E67" s="26">
        <f t="shared" si="19"/>
        <v>513.46670940073147</v>
      </c>
      <c r="F67" s="26">
        <f t="shared" si="19"/>
        <v>519.65110060737868</v>
      </c>
      <c r="G67" s="26">
        <f t="shared" si="19"/>
        <v>537.86871055954316</v>
      </c>
      <c r="H67" s="26">
        <f t="shared" si="19"/>
        <v>537.58299593815627</v>
      </c>
      <c r="I67" s="26">
        <f t="shared" si="19"/>
        <v>535.97102293564762</v>
      </c>
      <c r="J67" s="26">
        <f t="shared" si="19"/>
        <v>557.38066653092255</v>
      </c>
      <c r="K67" s="26">
        <f t="shared" si="19"/>
        <v>519.35123457352017</v>
      </c>
      <c r="L67" s="26">
        <f t="shared" si="19"/>
        <v>530.29880137770249</v>
      </c>
      <c r="M67" s="26">
        <f t="shared" si="19"/>
        <v>553.46130916713582</v>
      </c>
      <c r="N67" s="26">
        <f t="shared" si="19"/>
        <v>549.41005096460367</v>
      </c>
      <c r="O67" s="26">
        <f t="shared" si="19"/>
        <v>562.63918002023786</v>
      </c>
      <c r="P67" s="26">
        <f t="shared" si="19"/>
        <v>579.3968999659221</v>
      </c>
      <c r="Q67" s="26">
        <f t="shared" si="19"/>
        <v>574.66605513593788</v>
      </c>
    </row>
    <row r="68" spans="1:17" ht="11.5" customHeight="1">
      <c r="A68" s="40" t="s">
        <v>67</v>
      </c>
      <c r="B68" s="28">
        <f t="shared" si="19"/>
        <v>686.8593598670202</v>
      </c>
      <c r="C68" s="28">
        <f t="shared" si="19"/>
        <v>723.47398127305621</v>
      </c>
      <c r="D68" s="28">
        <f t="shared" si="19"/>
        <v>713.81051621387292</v>
      </c>
      <c r="E68" s="28">
        <f t="shared" si="19"/>
        <v>698.01100867235482</v>
      </c>
      <c r="F68" s="28">
        <f t="shared" si="19"/>
        <v>702.02672962239171</v>
      </c>
      <c r="G68" s="28">
        <f t="shared" si="19"/>
        <v>671.36581902516355</v>
      </c>
      <c r="H68" s="28">
        <f t="shared" si="19"/>
        <v>706.53930418536777</v>
      </c>
      <c r="I68" s="28">
        <f t="shared" si="19"/>
        <v>695.13052903352559</v>
      </c>
      <c r="J68" s="28">
        <f t="shared" si="19"/>
        <v>694.1706585066355</v>
      </c>
      <c r="K68" s="28">
        <f t="shared" si="19"/>
        <v>658.43626945696144</v>
      </c>
      <c r="L68" s="28">
        <f t="shared" si="19"/>
        <v>673.12951270494102</v>
      </c>
      <c r="M68" s="28">
        <f t="shared" si="19"/>
        <v>735.96189844480421</v>
      </c>
      <c r="N68" s="28">
        <f t="shared" si="19"/>
        <v>727.52145925850027</v>
      </c>
      <c r="O68" s="28">
        <f t="shared" si="19"/>
        <v>808.68916189528886</v>
      </c>
      <c r="P68" s="28">
        <f t="shared" si="19"/>
        <v>838.59133527755864</v>
      </c>
      <c r="Q68" s="28">
        <f t="shared" si="19"/>
        <v>852.466078821314</v>
      </c>
    </row>
    <row r="69" spans="1:17" ht="11.5" customHeight="1">
      <c r="A69" s="41" t="s">
        <v>63</v>
      </c>
      <c r="B69" s="29">
        <f t="shared" si="19"/>
        <v>489.70676571894757</v>
      </c>
      <c r="C69" s="29">
        <f t="shared" si="19"/>
        <v>480.0945393326673</v>
      </c>
      <c r="D69" s="29">
        <f t="shared" si="19"/>
        <v>468.26269827474431</v>
      </c>
      <c r="E69" s="29">
        <f t="shared" si="19"/>
        <v>464.71604952405761</v>
      </c>
      <c r="F69" s="29">
        <f t="shared" si="19"/>
        <v>468.46638423855114</v>
      </c>
      <c r="G69" s="29">
        <f t="shared" si="19"/>
        <v>497.09299956226124</v>
      </c>
      <c r="H69" s="29">
        <f t="shared" si="19"/>
        <v>491.07968118961196</v>
      </c>
      <c r="I69" s="29">
        <f t="shared" si="19"/>
        <v>491.79373507640378</v>
      </c>
      <c r="J69" s="29">
        <f t="shared" si="19"/>
        <v>516.85047000957286</v>
      </c>
      <c r="K69" s="29">
        <f t="shared" si="19"/>
        <v>478.16349265260692</v>
      </c>
      <c r="L69" s="29">
        <f t="shared" si="19"/>
        <v>488.90850479379361</v>
      </c>
      <c r="M69" s="29">
        <f t="shared" si="19"/>
        <v>501.49009452951287</v>
      </c>
      <c r="N69" s="29">
        <f t="shared" si="19"/>
        <v>497.66432138069621</v>
      </c>
      <c r="O69" s="29">
        <f t="shared" si="19"/>
        <v>501.20505060710531</v>
      </c>
      <c r="P69" s="29">
        <f t="shared" si="19"/>
        <v>517.05939206384494</v>
      </c>
      <c r="Q69" s="29">
        <f t="shared" si="19"/>
        <v>512.98479662339685</v>
      </c>
    </row>
    <row r="71" spans="1:17" ht="11.5" customHeight="1">
      <c r="A71" s="11" t="s">
        <v>74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spans="1:17" ht="11.5" customHeight="1">
      <c r="A72" s="13" t="s">
        <v>75</v>
      </c>
      <c r="B72" s="26">
        <f>IF(B37=0,0,(B38*B73+B39*B74+B42*B77)/B37)</f>
        <v>362.97149912542443</v>
      </c>
      <c r="C72" s="26">
        <f t="shared" ref="C72:Q72" si="20">IF(C37=0,0,(C38*C73+C39*C74+C42*C77)/C37)</f>
        <v>363.30991808891031</v>
      </c>
      <c r="D72" s="26">
        <f t="shared" si="20"/>
        <v>363.0426313583352</v>
      </c>
      <c r="E72" s="26">
        <f t="shared" si="20"/>
        <v>362.91680414800851</v>
      </c>
      <c r="F72" s="26">
        <f t="shared" si="20"/>
        <v>364.09561453039714</v>
      </c>
      <c r="G72" s="26">
        <f t="shared" si="20"/>
        <v>364.00369173973235</v>
      </c>
      <c r="H72" s="26">
        <f t="shared" si="20"/>
        <v>364.31730463606232</v>
      </c>
      <c r="I72" s="26">
        <f t="shared" si="20"/>
        <v>364.51384718051384</v>
      </c>
      <c r="J72" s="26">
        <f t="shared" si="20"/>
        <v>364.95205108778003</v>
      </c>
      <c r="K72" s="26">
        <f t="shared" si="20"/>
        <v>365.31564013397906</v>
      </c>
      <c r="L72" s="26">
        <f t="shared" si="20"/>
        <v>365.33216014078312</v>
      </c>
      <c r="M72" s="26">
        <f t="shared" si="20"/>
        <v>365.2565872149317</v>
      </c>
      <c r="N72" s="26">
        <f t="shared" si="20"/>
        <v>365.16614724571986</v>
      </c>
      <c r="O72" s="26">
        <f t="shared" si="20"/>
        <v>365.12258947622689</v>
      </c>
      <c r="P72" s="26">
        <f t="shared" si="20"/>
        <v>365.16897972243333</v>
      </c>
      <c r="Q72" s="26">
        <f t="shared" si="20"/>
        <v>365.28470531902161</v>
      </c>
    </row>
    <row r="73" spans="1:17" ht="11.5" customHeight="1">
      <c r="A73" s="36" t="s">
        <v>61</v>
      </c>
      <c r="B73" s="42">
        <v>400</v>
      </c>
      <c r="C73" s="42">
        <v>400</v>
      </c>
      <c r="D73" s="42">
        <v>400</v>
      </c>
      <c r="E73" s="42">
        <v>400</v>
      </c>
      <c r="F73" s="42">
        <v>400</v>
      </c>
      <c r="G73" s="42">
        <v>400</v>
      </c>
      <c r="H73" s="42">
        <v>400</v>
      </c>
      <c r="I73" s="42">
        <v>400</v>
      </c>
      <c r="J73" s="42">
        <v>400</v>
      </c>
      <c r="K73" s="42">
        <v>400</v>
      </c>
      <c r="L73" s="42">
        <v>400</v>
      </c>
      <c r="M73" s="42">
        <v>400</v>
      </c>
      <c r="N73" s="42">
        <v>400</v>
      </c>
      <c r="O73" s="42">
        <v>400</v>
      </c>
      <c r="P73" s="42">
        <v>400</v>
      </c>
      <c r="Q73" s="42">
        <v>400</v>
      </c>
    </row>
    <row r="74" spans="1:17" ht="11.5" customHeight="1">
      <c r="A74" s="15" t="s">
        <v>62</v>
      </c>
      <c r="B74" s="27">
        <f>IF(B39=0,0,SUMPRODUCT(B75:B76,B40:B41)/B39)</f>
        <v>320</v>
      </c>
      <c r="C74" s="27">
        <f t="shared" ref="C74:Q74" si="21">IF(C39=0,0,SUMPRODUCT(C75:C76,C40:C41)/C39)</f>
        <v>320</v>
      </c>
      <c r="D74" s="27">
        <f t="shared" si="21"/>
        <v>320</v>
      </c>
      <c r="E74" s="27">
        <f t="shared" si="21"/>
        <v>320</v>
      </c>
      <c r="F74" s="27">
        <f t="shared" si="21"/>
        <v>320</v>
      </c>
      <c r="G74" s="27">
        <f t="shared" si="21"/>
        <v>320</v>
      </c>
      <c r="H74" s="27">
        <f t="shared" si="21"/>
        <v>320</v>
      </c>
      <c r="I74" s="27">
        <f t="shared" si="21"/>
        <v>320</v>
      </c>
      <c r="J74" s="27">
        <f t="shared" si="21"/>
        <v>320</v>
      </c>
      <c r="K74" s="27">
        <f t="shared" si="21"/>
        <v>320</v>
      </c>
      <c r="L74" s="27">
        <f t="shared" si="21"/>
        <v>320</v>
      </c>
      <c r="M74" s="27">
        <f t="shared" si="21"/>
        <v>320</v>
      </c>
      <c r="N74" s="27">
        <f t="shared" si="21"/>
        <v>320</v>
      </c>
      <c r="O74" s="27">
        <f t="shared" si="21"/>
        <v>320</v>
      </c>
      <c r="P74" s="27">
        <f t="shared" si="21"/>
        <v>320</v>
      </c>
      <c r="Q74" s="27">
        <f t="shared" si="21"/>
        <v>320</v>
      </c>
    </row>
    <row r="75" spans="1:17" ht="11.5" customHeight="1">
      <c r="A75" s="17" t="s">
        <v>67</v>
      </c>
      <c r="B75" s="28">
        <v>320</v>
      </c>
      <c r="C75" s="28">
        <v>320</v>
      </c>
      <c r="D75" s="28">
        <v>320</v>
      </c>
      <c r="E75" s="28">
        <v>320</v>
      </c>
      <c r="F75" s="28">
        <v>320</v>
      </c>
      <c r="G75" s="28">
        <v>320</v>
      </c>
      <c r="H75" s="28">
        <v>320</v>
      </c>
      <c r="I75" s="28">
        <v>320</v>
      </c>
      <c r="J75" s="28">
        <v>320</v>
      </c>
      <c r="K75" s="28">
        <v>320</v>
      </c>
      <c r="L75" s="28">
        <v>320</v>
      </c>
      <c r="M75" s="28">
        <v>320</v>
      </c>
      <c r="N75" s="28">
        <v>320</v>
      </c>
      <c r="O75" s="28">
        <v>320</v>
      </c>
      <c r="P75" s="28">
        <v>320</v>
      </c>
      <c r="Q75" s="28">
        <v>320</v>
      </c>
    </row>
    <row r="76" spans="1:17" ht="11.5" customHeight="1">
      <c r="A76" s="17" t="s">
        <v>63</v>
      </c>
      <c r="B76" s="28">
        <v>320</v>
      </c>
      <c r="C76" s="28">
        <v>320</v>
      </c>
      <c r="D76" s="28">
        <v>320</v>
      </c>
      <c r="E76" s="28">
        <v>320</v>
      </c>
      <c r="F76" s="28">
        <v>320</v>
      </c>
      <c r="G76" s="28">
        <v>320</v>
      </c>
      <c r="H76" s="28">
        <v>320</v>
      </c>
      <c r="I76" s="28">
        <v>320</v>
      </c>
      <c r="J76" s="28">
        <v>320</v>
      </c>
      <c r="K76" s="28">
        <v>320</v>
      </c>
      <c r="L76" s="28">
        <v>320</v>
      </c>
      <c r="M76" s="28">
        <v>320</v>
      </c>
      <c r="N76" s="28">
        <v>320</v>
      </c>
      <c r="O76" s="28">
        <v>320</v>
      </c>
      <c r="P76" s="28">
        <v>320</v>
      </c>
      <c r="Q76" s="28">
        <v>320</v>
      </c>
    </row>
    <row r="77" spans="1:17" ht="11.5" customHeight="1">
      <c r="A77" s="38" t="s">
        <v>64</v>
      </c>
      <c r="B77" s="43">
        <v>560</v>
      </c>
      <c r="C77" s="43">
        <v>560</v>
      </c>
      <c r="D77" s="43">
        <v>560</v>
      </c>
      <c r="E77" s="43">
        <v>560</v>
      </c>
      <c r="F77" s="43">
        <v>560</v>
      </c>
      <c r="G77" s="43">
        <v>560</v>
      </c>
      <c r="H77" s="43">
        <v>560</v>
      </c>
      <c r="I77" s="43">
        <v>560</v>
      </c>
      <c r="J77" s="43">
        <v>560</v>
      </c>
      <c r="K77" s="43">
        <v>560</v>
      </c>
      <c r="L77" s="43">
        <v>560</v>
      </c>
      <c r="M77" s="43">
        <v>560</v>
      </c>
      <c r="N77" s="43">
        <v>560</v>
      </c>
      <c r="O77" s="43">
        <v>560</v>
      </c>
      <c r="P77" s="43">
        <v>560</v>
      </c>
      <c r="Q77" s="43">
        <v>560</v>
      </c>
    </row>
    <row r="78" spans="1:17" ht="11.5" customHeight="1">
      <c r="A78" s="13" t="s">
        <v>76</v>
      </c>
      <c r="B78" s="26">
        <f>IF(B43=0,0,SUMPRODUCT(B79:B80,B44:B45)/B43)</f>
        <v>2100</v>
      </c>
      <c r="C78" s="26">
        <f t="shared" ref="C78:Q78" si="22">IF(C43=0,0,SUMPRODUCT(C79:C80,C44:C45)/C43)</f>
        <v>2100</v>
      </c>
      <c r="D78" s="26">
        <f t="shared" si="22"/>
        <v>2100</v>
      </c>
      <c r="E78" s="26">
        <f t="shared" si="22"/>
        <v>2100</v>
      </c>
      <c r="F78" s="26">
        <f t="shared" si="22"/>
        <v>2100</v>
      </c>
      <c r="G78" s="26">
        <f t="shared" si="22"/>
        <v>2100</v>
      </c>
      <c r="H78" s="26">
        <f t="shared" si="22"/>
        <v>2100</v>
      </c>
      <c r="I78" s="26">
        <f t="shared" si="22"/>
        <v>2100</v>
      </c>
      <c r="J78" s="26">
        <f t="shared" si="22"/>
        <v>2100</v>
      </c>
      <c r="K78" s="26">
        <f t="shared" si="22"/>
        <v>2100</v>
      </c>
      <c r="L78" s="26">
        <f t="shared" si="22"/>
        <v>2100</v>
      </c>
      <c r="M78" s="26">
        <f t="shared" si="22"/>
        <v>2100</v>
      </c>
      <c r="N78" s="26">
        <f t="shared" si="22"/>
        <v>2100</v>
      </c>
      <c r="O78" s="26">
        <f t="shared" si="22"/>
        <v>2100</v>
      </c>
      <c r="P78" s="26">
        <f t="shared" si="22"/>
        <v>2100</v>
      </c>
      <c r="Q78" s="26">
        <f t="shared" si="22"/>
        <v>2100</v>
      </c>
    </row>
    <row r="79" spans="1:17" ht="11.5" customHeight="1">
      <c r="A79" s="40" t="s">
        <v>67</v>
      </c>
      <c r="B79" s="28">
        <v>2100</v>
      </c>
      <c r="C79" s="28">
        <v>2100</v>
      </c>
      <c r="D79" s="28">
        <v>2100</v>
      </c>
      <c r="E79" s="28">
        <v>2100</v>
      </c>
      <c r="F79" s="28">
        <v>2100</v>
      </c>
      <c r="G79" s="28">
        <v>2100</v>
      </c>
      <c r="H79" s="28">
        <v>2100</v>
      </c>
      <c r="I79" s="28">
        <v>2100</v>
      </c>
      <c r="J79" s="28">
        <v>2100</v>
      </c>
      <c r="K79" s="28">
        <v>2100</v>
      </c>
      <c r="L79" s="28">
        <v>2100</v>
      </c>
      <c r="M79" s="28">
        <v>2100</v>
      </c>
      <c r="N79" s="28">
        <v>2100</v>
      </c>
      <c r="O79" s="28">
        <v>2100</v>
      </c>
      <c r="P79" s="28">
        <v>2100</v>
      </c>
      <c r="Q79" s="28">
        <v>2100</v>
      </c>
    </row>
    <row r="80" spans="1:17" ht="11.5" customHeight="1">
      <c r="A80" s="41" t="s">
        <v>63</v>
      </c>
      <c r="B80" s="29">
        <v>2100</v>
      </c>
      <c r="C80" s="29">
        <v>2100</v>
      </c>
      <c r="D80" s="29">
        <v>2100</v>
      </c>
      <c r="E80" s="29">
        <v>2100</v>
      </c>
      <c r="F80" s="29">
        <v>2100</v>
      </c>
      <c r="G80" s="29">
        <v>2100</v>
      </c>
      <c r="H80" s="29">
        <v>2100</v>
      </c>
      <c r="I80" s="29">
        <v>2100</v>
      </c>
      <c r="J80" s="29">
        <v>2100</v>
      </c>
      <c r="K80" s="29">
        <v>2100</v>
      </c>
      <c r="L80" s="29">
        <v>2100</v>
      </c>
      <c r="M80" s="29">
        <v>2100</v>
      </c>
      <c r="N80" s="29">
        <v>2100</v>
      </c>
      <c r="O80" s="29">
        <v>2100</v>
      </c>
      <c r="P80" s="29">
        <v>2100</v>
      </c>
      <c r="Q80" s="29">
        <v>2100</v>
      </c>
    </row>
    <row r="82" spans="1:17" ht="11.5" customHeight="1">
      <c r="A82" s="11" t="s">
        <v>77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</row>
    <row r="83" spans="1:17" ht="11.5" customHeight="1">
      <c r="A83" s="13" t="s">
        <v>19</v>
      </c>
      <c r="B83" s="46">
        <f>IF(B61=0,0,B61/B72)</f>
        <v>0.32109889979278394</v>
      </c>
      <c r="C83" s="46">
        <f t="shared" ref="C83:Q83" si="23">IF(C61=0,0,C61/C72)</f>
        <v>0.32469255872072839</v>
      </c>
      <c r="D83" s="46">
        <f t="shared" si="23"/>
        <v>0.31238841543686574</v>
      </c>
      <c r="E83" s="46">
        <f t="shared" si="23"/>
        <v>0.30286456267724771</v>
      </c>
      <c r="F83" s="46">
        <f t="shared" si="23"/>
        <v>0.31325607744135969</v>
      </c>
      <c r="G83" s="46">
        <f t="shared" si="23"/>
        <v>0.30966078809702113</v>
      </c>
      <c r="H83" s="46">
        <f t="shared" si="23"/>
        <v>0.32279894995441499</v>
      </c>
      <c r="I83" s="46">
        <f t="shared" si="23"/>
        <v>0.3204922572522409</v>
      </c>
      <c r="J83" s="46">
        <f t="shared" si="23"/>
        <v>0.32452805152251646</v>
      </c>
      <c r="K83" s="46">
        <f t="shared" si="23"/>
        <v>0.31581249154431079</v>
      </c>
      <c r="L83" s="46">
        <f t="shared" si="23"/>
        <v>0.31314250099032631</v>
      </c>
      <c r="M83" s="46">
        <f t="shared" si="23"/>
        <v>0.31482732288718468</v>
      </c>
      <c r="N83" s="46">
        <f t="shared" si="23"/>
        <v>0.31017468296057255</v>
      </c>
      <c r="O83" s="46">
        <f t="shared" si="23"/>
        <v>0.31076945736970246</v>
      </c>
      <c r="P83" s="46">
        <f t="shared" si="23"/>
        <v>0.31748117346723603</v>
      </c>
      <c r="Q83" s="46">
        <f t="shared" si="23"/>
        <v>0.31520683969381985</v>
      </c>
    </row>
    <row r="84" spans="1:17" ht="11.5" customHeight="1">
      <c r="A84" s="36" t="s">
        <v>61</v>
      </c>
      <c r="B84" s="47">
        <f t="shared" ref="B84:Q91" si="24">IF(B62=0,0,B62/B73)</f>
        <v>0.18822175571071509</v>
      </c>
      <c r="C84" s="47">
        <f t="shared" si="24"/>
        <v>0.18850863696973949</v>
      </c>
      <c r="D84" s="47">
        <f t="shared" si="24"/>
        <v>0.18663060296346587</v>
      </c>
      <c r="E84" s="47">
        <f t="shared" si="24"/>
        <v>0.18612670908075374</v>
      </c>
      <c r="F84" s="47">
        <f t="shared" si="24"/>
        <v>0.18642866194826804</v>
      </c>
      <c r="G84" s="47">
        <f t="shared" si="24"/>
        <v>0.18664676985039996</v>
      </c>
      <c r="H84" s="47">
        <f t="shared" si="24"/>
        <v>0.18780452835856792</v>
      </c>
      <c r="I84" s="47">
        <f t="shared" si="24"/>
        <v>0.18782912163429394</v>
      </c>
      <c r="J84" s="47">
        <f t="shared" si="24"/>
        <v>0.18744555210344008</v>
      </c>
      <c r="K84" s="47">
        <f t="shared" si="24"/>
        <v>0.18586233695010437</v>
      </c>
      <c r="L84" s="47">
        <f t="shared" si="24"/>
        <v>0.18659907019670804</v>
      </c>
      <c r="M84" s="47">
        <f t="shared" si="24"/>
        <v>0.1872598667469591</v>
      </c>
      <c r="N84" s="47">
        <f t="shared" si="24"/>
        <v>0.1866597760466778</v>
      </c>
      <c r="O84" s="47">
        <f t="shared" si="24"/>
        <v>0.18794141645222079</v>
      </c>
      <c r="P84" s="47">
        <f t="shared" si="24"/>
        <v>0.18939101863709062</v>
      </c>
      <c r="Q84" s="47">
        <f t="shared" si="24"/>
        <v>0.19032187623567107</v>
      </c>
    </row>
    <row r="85" spans="1:17" ht="11.5" customHeight="1">
      <c r="A85" s="15" t="s">
        <v>62</v>
      </c>
      <c r="B85" s="48">
        <f t="shared" si="24"/>
        <v>0.37596631018147936</v>
      </c>
      <c r="C85" s="48">
        <f t="shared" si="24"/>
        <v>0.378603649291258</v>
      </c>
      <c r="D85" s="48">
        <f t="shared" si="24"/>
        <v>0.35707397462115364</v>
      </c>
      <c r="E85" s="48">
        <f t="shared" si="24"/>
        <v>0.33970903207621939</v>
      </c>
      <c r="F85" s="48">
        <f t="shared" si="24"/>
        <v>0.35732831601746312</v>
      </c>
      <c r="G85" s="48">
        <f t="shared" si="24"/>
        <v>0.34850927984039937</v>
      </c>
      <c r="H85" s="48">
        <f t="shared" si="24"/>
        <v>0.3688411887900761</v>
      </c>
      <c r="I85" s="48">
        <f t="shared" si="24"/>
        <v>0.3631669393583204</v>
      </c>
      <c r="J85" s="48">
        <f t="shared" si="24"/>
        <v>0.36773479885347121</v>
      </c>
      <c r="K85" s="48">
        <f t="shared" si="24"/>
        <v>0.34939546869718491</v>
      </c>
      <c r="L85" s="48">
        <f t="shared" si="24"/>
        <v>0.34450336976808255</v>
      </c>
      <c r="M85" s="48">
        <f t="shared" si="24"/>
        <v>0.34535033389118225</v>
      </c>
      <c r="N85" s="48">
        <f t="shared" si="24"/>
        <v>0.33824446530259161</v>
      </c>
      <c r="O85" s="48">
        <f t="shared" si="24"/>
        <v>0.33742068804704489</v>
      </c>
      <c r="P85" s="48">
        <f t="shared" si="24"/>
        <v>0.34919622219602803</v>
      </c>
      <c r="Q85" s="48">
        <f t="shared" si="24"/>
        <v>0.34412387474346695</v>
      </c>
    </row>
    <row r="86" spans="1:17" ht="11.5" customHeight="1">
      <c r="A86" s="17" t="s">
        <v>67</v>
      </c>
      <c r="B86" s="49">
        <f t="shared" si="24"/>
        <v>0.33310339483711837</v>
      </c>
      <c r="C86" s="49">
        <f t="shared" si="24"/>
        <v>0.33216293886424719</v>
      </c>
      <c r="D86" s="49">
        <f t="shared" si="24"/>
        <v>0.3204860136562398</v>
      </c>
      <c r="E86" s="49">
        <f t="shared" si="24"/>
        <v>0.30917991486701524</v>
      </c>
      <c r="F86" s="49">
        <f t="shared" si="24"/>
        <v>0.31204127127755416</v>
      </c>
      <c r="G86" s="49">
        <f t="shared" si="24"/>
        <v>0.30306010467274502</v>
      </c>
      <c r="H86" s="49">
        <f t="shared" si="24"/>
        <v>0.31403438658930133</v>
      </c>
      <c r="I86" s="49">
        <f t="shared" si="24"/>
        <v>0.31130585811590006</v>
      </c>
      <c r="J86" s="49">
        <f t="shared" si="24"/>
        <v>0.30535242272425173</v>
      </c>
      <c r="K86" s="49">
        <f t="shared" si="24"/>
        <v>0.29036648559618855</v>
      </c>
      <c r="L86" s="49">
        <f t="shared" si="24"/>
        <v>0.28880220092319175</v>
      </c>
      <c r="M86" s="49">
        <f t="shared" si="24"/>
        <v>0.28731192837247699</v>
      </c>
      <c r="N86" s="49">
        <f t="shared" si="24"/>
        <v>0.28407649675624574</v>
      </c>
      <c r="O86" s="49">
        <f t="shared" si="24"/>
        <v>0.29322099078579261</v>
      </c>
      <c r="P86" s="49">
        <f t="shared" si="24"/>
        <v>0.31025390518966783</v>
      </c>
      <c r="Q86" s="49">
        <f t="shared" si="24"/>
        <v>0.3159532621238752</v>
      </c>
    </row>
    <row r="87" spans="1:17" ht="11.5" customHeight="1">
      <c r="A87" s="17" t="s">
        <v>63</v>
      </c>
      <c r="B87" s="49">
        <f t="shared" si="24"/>
        <v>0.39831716468496103</v>
      </c>
      <c r="C87" s="49">
        <f t="shared" si="24"/>
        <v>0.40154634408881201</v>
      </c>
      <c r="D87" s="49">
        <f t="shared" si="24"/>
        <v>0.37581585220421032</v>
      </c>
      <c r="E87" s="49">
        <f t="shared" si="24"/>
        <v>0.35550799834539998</v>
      </c>
      <c r="F87" s="49">
        <f t="shared" si="24"/>
        <v>0.38387091666600581</v>
      </c>
      <c r="G87" s="49">
        <f t="shared" si="24"/>
        <v>0.37256488427343865</v>
      </c>
      <c r="H87" s="49">
        <f t="shared" si="24"/>
        <v>0.39941014041665968</v>
      </c>
      <c r="I87" s="49">
        <f t="shared" si="24"/>
        <v>0.39460854629983755</v>
      </c>
      <c r="J87" s="49">
        <f t="shared" si="24"/>
        <v>0.40527923651365982</v>
      </c>
      <c r="K87" s="49">
        <f t="shared" si="24"/>
        <v>0.38165115784988368</v>
      </c>
      <c r="L87" s="49">
        <f t="shared" si="24"/>
        <v>0.3749546086294871</v>
      </c>
      <c r="M87" s="49">
        <f t="shared" si="24"/>
        <v>0.37652305033355055</v>
      </c>
      <c r="N87" s="49">
        <f t="shared" si="24"/>
        <v>0.36858381788019245</v>
      </c>
      <c r="O87" s="49">
        <f t="shared" si="24"/>
        <v>0.36016579673829074</v>
      </c>
      <c r="P87" s="49">
        <f t="shared" si="24"/>
        <v>0.36913195639051261</v>
      </c>
      <c r="Q87" s="49">
        <f t="shared" si="24"/>
        <v>0.35770412575176846</v>
      </c>
    </row>
    <row r="88" spans="1:17" ht="11.5" customHeight="1">
      <c r="A88" s="38" t="s">
        <v>64</v>
      </c>
      <c r="B88" s="50">
        <f t="shared" si="24"/>
        <v>0.49594062363764652</v>
      </c>
      <c r="C88" s="50">
        <f t="shared" si="24"/>
        <v>0.4973173225620941</v>
      </c>
      <c r="D88" s="50">
        <f t="shared" si="24"/>
        <v>0.49488538545340222</v>
      </c>
      <c r="E88" s="50">
        <f t="shared" si="24"/>
        <v>0.48978944490551674</v>
      </c>
      <c r="F88" s="50">
        <f t="shared" si="24"/>
        <v>0.4895064745106949</v>
      </c>
      <c r="G88" s="50">
        <f t="shared" si="24"/>
        <v>0.48798770681530956</v>
      </c>
      <c r="H88" s="50">
        <f t="shared" si="24"/>
        <v>0.49543562792439416</v>
      </c>
      <c r="I88" s="50">
        <f t="shared" si="24"/>
        <v>0.49804866782037283</v>
      </c>
      <c r="J88" s="50">
        <f t="shared" si="24"/>
        <v>0.49923136921672723</v>
      </c>
      <c r="K88" s="50">
        <f t="shared" si="24"/>
        <v>0.49944197042945943</v>
      </c>
      <c r="L88" s="50">
        <f t="shared" si="24"/>
        <v>0.49937561122651614</v>
      </c>
      <c r="M88" s="50">
        <f t="shared" si="24"/>
        <v>0.50499668959056554</v>
      </c>
      <c r="N88" s="50">
        <f t="shared" si="24"/>
        <v>0.50230961752873793</v>
      </c>
      <c r="O88" s="50">
        <f t="shared" si="24"/>
        <v>0.50239826057935011</v>
      </c>
      <c r="P88" s="50">
        <f t="shared" si="24"/>
        <v>0.50658730908076433</v>
      </c>
      <c r="Q88" s="50">
        <f t="shared" si="24"/>
        <v>0.50530535305210289</v>
      </c>
    </row>
    <row r="89" spans="1:17" ht="11.5" customHeight="1">
      <c r="A89" s="13" t="s">
        <v>23</v>
      </c>
      <c r="B89" s="46">
        <f t="shared" si="24"/>
        <v>0.25160887891427774</v>
      </c>
      <c r="C89" s="46">
        <f t="shared" si="24"/>
        <v>0.25029278641523034</v>
      </c>
      <c r="D89" s="46">
        <f t="shared" si="24"/>
        <v>0.24524938967121357</v>
      </c>
      <c r="E89" s="46">
        <f t="shared" si="24"/>
        <v>0.24450795685749119</v>
      </c>
      <c r="F89" s="46">
        <f t="shared" si="24"/>
        <v>0.24745290505113271</v>
      </c>
      <c r="G89" s="46">
        <f t="shared" si="24"/>
        <v>0.25612795740930627</v>
      </c>
      <c r="H89" s="46">
        <f t="shared" si="24"/>
        <v>0.25599190282769346</v>
      </c>
      <c r="I89" s="46">
        <f t="shared" si="24"/>
        <v>0.2552242966360227</v>
      </c>
      <c r="J89" s="46">
        <f t="shared" si="24"/>
        <v>0.26541936501472502</v>
      </c>
      <c r="K89" s="46">
        <f t="shared" si="24"/>
        <v>0.24731011170167627</v>
      </c>
      <c r="L89" s="46">
        <f t="shared" si="24"/>
        <v>0.2525232387512869</v>
      </c>
      <c r="M89" s="46">
        <f t="shared" si="24"/>
        <v>0.26355300436530277</v>
      </c>
      <c r="N89" s="46">
        <f t="shared" si="24"/>
        <v>0.2616238337926684</v>
      </c>
      <c r="O89" s="46">
        <f t="shared" si="24"/>
        <v>0.26792341905725614</v>
      </c>
      <c r="P89" s="46">
        <f t="shared" si="24"/>
        <v>0.27590328569805816</v>
      </c>
      <c r="Q89" s="46">
        <f t="shared" si="24"/>
        <v>0.27365050244568473</v>
      </c>
    </row>
    <row r="90" spans="1:17" ht="11.5" customHeight="1">
      <c r="A90" s="40" t="s">
        <v>67</v>
      </c>
      <c r="B90" s="49">
        <f t="shared" si="24"/>
        <v>0.32707588565096202</v>
      </c>
      <c r="C90" s="49">
        <f t="shared" si="24"/>
        <v>0.3445114196538363</v>
      </c>
      <c r="D90" s="49">
        <f t="shared" si="24"/>
        <v>0.33990976962565378</v>
      </c>
      <c r="E90" s="49">
        <f t="shared" si="24"/>
        <v>0.33238619460588326</v>
      </c>
      <c r="F90" s="49">
        <f t="shared" si="24"/>
        <v>0.33429844267732939</v>
      </c>
      <c r="G90" s="49">
        <f t="shared" si="24"/>
        <v>0.31969800905960166</v>
      </c>
      <c r="H90" s="49">
        <f t="shared" si="24"/>
        <v>0.33644728770731797</v>
      </c>
      <c r="I90" s="49">
        <f t="shared" si="24"/>
        <v>0.33101453763501221</v>
      </c>
      <c r="J90" s="49">
        <f t="shared" si="24"/>
        <v>0.33055745643173118</v>
      </c>
      <c r="K90" s="49">
        <f t="shared" si="24"/>
        <v>0.31354108069379116</v>
      </c>
      <c r="L90" s="49">
        <f t="shared" si="24"/>
        <v>0.32053786319282906</v>
      </c>
      <c r="M90" s="49">
        <f t="shared" si="24"/>
        <v>0.3504580468784782</v>
      </c>
      <c r="N90" s="49">
        <f t="shared" si="24"/>
        <v>0.34643879012309536</v>
      </c>
      <c r="O90" s="49">
        <f t="shared" si="24"/>
        <v>0.3850900770929947</v>
      </c>
      <c r="P90" s="49">
        <f t="shared" si="24"/>
        <v>0.39932920727502791</v>
      </c>
      <c r="Q90" s="49">
        <f t="shared" si="24"/>
        <v>0.4059362280101495</v>
      </c>
    </row>
    <row r="91" spans="1:17" ht="11.5" customHeight="1">
      <c r="A91" s="41" t="s">
        <v>63</v>
      </c>
      <c r="B91" s="51">
        <f t="shared" si="24"/>
        <v>0.2331936979614036</v>
      </c>
      <c r="C91" s="51">
        <f t="shared" si="24"/>
        <v>0.22861644730127015</v>
      </c>
      <c r="D91" s="51">
        <f t="shared" si="24"/>
        <v>0.22298223727368777</v>
      </c>
      <c r="E91" s="51">
        <f t="shared" si="24"/>
        <v>0.2212933569162179</v>
      </c>
      <c r="F91" s="51">
        <f t="shared" si="24"/>
        <v>0.22307923058978626</v>
      </c>
      <c r="G91" s="51">
        <f t="shared" si="24"/>
        <v>0.23671095217250535</v>
      </c>
      <c r="H91" s="51">
        <f t="shared" si="24"/>
        <v>0.23384746723314856</v>
      </c>
      <c r="I91" s="51">
        <f t="shared" si="24"/>
        <v>0.23418749289352561</v>
      </c>
      <c r="J91" s="51">
        <f t="shared" si="24"/>
        <v>0.24611927143312992</v>
      </c>
      <c r="K91" s="51">
        <f t="shared" si="24"/>
        <v>0.22769690126314615</v>
      </c>
      <c r="L91" s="51">
        <f t="shared" si="24"/>
        <v>0.2328135737113303</v>
      </c>
      <c r="M91" s="51">
        <f t="shared" si="24"/>
        <v>0.23880480691881564</v>
      </c>
      <c r="N91" s="51">
        <f t="shared" si="24"/>
        <v>0.2369830101812839</v>
      </c>
      <c r="O91" s="51">
        <f t="shared" si="24"/>
        <v>0.23866907171766918</v>
      </c>
      <c r="P91" s="51">
        <f t="shared" si="24"/>
        <v>0.24621875812564045</v>
      </c>
      <c r="Q91" s="51">
        <f t="shared" si="24"/>
        <v>0.24427847458256993</v>
      </c>
    </row>
    <row r="93" spans="1:17" ht="11.5" customHeight="1">
      <c r="A93" s="11" t="s">
        <v>78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spans="1:17" ht="11.5" customHeight="1">
      <c r="A94" s="13" t="s">
        <v>19</v>
      </c>
      <c r="B94" s="14">
        <f t="shared" ref="B94:Q102" si="25">IF(B15=0,0,B15/B37*1000000)</f>
        <v>199339.42510423358</v>
      </c>
      <c r="C94" s="14">
        <f t="shared" si="25"/>
        <v>195409.17833898362</v>
      </c>
      <c r="D94" s="14">
        <f t="shared" si="25"/>
        <v>194713.29104949383</v>
      </c>
      <c r="E94" s="14">
        <f t="shared" si="25"/>
        <v>190634.67536905545</v>
      </c>
      <c r="F94" s="14">
        <f t="shared" si="25"/>
        <v>187366.48064159614</v>
      </c>
      <c r="G94" s="14">
        <f t="shared" si="25"/>
        <v>189751.18212281316</v>
      </c>
      <c r="H94" s="14">
        <f t="shared" si="25"/>
        <v>184257.34460913856</v>
      </c>
      <c r="I94" s="14">
        <f t="shared" si="25"/>
        <v>185218.1399073707</v>
      </c>
      <c r="J94" s="14">
        <f t="shared" si="25"/>
        <v>184720.34879941467</v>
      </c>
      <c r="K94" s="14">
        <f t="shared" si="25"/>
        <v>184250.43315253238</v>
      </c>
      <c r="L94" s="14">
        <f t="shared" si="25"/>
        <v>184187.60034724348</v>
      </c>
      <c r="M94" s="14">
        <f t="shared" si="25"/>
        <v>183622.55751480549</v>
      </c>
      <c r="N94" s="14">
        <f t="shared" si="25"/>
        <v>185743.62329791827</v>
      </c>
      <c r="O94" s="14">
        <f t="shared" si="25"/>
        <v>186604.31173823474</v>
      </c>
      <c r="P94" s="14">
        <f t="shared" si="25"/>
        <v>184351.33783372864</v>
      </c>
      <c r="Q94" s="14">
        <f t="shared" si="25"/>
        <v>188617.54493580008</v>
      </c>
    </row>
    <row r="95" spans="1:17" ht="11.5" customHeight="1">
      <c r="A95" s="36" t="s">
        <v>61</v>
      </c>
      <c r="B95" s="37">
        <f t="shared" si="25"/>
        <v>113715.10392979124</v>
      </c>
      <c r="C95" s="37">
        <f t="shared" si="25"/>
        <v>113257.41705432552</v>
      </c>
      <c r="D95" s="37">
        <f t="shared" si="25"/>
        <v>113346.93936682088</v>
      </c>
      <c r="E95" s="37">
        <f t="shared" si="25"/>
        <v>109739.73827907802</v>
      </c>
      <c r="F95" s="37">
        <f t="shared" si="25"/>
        <v>111274.96889690499</v>
      </c>
      <c r="G95" s="37">
        <f t="shared" si="25"/>
        <v>110726.42774712197</v>
      </c>
      <c r="H95" s="37">
        <f t="shared" si="25"/>
        <v>109920.63036763649</v>
      </c>
      <c r="I95" s="37">
        <f t="shared" si="25"/>
        <v>110148.10736597645</v>
      </c>
      <c r="J95" s="37">
        <f t="shared" si="25"/>
        <v>111592.98749178852</v>
      </c>
      <c r="K95" s="37">
        <f t="shared" si="25"/>
        <v>110966.68376752503</v>
      </c>
      <c r="L95" s="37">
        <f t="shared" si="25"/>
        <v>111614.40126786007</v>
      </c>
      <c r="M95" s="37">
        <f t="shared" si="25"/>
        <v>111172.91196976724</v>
      </c>
      <c r="N95" s="37">
        <f t="shared" si="25"/>
        <v>111364.49644669858</v>
      </c>
      <c r="O95" s="37">
        <f t="shared" si="25"/>
        <v>110852.00080327434</v>
      </c>
      <c r="P95" s="37">
        <f t="shared" si="25"/>
        <v>110479.26425256241</v>
      </c>
      <c r="Q95" s="37">
        <f t="shared" si="25"/>
        <v>111391.72613129774</v>
      </c>
    </row>
    <row r="96" spans="1:17" ht="11.5" customHeight="1">
      <c r="A96" s="15" t="s">
        <v>62</v>
      </c>
      <c r="B96" s="16">
        <f t="shared" si="25"/>
        <v>267385.08972497762</v>
      </c>
      <c r="C96" s="16">
        <f t="shared" si="25"/>
        <v>258658.67318878983</v>
      </c>
      <c r="D96" s="16">
        <f t="shared" si="25"/>
        <v>255617.09742044419</v>
      </c>
      <c r="E96" s="16">
        <f t="shared" si="25"/>
        <v>250310.82565825986</v>
      </c>
      <c r="F96" s="16">
        <f t="shared" si="25"/>
        <v>244004.66401908116</v>
      </c>
      <c r="G96" s="16">
        <f t="shared" si="25"/>
        <v>247868.1048955532</v>
      </c>
      <c r="H96" s="16">
        <f t="shared" si="25"/>
        <v>237912.61852201109</v>
      </c>
      <c r="I96" s="16">
        <f t="shared" si="25"/>
        <v>239383.53394411254</v>
      </c>
      <c r="J96" s="16">
        <f t="shared" si="25"/>
        <v>235894.13557341474</v>
      </c>
      <c r="K96" s="16">
        <f t="shared" si="25"/>
        <v>234653.81680591751</v>
      </c>
      <c r="L96" s="16">
        <f t="shared" si="25"/>
        <v>233962.94689022086</v>
      </c>
      <c r="M96" s="16">
        <f t="shared" si="25"/>
        <v>232972.77174846662</v>
      </c>
      <c r="N96" s="16">
        <f t="shared" si="25"/>
        <v>237003.98158067392</v>
      </c>
      <c r="O96" s="16">
        <f t="shared" si="25"/>
        <v>238652.84752212153</v>
      </c>
      <c r="P96" s="16">
        <f t="shared" si="25"/>
        <v>235359.64115885069</v>
      </c>
      <c r="Q96" s="16">
        <f t="shared" si="25"/>
        <v>242622.89143440354</v>
      </c>
    </row>
    <row r="97" spans="1:17" ht="11.5" customHeight="1">
      <c r="A97" s="17" t="s">
        <v>67</v>
      </c>
      <c r="B97" s="18">
        <f t="shared" si="25"/>
        <v>270815.21687079931</v>
      </c>
      <c r="C97" s="18">
        <f t="shared" si="25"/>
        <v>260411.22698698493</v>
      </c>
      <c r="D97" s="18">
        <f t="shared" si="25"/>
        <v>262871.79979558138</v>
      </c>
      <c r="E97" s="18">
        <f t="shared" si="25"/>
        <v>262311.34450916603</v>
      </c>
      <c r="F97" s="18">
        <f t="shared" si="25"/>
        <v>258201.38609339177</v>
      </c>
      <c r="G97" s="18">
        <f t="shared" si="25"/>
        <v>248343.99050606866</v>
      </c>
      <c r="H97" s="18">
        <f t="shared" si="25"/>
        <v>244127.52538802146</v>
      </c>
      <c r="I97" s="18">
        <f t="shared" si="25"/>
        <v>257098.89575437107</v>
      </c>
      <c r="J97" s="18">
        <f t="shared" si="25"/>
        <v>254726.82707077282</v>
      </c>
      <c r="K97" s="18">
        <f t="shared" si="25"/>
        <v>238516.25687204185</v>
      </c>
      <c r="L97" s="18">
        <f t="shared" si="25"/>
        <v>239665.42409422834</v>
      </c>
      <c r="M97" s="18">
        <f t="shared" si="25"/>
        <v>233328.97770690126</v>
      </c>
      <c r="N97" s="18">
        <f t="shared" si="25"/>
        <v>241520.46496566979</v>
      </c>
      <c r="O97" s="18">
        <f t="shared" si="25"/>
        <v>234707.12041524833</v>
      </c>
      <c r="P97" s="18">
        <f t="shared" si="25"/>
        <v>234379.38152220784</v>
      </c>
      <c r="Q97" s="18">
        <f t="shared" si="25"/>
        <v>236926.5026295904</v>
      </c>
    </row>
    <row r="98" spans="1:17" ht="11.5" customHeight="1">
      <c r="A98" s="17" t="s">
        <v>63</v>
      </c>
      <c r="B98" s="18">
        <f t="shared" si="25"/>
        <v>265630.69288968563</v>
      </c>
      <c r="C98" s="18">
        <f t="shared" si="25"/>
        <v>257801.55096965894</v>
      </c>
      <c r="D98" s="18">
        <f t="shared" si="25"/>
        <v>252053.8674153001</v>
      </c>
      <c r="E98" s="18">
        <f t="shared" si="25"/>
        <v>244521.6764870098</v>
      </c>
      <c r="F98" s="18">
        <f t="shared" si="25"/>
        <v>236386.98678448042</v>
      </c>
      <c r="G98" s="18">
        <f t="shared" si="25"/>
        <v>247616.96276286404</v>
      </c>
      <c r="H98" s="18">
        <f t="shared" si="25"/>
        <v>234581.74478915677</v>
      </c>
      <c r="I98" s="18">
        <f t="shared" si="25"/>
        <v>229784.36877279103</v>
      </c>
      <c r="J98" s="18">
        <f t="shared" si="25"/>
        <v>225844.92973105755</v>
      </c>
      <c r="K98" s="18">
        <f t="shared" si="25"/>
        <v>232595.62270473281</v>
      </c>
      <c r="L98" s="18">
        <f t="shared" si="25"/>
        <v>230958.71681762146</v>
      </c>
      <c r="M98" s="18">
        <f t="shared" si="25"/>
        <v>232781.90033600992</v>
      </c>
      <c r="N98" s="18">
        <f t="shared" si="25"/>
        <v>234547.34585101993</v>
      </c>
      <c r="O98" s="18">
        <f t="shared" si="25"/>
        <v>240735.46532999986</v>
      </c>
      <c r="P98" s="18">
        <f t="shared" si="25"/>
        <v>235864.64538320556</v>
      </c>
      <c r="Q98" s="18">
        <f t="shared" si="25"/>
        <v>245467.95709890925</v>
      </c>
    </row>
    <row r="99" spans="1:17" ht="11.5" customHeight="1">
      <c r="A99" s="38" t="s">
        <v>64</v>
      </c>
      <c r="B99" s="39">
        <f t="shared" si="25"/>
        <v>584819.03507289581</v>
      </c>
      <c r="C99" s="39">
        <f t="shared" si="25"/>
        <v>583888.96913762554</v>
      </c>
      <c r="D99" s="39">
        <f t="shared" si="25"/>
        <v>584946.60407182737</v>
      </c>
      <c r="E99" s="39">
        <f t="shared" si="25"/>
        <v>579576.22961069772</v>
      </c>
      <c r="F99" s="39">
        <f t="shared" si="25"/>
        <v>582690.65844869078</v>
      </c>
      <c r="G99" s="39">
        <f t="shared" si="25"/>
        <v>583985.91067227058</v>
      </c>
      <c r="H99" s="39">
        <f t="shared" si="25"/>
        <v>584421.57348230691</v>
      </c>
      <c r="I99" s="39">
        <f t="shared" si="25"/>
        <v>583502.64091040846</v>
      </c>
      <c r="J99" s="39">
        <f t="shared" si="25"/>
        <v>582350.00803398993</v>
      </c>
      <c r="K99" s="39">
        <f t="shared" si="25"/>
        <v>573499.40329723922</v>
      </c>
      <c r="L99" s="39">
        <f t="shared" si="25"/>
        <v>571869.61021775787</v>
      </c>
      <c r="M99" s="39">
        <f t="shared" si="25"/>
        <v>565452.16329982458</v>
      </c>
      <c r="N99" s="39">
        <f t="shared" si="25"/>
        <v>570692.99115210748</v>
      </c>
      <c r="O99" s="39">
        <f t="shared" si="25"/>
        <v>570273.7013240353</v>
      </c>
      <c r="P99" s="39">
        <f t="shared" si="25"/>
        <v>559250.99288704258</v>
      </c>
      <c r="Q99" s="39">
        <f t="shared" si="25"/>
        <v>569805.03011850175</v>
      </c>
    </row>
    <row r="100" spans="1:17" ht="11.5" customHeight="1">
      <c r="A100" s="13" t="s">
        <v>23</v>
      </c>
      <c r="B100" s="14">
        <f t="shared" si="25"/>
        <v>143126.63799787543</v>
      </c>
      <c r="C100" s="14">
        <f t="shared" si="25"/>
        <v>136125.19512856242</v>
      </c>
      <c r="D100" s="14">
        <f t="shared" si="25"/>
        <v>135279.31615692921</v>
      </c>
      <c r="E100" s="14">
        <f t="shared" si="25"/>
        <v>135820.3270541633</v>
      </c>
      <c r="F100" s="14">
        <f t="shared" si="25"/>
        <v>134781.74202423266</v>
      </c>
      <c r="G100" s="14">
        <f t="shared" si="25"/>
        <v>126228.95096836254</v>
      </c>
      <c r="H100" s="14">
        <f t="shared" si="25"/>
        <v>129684.12001819978</v>
      </c>
      <c r="I100" s="14">
        <f t="shared" si="25"/>
        <v>131339.22658270961</v>
      </c>
      <c r="J100" s="14">
        <f t="shared" si="25"/>
        <v>122653.24733754796</v>
      </c>
      <c r="K100" s="14">
        <f t="shared" si="25"/>
        <v>112321.98878068889</v>
      </c>
      <c r="L100" s="14">
        <f t="shared" si="25"/>
        <v>119673.10859941183</v>
      </c>
      <c r="M100" s="14">
        <f t="shared" si="25"/>
        <v>122415.6527757806</v>
      </c>
      <c r="N100" s="14">
        <f t="shared" si="25"/>
        <v>121639.70032038497</v>
      </c>
      <c r="O100" s="14">
        <f t="shared" si="25"/>
        <v>122180.15972595754</v>
      </c>
      <c r="P100" s="14">
        <f t="shared" si="25"/>
        <v>121694.76287436915</v>
      </c>
      <c r="Q100" s="14">
        <f t="shared" si="25"/>
        <v>126185.91514511818</v>
      </c>
    </row>
    <row r="101" spans="1:17" ht="11.5" customHeight="1">
      <c r="A101" s="40" t="s">
        <v>67</v>
      </c>
      <c r="B101" s="18">
        <f t="shared" si="25"/>
        <v>88464.212612307892</v>
      </c>
      <c r="C101" s="18">
        <f t="shared" si="25"/>
        <v>80750.159692915593</v>
      </c>
      <c r="D101" s="18">
        <f t="shared" si="25"/>
        <v>81765.332634743289</v>
      </c>
      <c r="E101" s="18">
        <f t="shared" si="25"/>
        <v>88968.443267956958</v>
      </c>
      <c r="F101" s="18">
        <f t="shared" si="25"/>
        <v>89766.706100448617</v>
      </c>
      <c r="G101" s="18">
        <f t="shared" si="25"/>
        <v>88193.549424432975</v>
      </c>
      <c r="H101" s="18">
        <f t="shared" si="25"/>
        <v>83730.569265930928</v>
      </c>
      <c r="I101" s="18">
        <f t="shared" si="25"/>
        <v>86324.188400038067</v>
      </c>
      <c r="J101" s="18">
        <f t="shared" si="25"/>
        <v>84726.209061625181</v>
      </c>
      <c r="K101" s="18">
        <f t="shared" si="25"/>
        <v>76120.916961712821</v>
      </c>
      <c r="L101" s="18">
        <f t="shared" si="25"/>
        <v>80140.116198606469</v>
      </c>
      <c r="M101" s="18">
        <f t="shared" si="25"/>
        <v>81900.687761013614</v>
      </c>
      <c r="N101" s="18">
        <f t="shared" si="25"/>
        <v>83586.512228493521</v>
      </c>
      <c r="O101" s="18">
        <f t="shared" si="25"/>
        <v>80461.501635405453</v>
      </c>
      <c r="P101" s="18">
        <f t="shared" si="25"/>
        <v>79738.431602252269</v>
      </c>
      <c r="Q101" s="18">
        <f t="shared" si="25"/>
        <v>80471.79707522667</v>
      </c>
    </row>
    <row r="102" spans="1:17" ht="11.5" customHeight="1">
      <c r="A102" s="41" t="s">
        <v>63</v>
      </c>
      <c r="B102" s="19">
        <f t="shared" si="25"/>
        <v>168538.69176660303</v>
      </c>
      <c r="C102" s="19">
        <f t="shared" si="25"/>
        <v>161624.403582839</v>
      </c>
      <c r="D102" s="19">
        <f t="shared" si="25"/>
        <v>159896.17166832081</v>
      </c>
      <c r="E102" s="19">
        <f t="shared" si="25"/>
        <v>157768.08045595925</v>
      </c>
      <c r="F102" s="19">
        <f t="shared" si="25"/>
        <v>156857.82386885662</v>
      </c>
      <c r="G102" s="19">
        <f t="shared" si="25"/>
        <v>145379.64265481659</v>
      </c>
      <c r="H102" s="19">
        <f t="shared" si="25"/>
        <v>152759.7438543654</v>
      </c>
      <c r="I102" s="19">
        <f t="shared" si="25"/>
        <v>153566.61254123473</v>
      </c>
      <c r="J102" s="19">
        <f t="shared" si="25"/>
        <v>141408.90512577974</v>
      </c>
      <c r="K102" s="19">
        <f t="shared" si="25"/>
        <v>130733.6208048159</v>
      </c>
      <c r="L102" s="19">
        <f t="shared" si="25"/>
        <v>139633.88779850793</v>
      </c>
      <c r="M102" s="19">
        <f t="shared" si="25"/>
        <v>142488.35747824798</v>
      </c>
      <c r="N102" s="19">
        <f t="shared" si="25"/>
        <v>140180.34078505216</v>
      </c>
      <c r="O102" s="19">
        <f t="shared" si="25"/>
        <v>140349.5134254701</v>
      </c>
      <c r="P102" s="19">
        <f t="shared" si="25"/>
        <v>139326.13767342569</v>
      </c>
      <c r="Q102" s="19">
        <f t="shared" si="25"/>
        <v>144399.39679506523</v>
      </c>
    </row>
    <row r="104" spans="1:17" ht="11.5" customHeight="1">
      <c r="A104" s="11" t="s">
        <v>79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ht="11.5" customHeight="1">
      <c r="A105" s="13" t="s">
        <v>80</v>
      </c>
      <c r="B105" s="14">
        <f t="shared" ref="B105:Q113" si="26">IF(B4=0,0,B4/B37*1000000)</f>
        <v>23232959.966748249</v>
      </c>
      <c r="C105" s="14">
        <f t="shared" si="26"/>
        <v>23051253.572608814</v>
      </c>
      <c r="D105" s="14">
        <f t="shared" si="26"/>
        <v>22082495.155852489</v>
      </c>
      <c r="E105" s="14">
        <f t="shared" si="26"/>
        <v>20953541.557721026</v>
      </c>
      <c r="F105" s="14">
        <f t="shared" si="26"/>
        <v>21370114.681688506</v>
      </c>
      <c r="G105" s="14">
        <f t="shared" si="26"/>
        <v>21388311.138942257</v>
      </c>
      <c r="H105" s="14">
        <f t="shared" si="26"/>
        <v>21668892.829174399</v>
      </c>
      <c r="I105" s="14">
        <f t="shared" si="26"/>
        <v>21637899.098516226</v>
      </c>
      <c r="J105" s="14">
        <f t="shared" si="26"/>
        <v>21877756.83812023</v>
      </c>
      <c r="K105" s="14">
        <f t="shared" si="26"/>
        <v>21257201.405963842</v>
      </c>
      <c r="L105" s="14">
        <f t="shared" si="26"/>
        <v>21071250.514900107</v>
      </c>
      <c r="M105" s="14">
        <f t="shared" si="26"/>
        <v>21115263.496972837</v>
      </c>
      <c r="N105" s="14">
        <f t="shared" si="26"/>
        <v>21038306.092153549</v>
      </c>
      <c r="O105" s="14">
        <f t="shared" si="26"/>
        <v>21173795.132729113</v>
      </c>
      <c r="P105" s="14">
        <f t="shared" si="26"/>
        <v>21372638.917538151</v>
      </c>
      <c r="Q105" s="14">
        <f t="shared" si="26"/>
        <v>21717468.930401362</v>
      </c>
    </row>
    <row r="106" spans="1:17" ht="11.5" customHeight="1">
      <c r="A106" s="36" t="s">
        <v>61</v>
      </c>
      <c r="B106" s="37">
        <f t="shared" si="26"/>
        <v>8561462.6049966961</v>
      </c>
      <c r="C106" s="37">
        <f t="shared" si="26"/>
        <v>8540000.5262496937</v>
      </c>
      <c r="D106" s="37">
        <f t="shared" si="26"/>
        <v>8461603.0552372746</v>
      </c>
      <c r="E106" s="37">
        <f t="shared" si="26"/>
        <v>8170198.5365072042</v>
      </c>
      <c r="F106" s="37">
        <f t="shared" si="26"/>
        <v>8297937.4239140572</v>
      </c>
      <c r="G106" s="37">
        <f t="shared" si="26"/>
        <v>8266692.0304296063</v>
      </c>
      <c r="H106" s="37">
        <f t="shared" si="26"/>
        <v>8257436.8572281804</v>
      </c>
      <c r="I106" s="37">
        <f t="shared" si="26"/>
        <v>8275608.9024925036</v>
      </c>
      <c r="J106" s="37">
        <f t="shared" si="26"/>
        <v>8367043.6605082322</v>
      </c>
      <c r="K106" s="37">
        <f t="shared" si="26"/>
        <v>8249810.8674541656</v>
      </c>
      <c r="L106" s="37">
        <f t="shared" si="26"/>
        <v>8330857.3988579847</v>
      </c>
      <c r="M106" s="37">
        <f t="shared" si="26"/>
        <v>8327289.872532011</v>
      </c>
      <c r="N106" s="37">
        <f t="shared" si="26"/>
        <v>8314908.7865167232</v>
      </c>
      <c r="O106" s="37">
        <f t="shared" si="26"/>
        <v>8333472.8190120393</v>
      </c>
      <c r="P106" s="37">
        <f t="shared" si="26"/>
        <v>8369512.1580276424</v>
      </c>
      <c r="Q106" s="37">
        <f t="shared" si="26"/>
        <v>8480112.925775446</v>
      </c>
    </row>
    <row r="107" spans="1:17" ht="11.5" customHeight="1">
      <c r="A107" s="15" t="s">
        <v>62</v>
      </c>
      <c r="B107" s="16">
        <f t="shared" si="26"/>
        <v>32168891.386061959</v>
      </c>
      <c r="C107" s="16">
        <f t="shared" si="26"/>
        <v>31337317.628835425</v>
      </c>
      <c r="D107" s="16">
        <f t="shared" si="26"/>
        <v>29207748.146253008</v>
      </c>
      <c r="E107" s="16">
        <f t="shared" si="26"/>
        <v>27210511.45682136</v>
      </c>
      <c r="F107" s="16">
        <f t="shared" si="26"/>
        <v>27900728.222190447</v>
      </c>
      <c r="G107" s="16">
        <f t="shared" si="26"/>
        <v>27642987.114417221</v>
      </c>
      <c r="H107" s="16">
        <f t="shared" si="26"/>
        <v>28080631.374021906</v>
      </c>
      <c r="I107" s="16">
        <f t="shared" si="26"/>
        <v>27819579.313683826</v>
      </c>
      <c r="J107" s="16">
        <f t="shared" si="26"/>
        <v>27758874.398657002</v>
      </c>
      <c r="K107" s="16">
        <f t="shared" si="26"/>
        <v>26235833.697435811</v>
      </c>
      <c r="L107" s="16">
        <f t="shared" si="26"/>
        <v>25792327.553456649</v>
      </c>
      <c r="M107" s="16">
        <f t="shared" si="26"/>
        <v>25746311.843483888</v>
      </c>
      <c r="N107" s="16">
        <f t="shared" si="26"/>
        <v>25652891.2077889</v>
      </c>
      <c r="O107" s="16">
        <f t="shared" si="26"/>
        <v>25768450.564896237</v>
      </c>
      <c r="P107" s="16">
        <f t="shared" si="26"/>
        <v>26299743.216026705</v>
      </c>
      <c r="Q107" s="16">
        <f t="shared" si="26"/>
        <v>26717545.440598547</v>
      </c>
    </row>
    <row r="108" spans="1:17" ht="11.5" customHeight="1">
      <c r="A108" s="17" t="s">
        <v>67</v>
      </c>
      <c r="B108" s="18">
        <f t="shared" si="26"/>
        <v>28867029.796228383</v>
      </c>
      <c r="C108" s="18">
        <f t="shared" si="26"/>
        <v>27679666.710157275</v>
      </c>
      <c r="D108" s="18">
        <f t="shared" si="26"/>
        <v>26958955.270120651</v>
      </c>
      <c r="E108" s="18">
        <f t="shared" si="26"/>
        <v>25952447.732478801</v>
      </c>
      <c r="F108" s="18">
        <f t="shared" si="26"/>
        <v>25782236.40390674</v>
      </c>
      <c r="G108" s="18">
        <f t="shared" si="26"/>
        <v>24084209.842437238</v>
      </c>
      <c r="H108" s="18">
        <f t="shared" si="26"/>
        <v>24532620.05913325</v>
      </c>
      <c r="I108" s="18">
        <f t="shared" si="26"/>
        <v>25611645.556308743</v>
      </c>
      <c r="J108" s="18">
        <f t="shared" si="26"/>
        <v>24890065.209255036</v>
      </c>
      <c r="K108" s="18">
        <f t="shared" si="26"/>
        <v>22162280.724957611</v>
      </c>
      <c r="L108" s="18">
        <f t="shared" si="26"/>
        <v>22149088.628353056</v>
      </c>
      <c r="M108" s="18">
        <f t="shared" si="26"/>
        <v>21452223.529647518</v>
      </c>
      <c r="N108" s="18">
        <f t="shared" si="26"/>
        <v>21955292.026363857</v>
      </c>
      <c r="O108" s="18">
        <f t="shared" si="26"/>
        <v>22022737.405644622</v>
      </c>
      <c r="P108" s="18">
        <f t="shared" si="26"/>
        <v>23269477.892225299</v>
      </c>
      <c r="Q108" s="18">
        <f t="shared" si="26"/>
        <v>23954464.444614395</v>
      </c>
    </row>
    <row r="109" spans="1:17" ht="11.5" customHeight="1">
      <c r="A109" s="17" t="s">
        <v>63</v>
      </c>
      <c r="B109" s="18">
        <f t="shared" si="26"/>
        <v>33857684.622438781</v>
      </c>
      <c r="C109" s="18">
        <f t="shared" si="26"/>
        <v>33126166.493533473</v>
      </c>
      <c r="D109" s="18">
        <f t="shared" si="26"/>
        <v>30312268.474895377</v>
      </c>
      <c r="E109" s="18">
        <f t="shared" si="26"/>
        <v>27817411.763186656</v>
      </c>
      <c r="F109" s="18">
        <f t="shared" si="26"/>
        <v>29037468.57755952</v>
      </c>
      <c r="G109" s="18">
        <f t="shared" si="26"/>
        <v>29521083.224283777</v>
      </c>
      <c r="H109" s="18">
        <f t="shared" si="26"/>
        <v>29982184.840135083</v>
      </c>
      <c r="I109" s="18">
        <f t="shared" si="26"/>
        <v>29015960.231634188</v>
      </c>
      <c r="J109" s="18">
        <f t="shared" si="26"/>
        <v>29289683.421402931</v>
      </c>
      <c r="K109" s="18">
        <f t="shared" si="26"/>
        <v>28406524.389144313</v>
      </c>
      <c r="L109" s="18">
        <f t="shared" si="26"/>
        <v>27711691.287654333</v>
      </c>
      <c r="M109" s="18">
        <f t="shared" si="26"/>
        <v>28047280.376625605</v>
      </c>
      <c r="N109" s="18">
        <f t="shared" si="26"/>
        <v>27664113.98637915</v>
      </c>
      <c r="O109" s="18">
        <f t="shared" si="26"/>
        <v>27745497.81559762</v>
      </c>
      <c r="P109" s="18">
        <f t="shared" si="26"/>
        <v>27860856.957970291</v>
      </c>
      <c r="Q109" s="18">
        <f t="shared" si="26"/>
        <v>28097568.318124138</v>
      </c>
    </row>
    <row r="110" spans="1:17" ht="11.5" customHeight="1">
      <c r="A110" s="38" t="s">
        <v>64</v>
      </c>
      <c r="B110" s="39">
        <f t="shared" si="26"/>
        <v>162419889.50276244</v>
      </c>
      <c r="C110" s="39">
        <f t="shared" si="26"/>
        <v>162611735.33083647</v>
      </c>
      <c r="D110" s="39">
        <f t="shared" si="26"/>
        <v>162109654.35041717</v>
      </c>
      <c r="E110" s="39">
        <f t="shared" si="26"/>
        <v>158967379.07761529</v>
      </c>
      <c r="F110" s="39">
        <f t="shared" si="26"/>
        <v>159729275.97061908</v>
      </c>
      <c r="G110" s="39">
        <f t="shared" si="26"/>
        <v>159587649.40239045</v>
      </c>
      <c r="H110" s="39">
        <f t="shared" si="26"/>
        <v>162144230.76923078</v>
      </c>
      <c r="I110" s="39">
        <f t="shared" si="26"/>
        <v>162743119.26605502</v>
      </c>
      <c r="J110" s="39">
        <f t="shared" si="26"/>
        <v>162807339.44954127</v>
      </c>
      <c r="K110" s="39">
        <f t="shared" si="26"/>
        <v>160400616.3328197</v>
      </c>
      <c r="L110" s="39">
        <f t="shared" si="26"/>
        <v>159923532.24084291</v>
      </c>
      <c r="M110" s="39">
        <f t="shared" si="26"/>
        <v>159908823.52941176</v>
      </c>
      <c r="N110" s="39">
        <f t="shared" si="26"/>
        <v>160532163.74269006</v>
      </c>
      <c r="O110" s="39">
        <f t="shared" si="26"/>
        <v>160442528.73563218</v>
      </c>
      <c r="P110" s="39">
        <f t="shared" si="26"/>
        <v>158653295.12893981</v>
      </c>
      <c r="Q110" s="39">
        <f t="shared" si="26"/>
        <v>161238297.87234044</v>
      </c>
    </row>
    <row r="111" spans="1:17" ht="11.5" customHeight="1">
      <c r="A111" s="13" t="s">
        <v>81</v>
      </c>
      <c r="B111" s="14">
        <f t="shared" si="26"/>
        <v>75625059.151771724</v>
      </c>
      <c r="C111" s="14">
        <f t="shared" si="26"/>
        <v>71549424.219094142</v>
      </c>
      <c r="D111" s="14">
        <f t="shared" si="26"/>
        <v>69672056.417514652</v>
      </c>
      <c r="E111" s="14">
        <f t="shared" si="26"/>
        <v>69739216.402232379</v>
      </c>
      <c r="F111" s="14">
        <f t="shared" si="26"/>
        <v>70039480.584672272</v>
      </c>
      <c r="G111" s="14">
        <f t="shared" si="26"/>
        <v>67894603.092636958</v>
      </c>
      <c r="H111" s="14">
        <f t="shared" si="26"/>
        <v>69715977.764987275</v>
      </c>
      <c r="I111" s="14">
        <f t="shared" si="26"/>
        <v>70394019.623111665</v>
      </c>
      <c r="J111" s="14">
        <f t="shared" si="26"/>
        <v>68364548.753184572</v>
      </c>
      <c r="K111" s="14">
        <f t="shared" si="26"/>
        <v>58334563.54300385</v>
      </c>
      <c r="L111" s="14">
        <f t="shared" si="26"/>
        <v>63462506.04741171</v>
      </c>
      <c r="M111" s="14">
        <f t="shared" si="26"/>
        <v>67752327.447833061</v>
      </c>
      <c r="N111" s="14">
        <f t="shared" si="26"/>
        <v>66830073.952341817</v>
      </c>
      <c r="O111" s="14">
        <f t="shared" si="26"/>
        <v>68743344.882954448</v>
      </c>
      <c r="P111" s="14">
        <f t="shared" si="26"/>
        <v>70509568.351497456</v>
      </c>
      <c r="Q111" s="14">
        <f t="shared" si="26"/>
        <v>72514762.070163265</v>
      </c>
    </row>
    <row r="112" spans="1:17" ht="11.5" customHeight="1">
      <c r="A112" s="40" t="s">
        <v>67</v>
      </c>
      <c r="B112" s="18">
        <f t="shared" si="26"/>
        <v>60762472.446029775</v>
      </c>
      <c r="C112" s="18">
        <f t="shared" si="26"/>
        <v>58420639.521468714</v>
      </c>
      <c r="D112" s="18">
        <f t="shared" si="26"/>
        <v>58364954.296405137</v>
      </c>
      <c r="E112" s="18">
        <f t="shared" si="26"/>
        <v>62100952.825475805</v>
      </c>
      <c r="F112" s="18">
        <f t="shared" si="26"/>
        <v>63018627.112672344</v>
      </c>
      <c r="G112" s="18">
        <f t="shared" si="26"/>
        <v>59210134.542070679</v>
      </c>
      <c r="H112" s="18">
        <f t="shared" si="26"/>
        <v>59158938.148195565</v>
      </c>
      <c r="I112" s="18">
        <f t="shared" si="26"/>
        <v>60006578.750908196</v>
      </c>
      <c r="J112" s="18">
        <f t="shared" si="26"/>
        <v>58814448.337079227</v>
      </c>
      <c r="K112" s="18">
        <f t="shared" si="26"/>
        <v>50120772.59191332</v>
      </c>
      <c r="L112" s="18">
        <f t="shared" si="26"/>
        <v>53944677.36488533</v>
      </c>
      <c r="M112" s="18">
        <f t="shared" si="26"/>
        <v>60275785.648530722</v>
      </c>
      <c r="N112" s="18">
        <f t="shared" si="26"/>
        <v>60810981.350802079</v>
      </c>
      <c r="O112" s="18">
        <f t="shared" si="26"/>
        <v>65068344.322372451</v>
      </c>
      <c r="P112" s="18">
        <f t="shared" si="26"/>
        <v>66867957.830271013</v>
      </c>
      <c r="Q112" s="18">
        <f t="shared" si="26"/>
        <v>68599477.308422983</v>
      </c>
    </row>
    <row r="113" spans="1:17" ht="11.5" customHeight="1">
      <c r="A113" s="41" t="s">
        <v>63</v>
      </c>
      <c r="B113" s="19">
        <f t="shared" si="26"/>
        <v>82534537.643525794</v>
      </c>
      <c r="C113" s="19">
        <f t="shared" si="26"/>
        <v>77594993.58302018</v>
      </c>
      <c r="D113" s="19">
        <f t="shared" si="26"/>
        <v>74873412.789209634</v>
      </c>
      <c r="E113" s="19">
        <f t="shared" si="26"/>
        <v>73317359.090487078</v>
      </c>
      <c r="F113" s="19">
        <f t="shared" si="26"/>
        <v>73482617.587370768</v>
      </c>
      <c r="G113" s="19">
        <f t="shared" si="26"/>
        <v>72267202.642572448</v>
      </c>
      <c r="H113" s="19">
        <f t="shared" si="26"/>
        <v>75017206.310608536</v>
      </c>
      <c r="I113" s="19">
        <f t="shared" si="26"/>
        <v>75523097.964684755</v>
      </c>
      <c r="J113" s="19">
        <f t="shared" si="26"/>
        <v>73087259.077798352</v>
      </c>
      <c r="K113" s="19">
        <f t="shared" si="26"/>
        <v>62512044.731152289</v>
      </c>
      <c r="L113" s="19">
        <f t="shared" si="26"/>
        <v>68268195.302112862</v>
      </c>
      <c r="M113" s="19">
        <f t="shared" si="26"/>
        <v>71456499.861121595</v>
      </c>
      <c r="N113" s="19">
        <f t="shared" si="26"/>
        <v>69762754.167707697</v>
      </c>
      <c r="O113" s="19">
        <f t="shared" si="26"/>
        <v>70343884.97909534</v>
      </c>
      <c r="P113" s="19">
        <f t="shared" si="26"/>
        <v>72039888.044025064</v>
      </c>
      <c r="Q113" s="19">
        <f t="shared" si="26"/>
        <v>74074695.197457731</v>
      </c>
    </row>
    <row r="115" spans="1:17" ht="11.5" customHeight="1">
      <c r="A115" s="11" t="s">
        <v>82</v>
      </c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</row>
    <row r="116" spans="1:17" ht="11.5" customHeight="1">
      <c r="A116" s="13" t="s">
        <v>83</v>
      </c>
      <c r="B116" s="53">
        <f t="shared" ref="B116:Q121" si="27">IF(B4=0,0,B4/B$4)</f>
        <v>1</v>
      </c>
      <c r="C116" s="53">
        <f t="shared" si="27"/>
        <v>1</v>
      </c>
      <c r="D116" s="53">
        <f t="shared" si="27"/>
        <v>1</v>
      </c>
      <c r="E116" s="53">
        <f t="shared" si="27"/>
        <v>1</v>
      </c>
      <c r="F116" s="53">
        <f t="shared" si="27"/>
        <v>1</v>
      </c>
      <c r="G116" s="53">
        <f t="shared" si="27"/>
        <v>1</v>
      </c>
      <c r="H116" s="53">
        <f t="shared" si="27"/>
        <v>1</v>
      </c>
      <c r="I116" s="53">
        <f t="shared" si="27"/>
        <v>1</v>
      </c>
      <c r="J116" s="53">
        <f t="shared" si="27"/>
        <v>1</v>
      </c>
      <c r="K116" s="53">
        <f t="shared" si="27"/>
        <v>1</v>
      </c>
      <c r="L116" s="53">
        <f t="shared" si="27"/>
        <v>1</v>
      </c>
      <c r="M116" s="53">
        <f t="shared" si="27"/>
        <v>1</v>
      </c>
      <c r="N116" s="53">
        <f t="shared" si="27"/>
        <v>1</v>
      </c>
      <c r="O116" s="53">
        <f t="shared" si="27"/>
        <v>1</v>
      </c>
      <c r="P116" s="53">
        <f t="shared" si="27"/>
        <v>1</v>
      </c>
      <c r="Q116" s="53">
        <f t="shared" si="27"/>
        <v>1</v>
      </c>
    </row>
    <row r="117" spans="1:17" ht="11.5" customHeight="1">
      <c r="A117" s="36" t="s">
        <v>61</v>
      </c>
      <c r="B117" s="54">
        <f t="shared" si="27"/>
        <v>0.17735181365482344</v>
      </c>
      <c r="C117" s="54">
        <f t="shared" si="27"/>
        <v>0.17799103979364855</v>
      </c>
      <c r="D117" s="54">
        <f t="shared" si="27"/>
        <v>0.18238368677241029</v>
      </c>
      <c r="E117" s="54">
        <f t="shared" si="27"/>
        <v>0.18466736446020968</v>
      </c>
      <c r="F117" s="54">
        <f t="shared" si="27"/>
        <v>0.18790860909700727</v>
      </c>
      <c r="G117" s="54">
        <f t="shared" si="27"/>
        <v>0.18573471145146081</v>
      </c>
      <c r="H117" s="54">
        <f t="shared" si="27"/>
        <v>0.18410843611263128</v>
      </c>
      <c r="I117" s="54">
        <f t="shared" si="27"/>
        <v>0.18498917018046099</v>
      </c>
      <c r="J117" s="54">
        <f t="shared" si="27"/>
        <v>0.18511690130075453</v>
      </c>
      <c r="K117" s="54">
        <f t="shared" si="27"/>
        <v>0.18759340183489814</v>
      </c>
      <c r="L117" s="54">
        <f t="shared" si="27"/>
        <v>0.19113542651660173</v>
      </c>
      <c r="M117" s="54">
        <f t="shared" si="27"/>
        <v>0.18995160396428137</v>
      </c>
      <c r="N117" s="54">
        <f t="shared" si="27"/>
        <v>0.19031112050808338</v>
      </c>
      <c r="O117" s="54">
        <f t="shared" si="27"/>
        <v>0.18890450995635139</v>
      </c>
      <c r="P117" s="54">
        <f t="shared" si="27"/>
        <v>0.18830537738583486</v>
      </c>
      <c r="Q117" s="54">
        <f t="shared" si="27"/>
        <v>0.18807768916471262</v>
      </c>
    </row>
    <row r="118" spans="1:17" ht="11.5" customHeight="1">
      <c r="A118" s="15" t="s">
        <v>62</v>
      </c>
      <c r="B118" s="55">
        <f t="shared" si="27"/>
        <v>0.69245397974720646</v>
      </c>
      <c r="C118" s="55">
        <f t="shared" si="27"/>
        <v>0.67871429120219573</v>
      </c>
      <c r="D118" s="55">
        <f t="shared" si="27"/>
        <v>0.66575160013074219</v>
      </c>
      <c r="E118" s="55">
        <f t="shared" si="27"/>
        <v>0.65637576447584023</v>
      </c>
      <c r="F118" s="55">
        <f t="shared" si="27"/>
        <v>0.64450422059093426</v>
      </c>
      <c r="G118" s="55">
        <f t="shared" si="27"/>
        <v>0.64141600228630269</v>
      </c>
      <c r="H118" s="55">
        <f t="shared" si="27"/>
        <v>0.63920983353367078</v>
      </c>
      <c r="I118" s="55">
        <f t="shared" si="27"/>
        <v>0.63264811854242931</v>
      </c>
      <c r="J118" s="55">
        <f t="shared" si="27"/>
        <v>0.62173279298693918</v>
      </c>
      <c r="K118" s="55">
        <f t="shared" si="27"/>
        <v>0.60345202171241197</v>
      </c>
      <c r="L118" s="55">
        <f t="shared" si="27"/>
        <v>0.59834556411107764</v>
      </c>
      <c r="M118" s="55">
        <f t="shared" si="27"/>
        <v>0.59786758158823794</v>
      </c>
      <c r="N118" s="55">
        <f t="shared" si="27"/>
        <v>0.59844342321178579</v>
      </c>
      <c r="O118" s="55">
        <f t="shared" si="27"/>
        <v>0.59877303673160798</v>
      </c>
      <c r="P118" s="55">
        <f t="shared" si="27"/>
        <v>0.60446384831122479</v>
      </c>
      <c r="Q118" s="55">
        <f t="shared" si="27"/>
        <v>0.60306498338208614</v>
      </c>
    </row>
    <row r="119" spans="1:17" ht="11.5" customHeight="1">
      <c r="A119" s="17" t="s">
        <v>67</v>
      </c>
      <c r="B119" s="56">
        <f t="shared" si="27"/>
        <v>0.21026930021422446</v>
      </c>
      <c r="C119" s="56">
        <f t="shared" si="27"/>
        <v>0.19689840125951116</v>
      </c>
      <c r="D119" s="56">
        <f t="shared" si="27"/>
        <v>0.20240293056647851</v>
      </c>
      <c r="E119" s="56">
        <f t="shared" si="27"/>
        <v>0.20372346484192577</v>
      </c>
      <c r="F119" s="56">
        <f t="shared" si="27"/>
        <v>0.20797451591013633</v>
      </c>
      <c r="G119" s="56">
        <f t="shared" si="27"/>
        <v>0.19304378139136094</v>
      </c>
      <c r="H119" s="56">
        <f t="shared" si="27"/>
        <v>0.19486203488653278</v>
      </c>
      <c r="I119" s="56">
        <f t="shared" si="27"/>
        <v>0.20468637087394559</v>
      </c>
      <c r="J119" s="56">
        <f t="shared" si="27"/>
        <v>0.19396973810022902</v>
      </c>
      <c r="K119" s="56">
        <f t="shared" si="27"/>
        <v>0.17720681953632778</v>
      </c>
      <c r="L119" s="56">
        <f t="shared" si="27"/>
        <v>0.17729506479469806</v>
      </c>
      <c r="M119" s="56">
        <f t="shared" si="27"/>
        <v>0.17380186393418165</v>
      </c>
      <c r="N119" s="56">
        <f t="shared" si="27"/>
        <v>0.18044284974099664</v>
      </c>
      <c r="O119" s="56">
        <f t="shared" si="27"/>
        <v>0.17678960079286268</v>
      </c>
      <c r="P119" s="56">
        <f t="shared" si="27"/>
        <v>0.18184311380766349</v>
      </c>
      <c r="Q119" s="56">
        <f t="shared" si="27"/>
        <v>0.18010032036588525</v>
      </c>
    </row>
    <row r="120" spans="1:17" ht="11.5" customHeight="1">
      <c r="A120" s="17" t="s">
        <v>63</v>
      </c>
      <c r="B120" s="56">
        <f t="shared" si="27"/>
        <v>0.48218467953298205</v>
      </c>
      <c r="C120" s="56">
        <f t="shared" si="27"/>
        <v>0.48181588994268448</v>
      </c>
      <c r="D120" s="56">
        <f t="shared" si="27"/>
        <v>0.46334866956426368</v>
      </c>
      <c r="E120" s="56">
        <f t="shared" si="27"/>
        <v>0.45265229963391446</v>
      </c>
      <c r="F120" s="56">
        <f t="shared" si="27"/>
        <v>0.43652970468079783</v>
      </c>
      <c r="G120" s="56">
        <f t="shared" si="27"/>
        <v>0.44837222089494172</v>
      </c>
      <c r="H120" s="56">
        <f t="shared" si="27"/>
        <v>0.44434779864713808</v>
      </c>
      <c r="I120" s="56">
        <f t="shared" si="27"/>
        <v>0.42796174766848383</v>
      </c>
      <c r="J120" s="56">
        <f t="shared" si="27"/>
        <v>0.42776305488671013</v>
      </c>
      <c r="K120" s="56">
        <f t="shared" si="27"/>
        <v>0.42624520217608414</v>
      </c>
      <c r="L120" s="56">
        <f t="shared" si="27"/>
        <v>0.42105049931637956</v>
      </c>
      <c r="M120" s="56">
        <f t="shared" si="27"/>
        <v>0.42406571765405632</v>
      </c>
      <c r="N120" s="56">
        <f t="shared" si="27"/>
        <v>0.41800057347078912</v>
      </c>
      <c r="O120" s="56">
        <f t="shared" si="27"/>
        <v>0.42198343593874532</v>
      </c>
      <c r="P120" s="56">
        <f t="shared" si="27"/>
        <v>0.42262073450356141</v>
      </c>
      <c r="Q120" s="56">
        <f t="shared" si="27"/>
        <v>0.42296466301620095</v>
      </c>
    </row>
    <row r="121" spans="1:17" ht="11.5" customHeight="1">
      <c r="A121" s="38" t="s">
        <v>64</v>
      </c>
      <c r="B121" s="57">
        <f t="shared" si="27"/>
        <v>0.13019420659797004</v>
      </c>
      <c r="C121" s="57">
        <f t="shared" si="27"/>
        <v>0.14329466900415574</v>
      </c>
      <c r="D121" s="57">
        <f t="shared" si="27"/>
        <v>0.15186471309684751</v>
      </c>
      <c r="E121" s="57">
        <f t="shared" si="27"/>
        <v>0.15895687106395004</v>
      </c>
      <c r="F121" s="57">
        <f t="shared" si="27"/>
        <v>0.1675871703120585</v>
      </c>
      <c r="G121" s="57">
        <f t="shared" si="27"/>
        <v>0.17284928626223653</v>
      </c>
      <c r="H121" s="57">
        <f t="shared" si="27"/>
        <v>0.17668173035369791</v>
      </c>
      <c r="I121" s="57">
        <f t="shared" si="27"/>
        <v>0.18236271127710968</v>
      </c>
      <c r="J121" s="57">
        <f t="shared" si="27"/>
        <v>0.19315030571230632</v>
      </c>
      <c r="K121" s="57">
        <f t="shared" si="27"/>
        <v>0.20895457645268989</v>
      </c>
      <c r="L121" s="57">
        <f t="shared" si="27"/>
        <v>0.21051900937232054</v>
      </c>
      <c r="M121" s="57">
        <f t="shared" si="27"/>
        <v>0.21218081444748071</v>
      </c>
      <c r="N121" s="57">
        <f t="shared" si="27"/>
        <v>0.21124545628013086</v>
      </c>
      <c r="O121" s="57">
        <f t="shared" si="27"/>
        <v>0.21232245331204053</v>
      </c>
      <c r="P121" s="57">
        <f t="shared" si="27"/>
        <v>0.20723077430294029</v>
      </c>
      <c r="Q121" s="57">
        <f t="shared" si="27"/>
        <v>0.20885732745320126</v>
      </c>
    </row>
    <row r="122" spans="1:17" ht="11.5" customHeight="1">
      <c r="A122" s="13" t="s">
        <v>84</v>
      </c>
      <c r="B122" s="53">
        <f t="shared" ref="B122:Q124" si="28">IF(B10=0,0,B10/B$10)</f>
        <v>1</v>
      </c>
      <c r="C122" s="53">
        <f t="shared" si="28"/>
        <v>1</v>
      </c>
      <c r="D122" s="53">
        <f t="shared" si="28"/>
        <v>1</v>
      </c>
      <c r="E122" s="53">
        <f t="shared" si="28"/>
        <v>1</v>
      </c>
      <c r="F122" s="53">
        <f t="shared" si="28"/>
        <v>1</v>
      </c>
      <c r="G122" s="53">
        <f t="shared" si="28"/>
        <v>1</v>
      </c>
      <c r="H122" s="53">
        <f t="shared" si="28"/>
        <v>1</v>
      </c>
      <c r="I122" s="53">
        <f t="shared" si="28"/>
        <v>1</v>
      </c>
      <c r="J122" s="53">
        <f t="shared" si="28"/>
        <v>1</v>
      </c>
      <c r="K122" s="53">
        <f t="shared" si="28"/>
        <v>1</v>
      </c>
      <c r="L122" s="53">
        <f t="shared" si="28"/>
        <v>1</v>
      </c>
      <c r="M122" s="53">
        <f t="shared" si="28"/>
        <v>1</v>
      </c>
      <c r="N122" s="53">
        <f t="shared" si="28"/>
        <v>1</v>
      </c>
      <c r="O122" s="53">
        <f t="shared" si="28"/>
        <v>1</v>
      </c>
      <c r="P122" s="53">
        <f t="shared" si="28"/>
        <v>1</v>
      </c>
      <c r="Q122" s="53">
        <f t="shared" si="28"/>
        <v>1</v>
      </c>
    </row>
    <row r="123" spans="1:17" ht="11.5" customHeight="1">
      <c r="A123" s="40" t="s">
        <v>67</v>
      </c>
      <c r="B123" s="56">
        <f t="shared" si="28"/>
        <v>0.25498542269985958</v>
      </c>
      <c r="C123" s="56">
        <f t="shared" si="28"/>
        <v>0.25744035730059806</v>
      </c>
      <c r="D123" s="56">
        <f t="shared" si="28"/>
        <v>0.2639390255584203</v>
      </c>
      <c r="E123" s="56">
        <f t="shared" si="28"/>
        <v>0.28406983848386869</v>
      </c>
      <c r="F123" s="56">
        <f t="shared" si="28"/>
        <v>0.29606221839771291</v>
      </c>
      <c r="G123" s="56">
        <f t="shared" si="28"/>
        <v>0.29204839956386286</v>
      </c>
      <c r="H123" s="56">
        <f t="shared" si="28"/>
        <v>0.28366700140578743</v>
      </c>
      <c r="I123" s="56">
        <f t="shared" si="28"/>
        <v>0.28177868008584656</v>
      </c>
      <c r="J123" s="56">
        <f t="shared" si="28"/>
        <v>0.28466552712480675</v>
      </c>
      <c r="K123" s="56">
        <f t="shared" si="28"/>
        <v>0.2896612575077086</v>
      </c>
      <c r="L123" s="56">
        <f t="shared" si="28"/>
        <v>0.28519202110543751</v>
      </c>
      <c r="M123" s="56">
        <f t="shared" si="28"/>
        <v>0.29474083345431834</v>
      </c>
      <c r="N123" s="56">
        <f t="shared" si="28"/>
        <v>0.29810257517397526</v>
      </c>
      <c r="O123" s="56">
        <f t="shared" si="28"/>
        <v>0.28716974345657592</v>
      </c>
      <c r="P123" s="56">
        <f t="shared" si="28"/>
        <v>0.28060765510142355</v>
      </c>
      <c r="Q123" s="56">
        <f t="shared" si="28"/>
        <v>0.2695249377891169</v>
      </c>
    </row>
    <row r="124" spans="1:17" ht="11.5" customHeight="1">
      <c r="A124" s="41" t="s">
        <v>63</v>
      </c>
      <c r="B124" s="58">
        <f t="shared" si="28"/>
        <v>0.74501457730014042</v>
      </c>
      <c r="C124" s="58">
        <f t="shared" si="28"/>
        <v>0.74255964269940189</v>
      </c>
      <c r="D124" s="58">
        <f t="shared" si="28"/>
        <v>0.73606097444157959</v>
      </c>
      <c r="E124" s="58">
        <f t="shared" si="28"/>
        <v>0.71593016151613131</v>
      </c>
      <c r="F124" s="58">
        <f t="shared" si="28"/>
        <v>0.70393778160228715</v>
      </c>
      <c r="G124" s="58">
        <f t="shared" si="28"/>
        <v>0.70795160043613714</v>
      </c>
      <c r="H124" s="58">
        <f t="shared" si="28"/>
        <v>0.71633299859421262</v>
      </c>
      <c r="I124" s="58">
        <f t="shared" si="28"/>
        <v>0.7182213199141535</v>
      </c>
      <c r="J124" s="58">
        <f t="shared" si="28"/>
        <v>0.71533447287519325</v>
      </c>
      <c r="K124" s="58">
        <f t="shared" si="28"/>
        <v>0.71033874249229134</v>
      </c>
      <c r="L124" s="58">
        <f t="shared" si="28"/>
        <v>0.71480797889456249</v>
      </c>
      <c r="M124" s="58">
        <f t="shared" si="28"/>
        <v>0.70525916654568166</v>
      </c>
      <c r="N124" s="58">
        <f t="shared" si="28"/>
        <v>0.7018974248260248</v>
      </c>
      <c r="O124" s="58">
        <f t="shared" si="28"/>
        <v>0.71283025654342413</v>
      </c>
      <c r="P124" s="58">
        <f t="shared" si="28"/>
        <v>0.71939234489857651</v>
      </c>
      <c r="Q124" s="58">
        <f t="shared" si="28"/>
        <v>0.7304750622108831</v>
      </c>
    </row>
    <row r="125" spans="1:17" ht="11.5" customHeight="1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spans="1:17" ht="11.5" customHeight="1">
      <c r="A126" s="11" t="s">
        <v>85</v>
      </c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</row>
    <row r="127" spans="1:17" ht="11.5" customHeight="1">
      <c r="A127" s="13" t="s">
        <v>19</v>
      </c>
      <c r="B127" s="53">
        <f t="shared" ref="B127:Q132" si="29">IF(B15=0,0,B15/B$15)</f>
        <v>1</v>
      </c>
      <c r="C127" s="53">
        <f t="shared" si="29"/>
        <v>1</v>
      </c>
      <c r="D127" s="53">
        <f t="shared" si="29"/>
        <v>1</v>
      </c>
      <c r="E127" s="53">
        <f t="shared" si="29"/>
        <v>1</v>
      </c>
      <c r="F127" s="53">
        <f t="shared" si="29"/>
        <v>1</v>
      </c>
      <c r="G127" s="53">
        <f t="shared" si="29"/>
        <v>1</v>
      </c>
      <c r="H127" s="53">
        <f t="shared" si="29"/>
        <v>1</v>
      </c>
      <c r="I127" s="53">
        <f t="shared" si="29"/>
        <v>1</v>
      </c>
      <c r="J127" s="53">
        <f t="shared" si="29"/>
        <v>1</v>
      </c>
      <c r="K127" s="53">
        <f t="shared" si="29"/>
        <v>1</v>
      </c>
      <c r="L127" s="53">
        <f t="shared" si="29"/>
        <v>1</v>
      </c>
      <c r="M127" s="53">
        <f t="shared" si="29"/>
        <v>1</v>
      </c>
      <c r="N127" s="53">
        <f t="shared" si="29"/>
        <v>1</v>
      </c>
      <c r="O127" s="53">
        <f t="shared" si="29"/>
        <v>1</v>
      </c>
      <c r="P127" s="53">
        <f t="shared" si="29"/>
        <v>1</v>
      </c>
      <c r="Q127" s="53">
        <f t="shared" si="29"/>
        <v>1</v>
      </c>
    </row>
    <row r="128" spans="1:17" ht="11.5" customHeight="1">
      <c r="A128" s="36" t="s">
        <v>61</v>
      </c>
      <c r="B128" s="54">
        <f t="shared" si="29"/>
        <v>0.27454729253538568</v>
      </c>
      <c r="C128" s="54">
        <f t="shared" si="29"/>
        <v>0.27845593902210253</v>
      </c>
      <c r="D128" s="54">
        <f t="shared" si="29"/>
        <v>0.27707394386619139</v>
      </c>
      <c r="E128" s="54">
        <f t="shared" si="29"/>
        <v>0.27263210681271388</v>
      </c>
      <c r="F128" s="54">
        <f t="shared" si="29"/>
        <v>0.28740145168153147</v>
      </c>
      <c r="G128" s="54">
        <f t="shared" si="29"/>
        <v>0.28041717437443409</v>
      </c>
      <c r="H128" s="54">
        <f t="shared" si="29"/>
        <v>0.28821697211017389</v>
      </c>
      <c r="I128" s="54">
        <f t="shared" si="29"/>
        <v>0.28764376074722281</v>
      </c>
      <c r="J128" s="54">
        <f t="shared" si="29"/>
        <v>0.29241455920522647</v>
      </c>
      <c r="K128" s="54">
        <f t="shared" si="29"/>
        <v>0.29111443732590725</v>
      </c>
      <c r="L128" s="54">
        <f t="shared" si="29"/>
        <v>0.29295549190448555</v>
      </c>
      <c r="M128" s="54">
        <f t="shared" si="29"/>
        <v>0.29161424648545792</v>
      </c>
      <c r="N128" s="54">
        <f t="shared" si="29"/>
        <v>0.28870233135937834</v>
      </c>
      <c r="O128" s="54">
        <f t="shared" si="29"/>
        <v>0.2851260330435349</v>
      </c>
      <c r="P128" s="54">
        <f t="shared" si="29"/>
        <v>0.28817427283728325</v>
      </c>
      <c r="Q128" s="54">
        <f t="shared" si="29"/>
        <v>0.28445639351856783</v>
      </c>
    </row>
    <row r="129" spans="1:17" ht="11.5" customHeight="1">
      <c r="A129" s="15" t="s">
        <v>62</v>
      </c>
      <c r="B129" s="55">
        <f t="shared" si="29"/>
        <v>0.67081590296081217</v>
      </c>
      <c r="C129" s="55">
        <f t="shared" si="29"/>
        <v>0.66084834911975898</v>
      </c>
      <c r="D129" s="55">
        <f t="shared" si="29"/>
        <v>0.66077954326396859</v>
      </c>
      <c r="E129" s="55">
        <f t="shared" si="29"/>
        <v>0.66366819197109894</v>
      </c>
      <c r="F129" s="55">
        <f t="shared" si="29"/>
        <v>0.64287021991481119</v>
      </c>
      <c r="G129" s="55">
        <f t="shared" si="29"/>
        <v>0.64828723271728184</v>
      </c>
      <c r="H129" s="55">
        <f t="shared" si="29"/>
        <v>0.63689225787782711</v>
      </c>
      <c r="I129" s="55">
        <f t="shared" si="29"/>
        <v>0.63597128839982708</v>
      </c>
      <c r="J129" s="55">
        <f t="shared" si="29"/>
        <v>0.62575901951839374</v>
      </c>
      <c r="K129" s="55">
        <f t="shared" si="29"/>
        <v>0.6226916898084176</v>
      </c>
      <c r="L129" s="55">
        <f t="shared" si="29"/>
        <v>0.62092413886999631</v>
      </c>
      <c r="M129" s="55">
        <f t="shared" si="29"/>
        <v>0.62210776185239869</v>
      </c>
      <c r="N129" s="55">
        <f t="shared" si="29"/>
        <v>0.62623779909648825</v>
      </c>
      <c r="O129" s="55">
        <f t="shared" si="29"/>
        <v>0.62924182609102908</v>
      </c>
      <c r="P129" s="55">
        <f t="shared" si="29"/>
        <v>0.62713735757909239</v>
      </c>
      <c r="Q129" s="55">
        <f t="shared" si="29"/>
        <v>0.63056004812336752</v>
      </c>
    </row>
    <row r="130" spans="1:17" ht="11.5" customHeight="1">
      <c r="A130" s="17" t="s">
        <v>67</v>
      </c>
      <c r="B130" s="56">
        <f t="shared" si="29"/>
        <v>0.22991016591559246</v>
      </c>
      <c r="C130" s="56">
        <f t="shared" si="29"/>
        <v>0.21851971566183986</v>
      </c>
      <c r="D130" s="56">
        <f t="shared" si="29"/>
        <v>0.22382587107143531</v>
      </c>
      <c r="E130" s="56">
        <f t="shared" si="29"/>
        <v>0.22632646532359885</v>
      </c>
      <c r="F130" s="56">
        <f t="shared" si="29"/>
        <v>0.237554388912284</v>
      </c>
      <c r="G130" s="56">
        <f t="shared" si="29"/>
        <v>0.22437221323238254</v>
      </c>
      <c r="H130" s="56">
        <f t="shared" si="29"/>
        <v>0.2280404886589017</v>
      </c>
      <c r="I130" s="56">
        <f t="shared" si="29"/>
        <v>0.24003978397198034</v>
      </c>
      <c r="J130" s="56">
        <f t="shared" si="29"/>
        <v>0.23510977291962207</v>
      </c>
      <c r="K130" s="56">
        <f t="shared" si="29"/>
        <v>0.22002981539560737</v>
      </c>
      <c r="L130" s="56">
        <f t="shared" si="29"/>
        <v>0.21947046833562292</v>
      </c>
      <c r="M130" s="56">
        <f t="shared" si="29"/>
        <v>0.21738084255103363</v>
      </c>
      <c r="N130" s="56">
        <f t="shared" si="29"/>
        <v>0.22482844245343384</v>
      </c>
      <c r="O130" s="56">
        <f t="shared" si="29"/>
        <v>0.21379065222287585</v>
      </c>
      <c r="P130" s="56">
        <f t="shared" si="29"/>
        <v>0.21234472624577641</v>
      </c>
      <c r="Q130" s="56">
        <f t="shared" si="29"/>
        <v>0.20510147540040446</v>
      </c>
    </row>
    <row r="131" spans="1:17" ht="11.5" customHeight="1">
      <c r="A131" s="17" t="s">
        <v>63</v>
      </c>
      <c r="B131" s="56">
        <f t="shared" si="29"/>
        <v>0.44090573704521974</v>
      </c>
      <c r="C131" s="56">
        <f t="shared" si="29"/>
        <v>0.44232863345791917</v>
      </c>
      <c r="D131" s="56">
        <f t="shared" si="29"/>
        <v>0.43695367219253323</v>
      </c>
      <c r="E131" s="56">
        <f t="shared" si="29"/>
        <v>0.4373417266475001</v>
      </c>
      <c r="F131" s="56">
        <f t="shared" si="29"/>
        <v>0.40531583100252716</v>
      </c>
      <c r="G131" s="56">
        <f t="shared" si="29"/>
        <v>0.42391501948489929</v>
      </c>
      <c r="H131" s="56">
        <f t="shared" si="29"/>
        <v>0.40885176921892546</v>
      </c>
      <c r="I131" s="56">
        <f t="shared" si="29"/>
        <v>0.3959315044278468</v>
      </c>
      <c r="J131" s="56">
        <f t="shared" si="29"/>
        <v>0.3906492465987717</v>
      </c>
      <c r="K131" s="56">
        <f t="shared" si="29"/>
        <v>0.40266187441281021</v>
      </c>
      <c r="L131" s="56">
        <f t="shared" si="29"/>
        <v>0.40145367053437342</v>
      </c>
      <c r="M131" s="56">
        <f t="shared" si="29"/>
        <v>0.40472691930136512</v>
      </c>
      <c r="N131" s="56">
        <f t="shared" si="29"/>
        <v>0.40140935664305444</v>
      </c>
      <c r="O131" s="56">
        <f t="shared" si="29"/>
        <v>0.41545117386815322</v>
      </c>
      <c r="P131" s="56">
        <f t="shared" si="29"/>
        <v>0.41479263133331595</v>
      </c>
      <c r="Q131" s="56">
        <f t="shared" si="29"/>
        <v>0.425458572722963</v>
      </c>
    </row>
    <row r="132" spans="1:17" ht="11.5" customHeight="1">
      <c r="A132" s="38" t="s">
        <v>64</v>
      </c>
      <c r="B132" s="57">
        <f t="shared" si="29"/>
        <v>5.4636804503802115E-2</v>
      </c>
      <c r="C132" s="57">
        <f t="shared" si="29"/>
        <v>6.0695711858138449E-2</v>
      </c>
      <c r="D132" s="57">
        <f t="shared" si="29"/>
        <v>6.2146512869840062E-2</v>
      </c>
      <c r="E132" s="57">
        <f t="shared" si="29"/>
        <v>6.3699701216187302E-2</v>
      </c>
      <c r="F132" s="57">
        <f t="shared" si="29"/>
        <v>6.9728328403657433E-2</v>
      </c>
      <c r="G132" s="57">
        <f t="shared" si="29"/>
        <v>7.1295592908284092E-2</v>
      </c>
      <c r="H132" s="57">
        <f t="shared" si="29"/>
        <v>7.4890770011999064E-2</v>
      </c>
      <c r="I132" s="57">
        <f t="shared" si="29"/>
        <v>7.6384950852950106E-2</v>
      </c>
      <c r="J132" s="57">
        <f t="shared" si="29"/>
        <v>8.1826421276379846E-2</v>
      </c>
      <c r="K132" s="57">
        <f t="shared" si="29"/>
        <v>8.6193872865675064E-2</v>
      </c>
      <c r="L132" s="57">
        <f t="shared" si="29"/>
        <v>8.612036922551812E-2</v>
      </c>
      <c r="M132" s="57">
        <f t="shared" si="29"/>
        <v>8.6277991662143338E-2</v>
      </c>
      <c r="N132" s="57">
        <f t="shared" si="29"/>
        <v>8.5059869544133387E-2</v>
      </c>
      <c r="O132" s="57">
        <f t="shared" si="29"/>
        <v>8.5632140865435954E-2</v>
      </c>
      <c r="P132" s="57">
        <f t="shared" si="29"/>
        <v>8.4688369583624468E-2</v>
      </c>
      <c r="Q132" s="57">
        <f t="shared" si="29"/>
        <v>8.4983558358064815E-2</v>
      </c>
    </row>
    <row r="133" spans="1:17" ht="11.5" customHeight="1">
      <c r="A133" s="13" t="s">
        <v>23</v>
      </c>
      <c r="B133" s="53">
        <f t="shared" ref="B133:Q135" si="30">IF(B21=0,0,B21/B$21)</f>
        <v>1</v>
      </c>
      <c r="C133" s="53">
        <f t="shared" si="30"/>
        <v>1</v>
      </c>
      <c r="D133" s="53">
        <f t="shared" si="30"/>
        <v>1</v>
      </c>
      <c r="E133" s="53">
        <f t="shared" si="30"/>
        <v>1</v>
      </c>
      <c r="F133" s="53">
        <f t="shared" si="30"/>
        <v>1</v>
      </c>
      <c r="G133" s="53">
        <f t="shared" si="30"/>
        <v>1</v>
      </c>
      <c r="H133" s="53">
        <f t="shared" si="30"/>
        <v>1</v>
      </c>
      <c r="I133" s="53">
        <f t="shared" si="30"/>
        <v>1</v>
      </c>
      <c r="J133" s="53">
        <f t="shared" si="30"/>
        <v>1</v>
      </c>
      <c r="K133" s="53">
        <f t="shared" si="30"/>
        <v>1</v>
      </c>
      <c r="L133" s="53">
        <f t="shared" si="30"/>
        <v>1</v>
      </c>
      <c r="M133" s="53">
        <f t="shared" si="30"/>
        <v>1</v>
      </c>
      <c r="N133" s="53">
        <f t="shared" si="30"/>
        <v>1</v>
      </c>
      <c r="O133" s="53">
        <f t="shared" si="30"/>
        <v>1</v>
      </c>
      <c r="P133" s="53">
        <f t="shared" si="30"/>
        <v>1</v>
      </c>
      <c r="Q133" s="53">
        <f t="shared" si="30"/>
        <v>1</v>
      </c>
    </row>
    <row r="134" spans="1:17" ht="11.5" customHeight="1">
      <c r="A134" s="40" t="s">
        <v>67</v>
      </c>
      <c r="B134" s="56">
        <f t="shared" si="30"/>
        <v>0.19615202208291022</v>
      </c>
      <c r="C134" s="56">
        <f t="shared" si="30"/>
        <v>0.18703433526018864</v>
      </c>
      <c r="D134" s="56">
        <f t="shared" si="30"/>
        <v>0.19043549410158533</v>
      </c>
      <c r="E134" s="56">
        <f t="shared" si="30"/>
        <v>0.20896576614707227</v>
      </c>
      <c r="F134" s="56">
        <f t="shared" si="30"/>
        <v>0.21914985733005699</v>
      </c>
      <c r="G134" s="56">
        <f t="shared" si="30"/>
        <v>0.23397630865759866</v>
      </c>
      <c r="H134" s="56">
        <f t="shared" si="30"/>
        <v>0.21583308325690528</v>
      </c>
      <c r="I134" s="56">
        <f t="shared" si="30"/>
        <v>0.21726165245115273</v>
      </c>
      <c r="J134" s="56">
        <f t="shared" si="30"/>
        <v>0.22857068258768029</v>
      </c>
      <c r="K134" s="56">
        <f t="shared" si="30"/>
        <v>0.22847455201521219</v>
      </c>
      <c r="L134" s="56">
        <f t="shared" si="30"/>
        <v>0.22467739729158334</v>
      </c>
      <c r="M134" s="56">
        <f t="shared" si="30"/>
        <v>0.22165230006247946</v>
      </c>
      <c r="N134" s="56">
        <f t="shared" si="30"/>
        <v>0.2251212647197248</v>
      </c>
      <c r="O134" s="56">
        <f t="shared" si="30"/>
        <v>0.19979611029577621</v>
      </c>
      <c r="P134" s="56">
        <f t="shared" si="30"/>
        <v>0.19387656255553767</v>
      </c>
      <c r="Q134" s="56">
        <f t="shared" si="30"/>
        <v>0.18169266391712555</v>
      </c>
    </row>
    <row r="135" spans="1:17" ht="11.5" customHeight="1">
      <c r="A135" s="41" t="s">
        <v>63</v>
      </c>
      <c r="B135" s="58">
        <f t="shared" si="30"/>
        <v>0.80384797791708984</v>
      </c>
      <c r="C135" s="58">
        <f t="shared" si="30"/>
        <v>0.81296566473981147</v>
      </c>
      <c r="D135" s="58">
        <f t="shared" si="30"/>
        <v>0.80956450589841467</v>
      </c>
      <c r="E135" s="58">
        <f t="shared" si="30"/>
        <v>0.7910342338529277</v>
      </c>
      <c r="F135" s="58">
        <f t="shared" si="30"/>
        <v>0.78085014266994301</v>
      </c>
      <c r="G135" s="58">
        <f t="shared" si="30"/>
        <v>0.76602369134240134</v>
      </c>
      <c r="H135" s="58">
        <f t="shared" si="30"/>
        <v>0.78416691674309469</v>
      </c>
      <c r="I135" s="58">
        <f t="shared" si="30"/>
        <v>0.78273834754884719</v>
      </c>
      <c r="J135" s="58">
        <f t="shared" si="30"/>
        <v>0.77142931741231968</v>
      </c>
      <c r="K135" s="58">
        <f t="shared" si="30"/>
        <v>0.77152544798478784</v>
      </c>
      <c r="L135" s="58">
        <f t="shared" si="30"/>
        <v>0.77532260270841669</v>
      </c>
      <c r="M135" s="58">
        <f t="shared" si="30"/>
        <v>0.77834769993752051</v>
      </c>
      <c r="N135" s="58">
        <f t="shared" si="30"/>
        <v>0.77487873528027529</v>
      </c>
      <c r="O135" s="58">
        <f t="shared" si="30"/>
        <v>0.80020388970422374</v>
      </c>
      <c r="P135" s="58">
        <f t="shared" si="30"/>
        <v>0.80612343744446235</v>
      </c>
      <c r="Q135" s="58">
        <f t="shared" si="30"/>
        <v>0.81830733608287443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7D4E-1BA5-46C1-A56A-3905BA16BF91}">
  <dimension ref="A1:Q135"/>
  <sheetViews>
    <sheetView topLeftCell="A37" workbookViewId="0">
      <selection activeCell="C41" sqref="C41"/>
    </sheetView>
  </sheetViews>
  <sheetFormatPr defaultColWidth="9.08984375" defaultRowHeight="10.5"/>
  <cols>
    <col min="1" max="1" width="50.7265625" style="10" customWidth="1"/>
    <col min="2" max="17" width="10.7265625" style="20" customWidth="1"/>
    <col min="18" max="16384" width="9.08984375" style="10"/>
  </cols>
  <sheetData>
    <row r="1" spans="1:17" ht="13.5" customHeight="1">
      <c r="A1" s="8" t="s">
        <v>241</v>
      </c>
      <c r="B1" s="77">
        <v>2000</v>
      </c>
      <c r="C1" s="77">
        <v>2001</v>
      </c>
      <c r="D1" s="77">
        <v>2002</v>
      </c>
      <c r="E1" s="77">
        <v>2003</v>
      </c>
      <c r="F1" s="77">
        <v>2004</v>
      </c>
      <c r="G1" s="77">
        <v>2005</v>
      </c>
      <c r="H1" s="77">
        <v>2006</v>
      </c>
      <c r="I1" s="77">
        <v>2007</v>
      </c>
      <c r="J1" s="77">
        <v>2008</v>
      </c>
      <c r="K1" s="77">
        <v>2009</v>
      </c>
      <c r="L1" s="77">
        <v>2010</v>
      </c>
      <c r="M1" s="77">
        <v>2011</v>
      </c>
      <c r="N1" s="77">
        <v>2012</v>
      </c>
      <c r="O1" s="77">
        <v>2013</v>
      </c>
      <c r="P1" s="77">
        <v>2014</v>
      </c>
      <c r="Q1" s="77">
        <v>2015</v>
      </c>
    </row>
    <row r="2" spans="1:17" ht="11.5" customHeight="1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1.5" customHeight="1">
      <c r="A3" s="11" t="s">
        <v>59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ht="11.5" customHeight="1">
      <c r="A4" s="13" t="s">
        <v>60</v>
      </c>
      <c r="B4" s="14">
        <v>46745.1</v>
      </c>
      <c r="C4" s="14">
        <v>47726.7</v>
      </c>
      <c r="D4" s="14">
        <v>48251.299999999996</v>
      </c>
      <c r="E4" s="14">
        <v>49463.999999999993</v>
      </c>
      <c r="F4" s="14">
        <v>52159</v>
      </c>
      <c r="G4" s="14">
        <v>53328</v>
      </c>
      <c r="H4" s="14">
        <v>56421</v>
      </c>
      <c r="I4" s="14">
        <v>59950.400000000001</v>
      </c>
      <c r="J4" s="14">
        <v>62899</v>
      </c>
      <c r="K4" s="14">
        <v>62493</v>
      </c>
      <c r="L4" s="14">
        <v>66016</v>
      </c>
      <c r="M4" s="14">
        <v>69349.744566000008</v>
      </c>
      <c r="N4" s="14">
        <v>72341.659799999994</v>
      </c>
      <c r="O4" s="14">
        <v>73897.100000000006</v>
      </c>
      <c r="P4" s="14">
        <v>77204.100000000006</v>
      </c>
      <c r="Q4" s="14">
        <v>79619.980883199998</v>
      </c>
    </row>
    <row r="5" spans="1:17" ht="11.5" customHeight="1">
      <c r="A5" s="36" t="s">
        <v>61</v>
      </c>
      <c r="B5" s="37">
        <v>8339</v>
      </c>
      <c r="C5" s="37">
        <v>8346</v>
      </c>
      <c r="D5" s="37">
        <v>8328</v>
      </c>
      <c r="E5" s="37">
        <v>8300</v>
      </c>
      <c r="F5" s="37">
        <v>8685</v>
      </c>
      <c r="G5" s="37">
        <v>8686</v>
      </c>
      <c r="H5" s="37">
        <v>9124</v>
      </c>
      <c r="I5" s="37">
        <v>9476.4</v>
      </c>
      <c r="J5" s="37">
        <v>9897</v>
      </c>
      <c r="K5" s="37">
        <v>9728.0000000000018</v>
      </c>
      <c r="L5" s="37">
        <v>10185</v>
      </c>
      <c r="M5" s="37">
        <v>10887.744565999999</v>
      </c>
      <c r="N5" s="37">
        <v>11558.659800000001</v>
      </c>
      <c r="O5" s="37">
        <v>11947.1</v>
      </c>
      <c r="P5" s="37">
        <v>12493.099999999999</v>
      </c>
      <c r="Q5" s="37">
        <v>13220.9808832</v>
      </c>
    </row>
    <row r="6" spans="1:17" ht="11.5" customHeight="1">
      <c r="A6" s="15" t="s">
        <v>62</v>
      </c>
      <c r="B6" s="16">
        <v>38406.1</v>
      </c>
      <c r="C6" s="16">
        <v>39380.699999999997</v>
      </c>
      <c r="D6" s="16">
        <v>39923.299999999996</v>
      </c>
      <c r="E6" s="16">
        <v>41163.999999999993</v>
      </c>
      <c r="F6" s="16">
        <v>43034</v>
      </c>
      <c r="G6" s="16">
        <v>44192</v>
      </c>
      <c r="H6" s="16">
        <v>46393</v>
      </c>
      <c r="I6" s="16">
        <v>49082</v>
      </c>
      <c r="J6" s="16">
        <v>52009</v>
      </c>
      <c r="K6" s="16">
        <v>51751</v>
      </c>
      <c r="L6" s="16">
        <v>54817</v>
      </c>
      <c r="M6" s="16">
        <v>54098</v>
      </c>
      <c r="N6" s="16">
        <v>56419</v>
      </c>
      <c r="O6" s="16">
        <v>57586</v>
      </c>
      <c r="P6" s="16">
        <v>60351</v>
      </c>
      <c r="Q6" s="16">
        <v>62039</v>
      </c>
    </row>
    <row r="7" spans="1:17" ht="11.5" customHeight="1">
      <c r="A7" s="17" t="s">
        <v>50</v>
      </c>
      <c r="B7" s="18">
        <v>14380.170454684785</v>
      </c>
      <c r="C7" s="18">
        <v>15253.737098684276</v>
      </c>
      <c r="D7" s="18">
        <v>15807.808090370463</v>
      </c>
      <c r="E7" s="18">
        <v>16645.71167296814</v>
      </c>
      <c r="F7" s="18">
        <v>21736.958079308726</v>
      </c>
      <c r="G7" s="18">
        <v>22117.374723307566</v>
      </c>
      <c r="H7" s="18">
        <v>22930.345062325581</v>
      </c>
      <c r="I7" s="18">
        <v>24652.387948092739</v>
      </c>
      <c r="J7" s="18">
        <v>26266.181901776003</v>
      </c>
      <c r="K7" s="18">
        <v>25117.577026035568</v>
      </c>
      <c r="L7" s="18">
        <v>26812.923710251718</v>
      </c>
      <c r="M7" s="18">
        <v>28820.351455917385</v>
      </c>
      <c r="N7" s="18">
        <v>32556.153262749111</v>
      </c>
      <c r="O7" s="18">
        <v>34845.060723567331</v>
      </c>
      <c r="P7" s="18">
        <v>38009.283541665849</v>
      </c>
      <c r="Q7" s="18">
        <v>39380.971188174786</v>
      </c>
    </row>
    <row r="8" spans="1:17" ht="11.5" customHeight="1">
      <c r="A8" s="17" t="s">
        <v>63</v>
      </c>
      <c r="B8" s="18">
        <v>24025.929545315215</v>
      </c>
      <c r="C8" s="18">
        <v>24126.962901315721</v>
      </c>
      <c r="D8" s="18">
        <v>24115.491909629534</v>
      </c>
      <c r="E8" s="18">
        <v>24518.288327031853</v>
      </c>
      <c r="F8" s="18">
        <v>21297.041920691274</v>
      </c>
      <c r="G8" s="18">
        <v>22074.625276692434</v>
      </c>
      <c r="H8" s="18">
        <v>23462.654937674419</v>
      </c>
      <c r="I8" s="18">
        <v>24429.612051907261</v>
      </c>
      <c r="J8" s="18">
        <v>25742.818098223997</v>
      </c>
      <c r="K8" s="18">
        <v>26633.422973964432</v>
      </c>
      <c r="L8" s="18">
        <v>28004.076289748282</v>
      </c>
      <c r="M8" s="18">
        <v>25277.648544082615</v>
      </c>
      <c r="N8" s="18">
        <v>23862.846737250889</v>
      </c>
      <c r="O8" s="18">
        <v>22740.939276432669</v>
      </c>
      <c r="P8" s="18">
        <v>22341.716458334151</v>
      </c>
      <c r="Q8" s="18">
        <v>22658.028811825214</v>
      </c>
    </row>
    <row r="9" spans="1:17" ht="11.5" customHeight="1">
      <c r="A9" s="38" t="s">
        <v>64</v>
      </c>
      <c r="B9" s="39">
        <v>0</v>
      </c>
      <c r="C9" s="39">
        <v>0</v>
      </c>
      <c r="D9" s="39">
        <v>0</v>
      </c>
      <c r="E9" s="39">
        <v>0</v>
      </c>
      <c r="F9" s="39">
        <v>440</v>
      </c>
      <c r="G9" s="39">
        <v>450</v>
      </c>
      <c r="H9" s="39">
        <v>904</v>
      </c>
      <c r="I9" s="39">
        <v>1392</v>
      </c>
      <c r="J9" s="39">
        <v>993</v>
      </c>
      <c r="K9" s="39">
        <v>1014</v>
      </c>
      <c r="L9" s="39">
        <v>1014</v>
      </c>
      <c r="M9" s="39">
        <v>4364</v>
      </c>
      <c r="N9" s="39">
        <v>4364</v>
      </c>
      <c r="O9" s="39">
        <v>4364</v>
      </c>
      <c r="P9" s="39">
        <v>4360</v>
      </c>
      <c r="Q9" s="39">
        <v>4360</v>
      </c>
    </row>
    <row r="10" spans="1:17" ht="11.5" customHeight="1">
      <c r="A10" s="13" t="s">
        <v>65</v>
      </c>
      <c r="B10" s="14">
        <v>18100</v>
      </c>
      <c r="C10" s="14">
        <v>19400</v>
      </c>
      <c r="D10" s="14">
        <v>18500</v>
      </c>
      <c r="E10" s="14">
        <v>18734</v>
      </c>
      <c r="F10" s="14">
        <v>22552</v>
      </c>
      <c r="G10" s="14">
        <v>21427</v>
      </c>
      <c r="H10" s="14">
        <v>21919</v>
      </c>
      <c r="I10" s="14">
        <v>21265</v>
      </c>
      <c r="J10" s="14">
        <v>21077</v>
      </c>
      <c r="K10" s="14">
        <v>19171</v>
      </c>
      <c r="L10" s="14">
        <v>18576</v>
      </c>
      <c r="M10" s="14">
        <v>20974</v>
      </c>
      <c r="N10" s="14">
        <v>21444</v>
      </c>
      <c r="O10" s="14">
        <v>22401</v>
      </c>
      <c r="P10" s="14">
        <v>22143</v>
      </c>
      <c r="Q10" s="14">
        <v>21990</v>
      </c>
    </row>
    <row r="11" spans="1:17" ht="11.5" customHeight="1">
      <c r="A11" s="40" t="s">
        <v>50</v>
      </c>
      <c r="B11" s="18">
        <v>7676.5915569324789</v>
      </c>
      <c r="C11" s="18">
        <v>8292.0882594935047</v>
      </c>
      <c r="D11" s="18">
        <v>8065.8306444249702</v>
      </c>
      <c r="E11" s="18">
        <v>8324.0216054132306</v>
      </c>
      <c r="F11" s="18">
        <v>11964.788247714803</v>
      </c>
      <c r="G11" s="18">
        <v>11277.788976042266</v>
      </c>
      <c r="H11" s="18">
        <v>12194.403426049221</v>
      </c>
      <c r="I11" s="18">
        <v>11164.235339212399</v>
      </c>
      <c r="J11" s="18">
        <v>11147.495256805631</v>
      </c>
      <c r="K11" s="18">
        <v>10047.405033790184</v>
      </c>
      <c r="L11" s="18">
        <v>10242.738669235461</v>
      </c>
      <c r="M11" s="18">
        <v>10753.552016678672</v>
      </c>
      <c r="N11" s="18">
        <v>12738.961579592213</v>
      </c>
      <c r="O11" s="18">
        <v>13158.111795906523</v>
      </c>
      <c r="P11" s="18">
        <v>12944.840019129599</v>
      </c>
      <c r="Q11" s="18">
        <v>12823.158721809914</v>
      </c>
    </row>
    <row r="12" spans="1:17" ht="11.5" customHeight="1">
      <c r="A12" s="41" t="s">
        <v>63</v>
      </c>
      <c r="B12" s="19">
        <v>10423.408443067521</v>
      </c>
      <c r="C12" s="19">
        <v>11107.911740506495</v>
      </c>
      <c r="D12" s="19">
        <v>10434.16935557503</v>
      </c>
      <c r="E12" s="19">
        <v>10409.978394586769</v>
      </c>
      <c r="F12" s="19">
        <v>10587.211752285197</v>
      </c>
      <c r="G12" s="19">
        <v>10149.211023957734</v>
      </c>
      <c r="H12" s="19">
        <v>9724.5965739507792</v>
      </c>
      <c r="I12" s="19">
        <v>10100.764660787601</v>
      </c>
      <c r="J12" s="19">
        <v>9929.5047431943694</v>
      </c>
      <c r="K12" s="19">
        <v>9123.5949662098155</v>
      </c>
      <c r="L12" s="19">
        <v>8333.2613307645388</v>
      </c>
      <c r="M12" s="19">
        <v>10220.447983321328</v>
      </c>
      <c r="N12" s="19">
        <v>8705.0384204077873</v>
      </c>
      <c r="O12" s="19">
        <v>9242.8882040934768</v>
      </c>
      <c r="P12" s="19">
        <v>9198.1599808704013</v>
      </c>
      <c r="Q12" s="19">
        <v>9166.8412781900861</v>
      </c>
    </row>
    <row r="14" spans="1:17" ht="11.5" customHeight="1">
      <c r="A14" s="11" t="s">
        <v>66</v>
      </c>
      <c r="B14" s="25">
        <v>576.46927401626533</v>
      </c>
      <c r="C14" s="25">
        <v>617.78755406715379</v>
      </c>
      <c r="D14" s="25">
        <v>611.45943072249656</v>
      </c>
      <c r="E14" s="25">
        <v>641.14323413395778</v>
      </c>
      <c r="F14" s="25">
        <v>514.45281175050729</v>
      </c>
      <c r="G14" s="25">
        <v>515.72738136337603</v>
      </c>
      <c r="H14" s="25">
        <v>523.13850619592461</v>
      </c>
      <c r="I14" s="25">
        <v>534.85872977795032</v>
      </c>
      <c r="J14" s="25">
        <v>550.68758043093396</v>
      </c>
      <c r="K14" s="25">
        <v>563.93156533966419</v>
      </c>
      <c r="L14" s="25">
        <v>589.31296286861107</v>
      </c>
      <c r="M14" s="25">
        <v>610.04625673098974</v>
      </c>
      <c r="N14" s="25">
        <v>650.83231170440854</v>
      </c>
      <c r="O14" s="25">
        <v>685.64676024904941</v>
      </c>
      <c r="P14" s="25">
        <v>718.59090740583224</v>
      </c>
      <c r="Q14" s="25">
        <v>732.78825621114947</v>
      </c>
    </row>
    <row r="15" spans="1:17" ht="11.5" customHeight="1">
      <c r="A15" s="13" t="s">
        <v>19</v>
      </c>
      <c r="B15" s="26">
        <v>546.36605014424049</v>
      </c>
      <c r="C15" s="26">
        <v>583.90895349957668</v>
      </c>
      <c r="D15" s="26">
        <v>579.15251781011625</v>
      </c>
      <c r="E15" s="26">
        <v>604.79262113092284</v>
      </c>
      <c r="F15" s="26">
        <v>475.06981175050731</v>
      </c>
      <c r="G15" s="26">
        <v>469.77138136337607</v>
      </c>
      <c r="H15" s="26">
        <v>479.09564905306746</v>
      </c>
      <c r="I15" s="26">
        <v>493.14672977795027</v>
      </c>
      <c r="J15" s="26">
        <v>510.14858043093392</v>
      </c>
      <c r="K15" s="26">
        <v>527.0895653396642</v>
      </c>
      <c r="L15" s="26">
        <v>554.99096286861106</v>
      </c>
      <c r="M15" s="26">
        <v>572.54025673098977</v>
      </c>
      <c r="N15" s="26">
        <v>613.14431170440855</v>
      </c>
      <c r="O15" s="26">
        <v>646.66476024904944</v>
      </c>
      <c r="P15" s="26">
        <v>680.32190740583223</v>
      </c>
      <c r="Q15" s="26">
        <v>695.2102562111495</v>
      </c>
    </row>
    <row r="16" spans="1:17" ht="11.5" customHeight="1">
      <c r="A16" s="36" t="s">
        <v>61</v>
      </c>
      <c r="B16" s="42">
        <v>109.32469066620516</v>
      </c>
      <c r="C16" s="42">
        <v>109.41646100253607</v>
      </c>
      <c r="D16" s="42">
        <v>109.18048013768515</v>
      </c>
      <c r="E16" s="42">
        <v>108.81339879236153</v>
      </c>
      <c r="F16" s="42">
        <v>113.57157138374575</v>
      </c>
      <c r="G16" s="42">
        <v>113.13525165457568</v>
      </c>
      <c r="H16" s="42">
        <v>117.51825184644622</v>
      </c>
      <c r="I16" s="42">
        <v>120.26947164430841</v>
      </c>
      <c r="J16" s="42">
        <v>125.10182367652031</v>
      </c>
      <c r="K16" s="42">
        <v>125.18294357253652</v>
      </c>
      <c r="L16" s="42">
        <v>129.74286609322905</v>
      </c>
      <c r="M16" s="42">
        <v>137.4818278940879</v>
      </c>
      <c r="N16" s="42">
        <v>145.05889957774656</v>
      </c>
      <c r="O16" s="42">
        <v>149.1529679062476</v>
      </c>
      <c r="P16" s="42">
        <v>154.57290740583218</v>
      </c>
      <c r="Q16" s="42">
        <v>163.02425621114949</v>
      </c>
    </row>
    <row r="17" spans="1:17" ht="11.5" customHeight="1">
      <c r="A17" s="15" t="s">
        <v>62</v>
      </c>
      <c r="B17" s="27">
        <v>437.04135947803536</v>
      </c>
      <c r="C17" s="27">
        <v>474.49249249704059</v>
      </c>
      <c r="D17" s="27">
        <v>469.97203767243116</v>
      </c>
      <c r="E17" s="27">
        <v>495.97922233856127</v>
      </c>
      <c r="F17" s="27">
        <v>360.16254378744782</v>
      </c>
      <c r="G17" s="27">
        <v>355.27548116479835</v>
      </c>
      <c r="H17" s="27">
        <v>358.874411173515</v>
      </c>
      <c r="I17" s="27">
        <v>368.77609939253728</v>
      </c>
      <c r="J17" s="27">
        <v>382.13292384357447</v>
      </c>
      <c r="K17" s="27">
        <v>398.87751293148909</v>
      </c>
      <c r="L17" s="27">
        <v>422.24951612309047</v>
      </c>
      <c r="M17" s="27">
        <v>422.26616401630605</v>
      </c>
      <c r="N17" s="27">
        <v>455.37156561114932</v>
      </c>
      <c r="O17" s="27">
        <v>484.86415314396277</v>
      </c>
      <c r="P17" s="27">
        <v>513.22609822713207</v>
      </c>
      <c r="Q17" s="27">
        <v>519.70554655083015</v>
      </c>
    </row>
    <row r="18" spans="1:17" ht="11.5" customHeight="1">
      <c r="A18" s="17" t="s">
        <v>67</v>
      </c>
      <c r="B18" s="28">
        <v>172.6142357108186</v>
      </c>
      <c r="C18" s="28">
        <v>183.0201908022122</v>
      </c>
      <c r="D18" s="28">
        <v>189.45305831936864</v>
      </c>
      <c r="E18" s="28">
        <v>199.27422685775056</v>
      </c>
      <c r="F18" s="28">
        <v>223.82472831269928</v>
      </c>
      <c r="G18" s="28">
        <v>217.88839848624272</v>
      </c>
      <c r="H18" s="28">
        <v>217.55898482226218</v>
      </c>
      <c r="I18" s="28">
        <v>232.54314938222873</v>
      </c>
      <c r="J18" s="28">
        <v>242.19246861284202</v>
      </c>
      <c r="K18" s="28">
        <v>249.12731631925783</v>
      </c>
      <c r="L18" s="28">
        <v>255.54235830293163</v>
      </c>
      <c r="M18" s="28">
        <v>275.68781010732442</v>
      </c>
      <c r="N18" s="28">
        <v>302.73815076064125</v>
      </c>
      <c r="O18" s="28">
        <v>317.19803214457835</v>
      </c>
      <c r="P18" s="28">
        <v>332.96614388616263</v>
      </c>
      <c r="Q18" s="28">
        <v>339.91446009200615</v>
      </c>
    </row>
    <row r="19" spans="1:17" ht="11.5" customHeight="1">
      <c r="A19" s="17" t="s">
        <v>63</v>
      </c>
      <c r="B19" s="28">
        <v>264.42712376721676</v>
      </c>
      <c r="C19" s="28">
        <v>291.47230169482839</v>
      </c>
      <c r="D19" s="28">
        <v>280.51897935306249</v>
      </c>
      <c r="E19" s="28">
        <v>296.70499548081068</v>
      </c>
      <c r="F19" s="28">
        <v>136.33781547474854</v>
      </c>
      <c r="G19" s="28">
        <v>137.38708267855563</v>
      </c>
      <c r="H19" s="28">
        <v>141.31542635125282</v>
      </c>
      <c r="I19" s="28">
        <v>136.23295001030854</v>
      </c>
      <c r="J19" s="28">
        <v>139.94045523073245</v>
      </c>
      <c r="K19" s="28">
        <v>149.75019661223126</v>
      </c>
      <c r="L19" s="28">
        <v>166.70715782015884</v>
      </c>
      <c r="M19" s="28">
        <v>146.57835390898163</v>
      </c>
      <c r="N19" s="28">
        <v>152.63341485050807</v>
      </c>
      <c r="O19" s="28">
        <v>167.66612099938439</v>
      </c>
      <c r="P19" s="28">
        <v>180.25995434096944</v>
      </c>
      <c r="Q19" s="28">
        <v>179.791086458824</v>
      </c>
    </row>
    <row r="20" spans="1:17" ht="11.5" customHeight="1">
      <c r="A20" s="38" t="s">
        <v>64</v>
      </c>
      <c r="B20" s="43">
        <v>0</v>
      </c>
      <c r="C20" s="43">
        <v>0</v>
      </c>
      <c r="D20" s="43">
        <v>0</v>
      </c>
      <c r="E20" s="43">
        <v>0</v>
      </c>
      <c r="F20" s="43">
        <v>1.3356965793137296</v>
      </c>
      <c r="G20" s="43">
        <v>1.3606485440019813</v>
      </c>
      <c r="H20" s="43">
        <v>2.7029860331062423</v>
      </c>
      <c r="I20" s="43">
        <v>4.1011587411046024</v>
      </c>
      <c r="J20" s="43">
        <v>2.9138329108391439</v>
      </c>
      <c r="K20" s="43">
        <v>3.0291088356386124</v>
      </c>
      <c r="L20" s="43">
        <v>2.9985806522914387</v>
      </c>
      <c r="M20" s="43">
        <v>12.792264820595799</v>
      </c>
      <c r="N20" s="43">
        <v>12.71384651551273</v>
      </c>
      <c r="O20" s="43">
        <v>12.647639198839107</v>
      </c>
      <c r="P20" s="43">
        <v>12.522901772868007</v>
      </c>
      <c r="Q20" s="43">
        <v>12.480453449169847</v>
      </c>
    </row>
    <row r="21" spans="1:17" ht="11.5" customHeight="1">
      <c r="A21" s="13" t="s">
        <v>23</v>
      </c>
      <c r="B21" s="26">
        <v>30.103223872024866</v>
      </c>
      <c r="C21" s="26">
        <v>33.878600567577159</v>
      </c>
      <c r="D21" s="26">
        <v>32.306912912380277</v>
      </c>
      <c r="E21" s="26">
        <v>36.350613003034965</v>
      </c>
      <c r="F21" s="26">
        <v>39.383000000000003</v>
      </c>
      <c r="G21" s="26">
        <v>45.956000000000003</v>
      </c>
      <c r="H21" s="26">
        <v>44.04285714285713</v>
      </c>
      <c r="I21" s="26">
        <v>41.712000000000003</v>
      </c>
      <c r="J21" s="26">
        <v>40.539000000000001</v>
      </c>
      <c r="K21" s="26">
        <v>36.841999999999999</v>
      </c>
      <c r="L21" s="26">
        <v>34.322000000000003</v>
      </c>
      <c r="M21" s="26">
        <v>37.506</v>
      </c>
      <c r="N21" s="26">
        <v>37.688000000000002</v>
      </c>
      <c r="O21" s="26">
        <v>38.981999999999999</v>
      </c>
      <c r="P21" s="26">
        <v>38.268999999999998</v>
      </c>
      <c r="Q21" s="26">
        <v>37.578000000000003</v>
      </c>
    </row>
    <row r="22" spans="1:17" ht="11.5" customHeight="1">
      <c r="A22" s="40" t="s">
        <v>67</v>
      </c>
      <c r="B22" s="28">
        <v>12.80417976956911</v>
      </c>
      <c r="C22" s="28">
        <v>13.83625969227648</v>
      </c>
      <c r="D22" s="28">
        <v>13.472503935269</v>
      </c>
      <c r="E22" s="28">
        <v>13.917636252732194</v>
      </c>
      <c r="F22" s="28">
        <v>20.400484329872018</v>
      </c>
      <c r="G22" s="28">
        <v>23.602705554714753</v>
      </c>
      <c r="H22" s="28">
        <v>25.080306849038553</v>
      </c>
      <c r="I22" s="28">
        <v>21.364909532500587</v>
      </c>
      <c r="J22" s="28">
        <v>20.929238152388759</v>
      </c>
      <c r="K22" s="28">
        <v>18.835347483758895</v>
      </c>
      <c r="L22" s="28">
        <v>18.436809966055296</v>
      </c>
      <c r="M22" s="28">
        <v>18.72855272573829</v>
      </c>
      <c r="N22" s="28">
        <v>21.82693823937224</v>
      </c>
      <c r="O22" s="28">
        <v>22.30483645129355</v>
      </c>
      <c r="P22" s="28">
        <v>21.785559372007853</v>
      </c>
      <c r="Q22" s="28">
        <v>21.334738992820654</v>
      </c>
    </row>
    <row r="23" spans="1:17" ht="11.5" customHeight="1">
      <c r="A23" s="41" t="s">
        <v>63</v>
      </c>
      <c r="B23" s="29">
        <v>17.299044102455756</v>
      </c>
      <c r="C23" s="29">
        <v>20.042340875300678</v>
      </c>
      <c r="D23" s="29">
        <v>18.834408977111277</v>
      </c>
      <c r="E23" s="29">
        <v>22.432976750302771</v>
      </c>
      <c r="F23" s="29">
        <v>18.982515670127984</v>
      </c>
      <c r="G23" s="29">
        <v>22.35329444528525</v>
      </c>
      <c r="H23" s="29">
        <v>18.96255029381858</v>
      </c>
      <c r="I23" s="29">
        <v>20.347090467499417</v>
      </c>
      <c r="J23" s="29">
        <v>19.609761847611242</v>
      </c>
      <c r="K23" s="29">
        <v>18.006652516241104</v>
      </c>
      <c r="L23" s="29">
        <v>15.885190033944706</v>
      </c>
      <c r="M23" s="29">
        <v>18.777447274261711</v>
      </c>
      <c r="N23" s="29">
        <v>15.861061760627763</v>
      </c>
      <c r="O23" s="29">
        <v>16.677163548706449</v>
      </c>
      <c r="P23" s="29">
        <v>16.483440627992145</v>
      </c>
      <c r="Q23" s="29">
        <v>16.243261007179349</v>
      </c>
    </row>
    <row r="25" spans="1:17" ht="11.5" customHeight="1">
      <c r="A25" s="11" t="s">
        <v>68</v>
      </c>
      <c r="B25" s="25">
        <v>2892.5</v>
      </c>
      <c r="C25" s="25">
        <v>2979.5</v>
      </c>
      <c r="D25" s="25">
        <v>3014</v>
      </c>
      <c r="E25" s="25">
        <v>3073.5</v>
      </c>
      <c r="F25" s="25">
        <v>2707.5</v>
      </c>
      <c r="G25" s="25">
        <v>2740</v>
      </c>
      <c r="H25" s="25">
        <v>2792.5</v>
      </c>
      <c r="I25" s="25">
        <v>2846</v>
      </c>
      <c r="J25" s="25">
        <v>2940.5</v>
      </c>
      <c r="K25" s="25">
        <v>2984</v>
      </c>
      <c r="L25" s="25">
        <v>3093.5</v>
      </c>
      <c r="M25" s="25">
        <v>3250.5</v>
      </c>
      <c r="N25" s="25">
        <v>3404.5</v>
      </c>
      <c r="O25" s="25">
        <v>3497.5</v>
      </c>
      <c r="P25" s="25">
        <v>3644.5</v>
      </c>
      <c r="Q25" s="25">
        <v>3736.5</v>
      </c>
    </row>
    <row r="26" spans="1:17" ht="11.5" customHeight="1">
      <c r="A26" s="13" t="s">
        <v>19</v>
      </c>
      <c r="B26" s="26">
        <v>2658.5</v>
      </c>
      <c r="C26" s="26">
        <v>2718.5</v>
      </c>
      <c r="D26" s="26">
        <v>2753</v>
      </c>
      <c r="E26" s="26">
        <v>2797.5</v>
      </c>
      <c r="F26" s="26">
        <v>2365</v>
      </c>
      <c r="G26" s="26">
        <v>2365</v>
      </c>
      <c r="H26" s="26">
        <v>2402</v>
      </c>
      <c r="I26" s="26">
        <v>2460.5</v>
      </c>
      <c r="J26" s="26">
        <v>2555</v>
      </c>
      <c r="K26" s="26">
        <v>2598.5</v>
      </c>
      <c r="L26" s="26">
        <v>2708</v>
      </c>
      <c r="M26" s="26">
        <v>2865</v>
      </c>
      <c r="N26" s="26">
        <v>3031.5</v>
      </c>
      <c r="O26" s="26">
        <v>3124.5</v>
      </c>
      <c r="P26" s="26">
        <v>3276.5</v>
      </c>
      <c r="Q26" s="26">
        <v>3374.5</v>
      </c>
    </row>
    <row r="27" spans="1:17" ht="11.5" customHeight="1">
      <c r="A27" s="36" t="s">
        <v>61</v>
      </c>
      <c r="B27" s="42">
        <v>961</v>
      </c>
      <c r="C27" s="42">
        <v>962</v>
      </c>
      <c r="D27" s="42">
        <v>962</v>
      </c>
      <c r="E27" s="42">
        <v>962</v>
      </c>
      <c r="F27" s="42">
        <v>998.5</v>
      </c>
      <c r="G27" s="42">
        <v>998.5</v>
      </c>
      <c r="H27" s="42">
        <v>1033</v>
      </c>
      <c r="I27" s="42">
        <v>1057.5</v>
      </c>
      <c r="J27" s="42">
        <v>1100</v>
      </c>
      <c r="K27" s="42">
        <v>1100.5</v>
      </c>
      <c r="L27" s="42">
        <v>1140.5</v>
      </c>
      <c r="M27" s="42">
        <v>1208.5</v>
      </c>
      <c r="N27" s="42">
        <v>1275.5</v>
      </c>
      <c r="O27" s="42">
        <v>1311.5</v>
      </c>
      <c r="P27" s="42">
        <v>1359</v>
      </c>
      <c r="Q27" s="42">
        <v>1433</v>
      </c>
    </row>
    <row r="28" spans="1:17" ht="11.5" customHeight="1">
      <c r="A28" s="15" t="s">
        <v>62</v>
      </c>
      <c r="B28" s="27">
        <v>1697.5</v>
      </c>
      <c r="C28" s="27">
        <v>1756.5</v>
      </c>
      <c r="D28" s="27">
        <v>1791</v>
      </c>
      <c r="E28" s="27">
        <v>1835.5</v>
      </c>
      <c r="F28" s="27">
        <v>1364</v>
      </c>
      <c r="G28" s="27">
        <v>1364</v>
      </c>
      <c r="H28" s="27">
        <v>1364</v>
      </c>
      <c r="I28" s="27">
        <v>1396</v>
      </c>
      <c r="J28" s="27">
        <v>1448</v>
      </c>
      <c r="K28" s="27">
        <v>1491</v>
      </c>
      <c r="L28" s="27">
        <v>1560.5</v>
      </c>
      <c r="M28" s="27">
        <v>1634.5</v>
      </c>
      <c r="N28" s="27">
        <v>1734</v>
      </c>
      <c r="O28" s="27">
        <v>1791</v>
      </c>
      <c r="P28" s="27">
        <v>1895.5</v>
      </c>
      <c r="Q28" s="27">
        <v>1919.5</v>
      </c>
    </row>
    <row r="29" spans="1:17" ht="11.5" customHeight="1">
      <c r="A29" s="17" t="s">
        <v>67</v>
      </c>
      <c r="B29" s="28">
        <v>636</v>
      </c>
      <c r="C29" s="28">
        <v>674.5</v>
      </c>
      <c r="D29" s="28">
        <v>698</v>
      </c>
      <c r="E29" s="28">
        <v>734</v>
      </c>
      <c r="F29" s="28">
        <v>824.5</v>
      </c>
      <c r="G29" s="28">
        <v>824.5</v>
      </c>
      <c r="H29" s="28">
        <v>824.5</v>
      </c>
      <c r="I29" s="28">
        <v>856.5</v>
      </c>
      <c r="J29" s="28">
        <v>892.5</v>
      </c>
      <c r="K29" s="28">
        <v>918</v>
      </c>
      <c r="L29" s="28">
        <v>941.5</v>
      </c>
      <c r="M29" s="28">
        <v>1015.5</v>
      </c>
      <c r="N29" s="28">
        <v>1115</v>
      </c>
      <c r="O29" s="28">
        <v>1168.5</v>
      </c>
      <c r="P29" s="28">
        <v>1226.5</v>
      </c>
      <c r="Q29" s="28">
        <v>1252</v>
      </c>
    </row>
    <row r="30" spans="1:17" ht="11.5" customHeight="1">
      <c r="A30" s="17" t="s">
        <v>63</v>
      </c>
      <c r="B30" s="28">
        <v>1061.5</v>
      </c>
      <c r="C30" s="28">
        <v>1082</v>
      </c>
      <c r="D30" s="28">
        <v>1093</v>
      </c>
      <c r="E30" s="28">
        <v>1101.5</v>
      </c>
      <c r="F30" s="28">
        <v>539.5</v>
      </c>
      <c r="G30" s="28">
        <v>539.5</v>
      </c>
      <c r="H30" s="28">
        <v>539.5</v>
      </c>
      <c r="I30" s="28">
        <v>539.5</v>
      </c>
      <c r="J30" s="28">
        <v>555.5</v>
      </c>
      <c r="K30" s="28">
        <v>573</v>
      </c>
      <c r="L30" s="28">
        <v>619</v>
      </c>
      <c r="M30" s="28">
        <v>619</v>
      </c>
      <c r="N30" s="28">
        <v>619</v>
      </c>
      <c r="O30" s="28">
        <v>622.5</v>
      </c>
      <c r="P30" s="28">
        <v>669</v>
      </c>
      <c r="Q30" s="28">
        <v>667.5</v>
      </c>
    </row>
    <row r="31" spans="1:17" ht="11.5" customHeight="1">
      <c r="A31" s="38" t="s">
        <v>64</v>
      </c>
      <c r="B31" s="43">
        <v>0</v>
      </c>
      <c r="C31" s="43">
        <v>0</v>
      </c>
      <c r="D31" s="43">
        <v>0</v>
      </c>
      <c r="E31" s="43">
        <v>0</v>
      </c>
      <c r="F31" s="43">
        <v>2.5</v>
      </c>
      <c r="G31" s="43">
        <v>2.5</v>
      </c>
      <c r="H31" s="43">
        <v>5</v>
      </c>
      <c r="I31" s="43">
        <v>7</v>
      </c>
      <c r="J31" s="43">
        <v>7</v>
      </c>
      <c r="K31" s="43">
        <v>7</v>
      </c>
      <c r="L31" s="43">
        <v>7</v>
      </c>
      <c r="M31" s="43">
        <v>22</v>
      </c>
      <c r="N31" s="43">
        <v>22</v>
      </c>
      <c r="O31" s="43">
        <v>22</v>
      </c>
      <c r="P31" s="43">
        <v>22</v>
      </c>
      <c r="Q31" s="43">
        <v>22</v>
      </c>
    </row>
    <row r="32" spans="1:17" ht="11.5" customHeight="1">
      <c r="A32" s="13" t="s">
        <v>23</v>
      </c>
      <c r="B32" s="26">
        <v>234</v>
      </c>
      <c r="C32" s="26">
        <v>261</v>
      </c>
      <c r="D32" s="26">
        <v>261</v>
      </c>
      <c r="E32" s="26">
        <v>276</v>
      </c>
      <c r="F32" s="26">
        <v>342.5</v>
      </c>
      <c r="G32" s="26">
        <v>375</v>
      </c>
      <c r="H32" s="26">
        <v>390.5</v>
      </c>
      <c r="I32" s="26">
        <v>385.5</v>
      </c>
      <c r="J32" s="26">
        <v>385.5</v>
      </c>
      <c r="K32" s="26">
        <v>385.5</v>
      </c>
      <c r="L32" s="26">
        <v>385.5</v>
      </c>
      <c r="M32" s="26">
        <v>385.5</v>
      </c>
      <c r="N32" s="26">
        <v>373</v>
      </c>
      <c r="O32" s="26">
        <v>373</v>
      </c>
      <c r="P32" s="26">
        <v>368</v>
      </c>
      <c r="Q32" s="26">
        <v>362</v>
      </c>
    </row>
    <row r="33" spans="1:17" ht="11.5" customHeight="1">
      <c r="A33" s="40" t="s">
        <v>67</v>
      </c>
      <c r="B33" s="28">
        <v>131.5</v>
      </c>
      <c r="C33" s="28">
        <v>142</v>
      </c>
      <c r="D33" s="28">
        <v>142</v>
      </c>
      <c r="E33" s="28">
        <v>143</v>
      </c>
      <c r="F33" s="28">
        <v>209.5</v>
      </c>
      <c r="G33" s="28">
        <v>242</v>
      </c>
      <c r="H33" s="28">
        <v>257.5</v>
      </c>
      <c r="I33" s="28">
        <v>252.5</v>
      </c>
      <c r="J33" s="28">
        <v>252.5</v>
      </c>
      <c r="K33" s="28">
        <v>252.5</v>
      </c>
      <c r="L33" s="28">
        <v>252.5</v>
      </c>
      <c r="M33" s="28">
        <v>252.5</v>
      </c>
      <c r="N33" s="28">
        <v>252.5</v>
      </c>
      <c r="O33" s="28">
        <v>252.5</v>
      </c>
      <c r="P33" s="28">
        <v>248.5</v>
      </c>
      <c r="Q33" s="28">
        <v>244</v>
      </c>
    </row>
    <row r="34" spans="1:17" ht="11.5" customHeight="1">
      <c r="A34" s="41" t="s">
        <v>63</v>
      </c>
      <c r="B34" s="29">
        <v>102.5</v>
      </c>
      <c r="C34" s="29">
        <v>119</v>
      </c>
      <c r="D34" s="29">
        <v>119</v>
      </c>
      <c r="E34" s="29">
        <v>133</v>
      </c>
      <c r="F34" s="29">
        <v>133</v>
      </c>
      <c r="G34" s="29">
        <v>133</v>
      </c>
      <c r="H34" s="29">
        <v>133</v>
      </c>
      <c r="I34" s="29">
        <v>133</v>
      </c>
      <c r="J34" s="29">
        <v>133</v>
      </c>
      <c r="K34" s="29">
        <v>133</v>
      </c>
      <c r="L34" s="29">
        <v>133</v>
      </c>
      <c r="M34" s="29">
        <v>133</v>
      </c>
      <c r="N34" s="29">
        <v>120.5</v>
      </c>
      <c r="O34" s="29">
        <v>120.5</v>
      </c>
      <c r="P34" s="29">
        <v>119.5</v>
      </c>
      <c r="Q34" s="29">
        <v>118</v>
      </c>
    </row>
    <row r="36" spans="1:17" ht="11.5" customHeight="1">
      <c r="A36" s="11" t="s">
        <v>69</v>
      </c>
      <c r="B36" s="25">
        <v>2892.5</v>
      </c>
      <c r="C36" s="25">
        <v>2979.5</v>
      </c>
      <c r="D36" s="25">
        <v>3014</v>
      </c>
      <c r="E36" s="25">
        <v>3073.5</v>
      </c>
      <c r="F36" s="25">
        <v>2707.5</v>
      </c>
      <c r="G36" s="25">
        <v>2740</v>
      </c>
      <c r="H36" s="25">
        <v>2792.5</v>
      </c>
      <c r="I36" s="25">
        <v>2846</v>
      </c>
      <c r="J36" s="25">
        <v>2940.5</v>
      </c>
      <c r="K36" s="25">
        <v>2984</v>
      </c>
      <c r="L36" s="25">
        <v>3093.5</v>
      </c>
      <c r="M36" s="25">
        <v>3250.5</v>
      </c>
      <c r="N36" s="25">
        <v>3404.5</v>
      </c>
      <c r="O36" s="25">
        <v>3497.5</v>
      </c>
      <c r="P36" s="25">
        <v>3644.5</v>
      </c>
      <c r="Q36" s="25">
        <v>3736.5</v>
      </c>
    </row>
    <row r="37" spans="1:17" ht="11.5" customHeight="1">
      <c r="A37" s="13" t="s">
        <v>19</v>
      </c>
      <c r="B37" s="26">
        <v>2658.5</v>
      </c>
      <c r="C37" s="26">
        <v>2718.5</v>
      </c>
      <c r="D37" s="26">
        <v>2753</v>
      </c>
      <c r="E37" s="26">
        <v>2797.5</v>
      </c>
      <c r="F37" s="26">
        <v>2365</v>
      </c>
      <c r="G37" s="26">
        <v>2365</v>
      </c>
      <c r="H37" s="26">
        <v>2402</v>
      </c>
      <c r="I37" s="26">
        <v>2460.5</v>
      </c>
      <c r="J37" s="26">
        <v>2555</v>
      </c>
      <c r="K37" s="26">
        <v>2598.5</v>
      </c>
      <c r="L37" s="26">
        <v>2708</v>
      </c>
      <c r="M37" s="26">
        <v>2865</v>
      </c>
      <c r="N37" s="26">
        <v>3031.5</v>
      </c>
      <c r="O37" s="26">
        <v>3124.5</v>
      </c>
      <c r="P37" s="26">
        <v>3276.5</v>
      </c>
      <c r="Q37" s="26">
        <v>3374.5</v>
      </c>
    </row>
    <row r="38" spans="1:17" ht="11.5" customHeight="1">
      <c r="A38" s="36" t="s">
        <v>61</v>
      </c>
      <c r="B38" s="42">
        <v>961</v>
      </c>
      <c r="C38" s="42">
        <v>962</v>
      </c>
      <c r="D38" s="42">
        <v>962</v>
      </c>
      <c r="E38" s="42">
        <v>962</v>
      </c>
      <c r="F38" s="42">
        <v>998.5</v>
      </c>
      <c r="G38" s="42">
        <v>998.5</v>
      </c>
      <c r="H38" s="42">
        <v>1033</v>
      </c>
      <c r="I38" s="42">
        <v>1057.5</v>
      </c>
      <c r="J38" s="42">
        <v>1100</v>
      </c>
      <c r="K38" s="42">
        <v>1100.5</v>
      </c>
      <c r="L38" s="42">
        <v>1140.5</v>
      </c>
      <c r="M38" s="42">
        <v>1208.5</v>
      </c>
      <c r="N38" s="42">
        <v>1275.5</v>
      </c>
      <c r="O38" s="42">
        <v>1311.5</v>
      </c>
      <c r="P38" s="42">
        <v>1359</v>
      </c>
      <c r="Q38" s="42">
        <v>1433</v>
      </c>
    </row>
    <row r="39" spans="1:17" ht="11.5" customHeight="1">
      <c r="A39" s="15" t="s">
        <v>62</v>
      </c>
      <c r="B39" s="27">
        <v>1697.5</v>
      </c>
      <c r="C39" s="27">
        <v>1756.5</v>
      </c>
      <c r="D39" s="27">
        <v>1791</v>
      </c>
      <c r="E39" s="27">
        <v>1835.5</v>
      </c>
      <c r="F39" s="27">
        <v>1364</v>
      </c>
      <c r="G39" s="27">
        <v>1364</v>
      </c>
      <c r="H39" s="27">
        <v>1364</v>
      </c>
      <c r="I39" s="27">
        <v>1396</v>
      </c>
      <c r="J39" s="27">
        <v>1448</v>
      </c>
      <c r="K39" s="27">
        <v>1491</v>
      </c>
      <c r="L39" s="27">
        <v>1560.5</v>
      </c>
      <c r="M39" s="27">
        <v>1634.5</v>
      </c>
      <c r="N39" s="27">
        <v>1734</v>
      </c>
      <c r="O39" s="27">
        <v>1791</v>
      </c>
      <c r="P39" s="27">
        <v>1895.5</v>
      </c>
      <c r="Q39" s="27">
        <v>1919.5</v>
      </c>
    </row>
    <row r="40" spans="1:17" ht="11.5" customHeight="1">
      <c r="A40" s="17" t="s">
        <v>67</v>
      </c>
      <c r="B40" s="28">
        <v>636</v>
      </c>
      <c r="C40" s="28">
        <v>674.5</v>
      </c>
      <c r="D40" s="28">
        <v>698</v>
      </c>
      <c r="E40" s="28">
        <v>734</v>
      </c>
      <c r="F40" s="28">
        <v>824.5</v>
      </c>
      <c r="G40" s="28">
        <v>824.5</v>
      </c>
      <c r="H40" s="28">
        <v>824.5</v>
      </c>
      <c r="I40" s="28">
        <v>856.5</v>
      </c>
      <c r="J40" s="28">
        <v>892.5</v>
      </c>
      <c r="K40" s="28">
        <v>918</v>
      </c>
      <c r="L40" s="28">
        <v>941.5</v>
      </c>
      <c r="M40" s="28">
        <v>1015.5</v>
      </c>
      <c r="N40" s="28">
        <v>1115</v>
      </c>
      <c r="O40" s="28">
        <v>1168.5</v>
      </c>
      <c r="P40" s="28">
        <v>1226.5</v>
      </c>
      <c r="Q40" s="28">
        <v>1252</v>
      </c>
    </row>
    <row r="41" spans="1:17" ht="11.5" customHeight="1">
      <c r="A41" s="17" t="s">
        <v>63</v>
      </c>
      <c r="B41" s="28">
        <v>1061.5</v>
      </c>
      <c r="C41" s="28">
        <v>1082</v>
      </c>
      <c r="D41" s="28">
        <v>1093</v>
      </c>
      <c r="E41" s="28">
        <v>1101.5</v>
      </c>
      <c r="F41" s="28">
        <v>539.5</v>
      </c>
      <c r="G41" s="28">
        <v>539.5</v>
      </c>
      <c r="H41" s="28">
        <v>539.5</v>
      </c>
      <c r="I41" s="28">
        <v>539.5</v>
      </c>
      <c r="J41" s="28">
        <v>555.5</v>
      </c>
      <c r="K41" s="28">
        <v>573</v>
      </c>
      <c r="L41" s="28">
        <v>619</v>
      </c>
      <c r="M41" s="28">
        <v>619</v>
      </c>
      <c r="N41" s="28">
        <v>619</v>
      </c>
      <c r="O41" s="28">
        <v>622.5</v>
      </c>
      <c r="P41" s="28">
        <v>669</v>
      </c>
      <c r="Q41" s="28">
        <v>667.5</v>
      </c>
    </row>
    <row r="42" spans="1:17" ht="11.5" customHeight="1">
      <c r="A42" s="38" t="s">
        <v>64</v>
      </c>
      <c r="B42" s="43">
        <v>0</v>
      </c>
      <c r="C42" s="43">
        <v>0</v>
      </c>
      <c r="D42" s="43">
        <v>0</v>
      </c>
      <c r="E42" s="43">
        <v>0</v>
      </c>
      <c r="F42" s="43">
        <v>2.5</v>
      </c>
      <c r="G42" s="43">
        <v>2.5</v>
      </c>
      <c r="H42" s="43">
        <v>5</v>
      </c>
      <c r="I42" s="43">
        <v>7</v>
      </c>
      <c r="J42" s="43">
        <v>7</v>
      </c>
      <c r="K42" s="43">
        <v>7</v>
      </c>
      <c r="L42" s="43">
        <v>7</v>
      </c>
      <c r="M42" s="43">
        <v>22</v>
      </c>
      <c r="N42" s="43">
        <v>22</v>
      </c>
      <c r="O42" s="43">
        <v>22</v>
      </c>
      <c r="P42" s="43">
        <v>22</v>
      </c>
      <c r="Q42" s="43">
        <v>22</v>
      </c>
    </row>
    <row r="43" spans="1:17" ht="11.5" customHeight="1">
      <c r="A43" s="13" t="s">
        <v>23</v>
      </c>
      <c r="B43" s="26">
        <v>234</v>
      </c>
      <c r="C43" s="26">
        <v>261</v>
      </c>
      <c r="D43" s="26">
        <v>261</v>
      </c>
      <c r="E43" s="26">
        <v>276</v>
      </c>
      <c r="F43" s="26">
        <v>342.5</v>
      </c>
      <c r="G43" s="26">
        <v>375</v>
      </c>
      <c r="H43" s="26">
        <v>390.5</v>
      </c>
      <c r="I43" s="26">
        <v>385.5</v>
      </c>
      <c r="J43" s="26">
        <v>385.5</v>
      </c>
      <c r="K43" s="26">
        <v>385.5</v>
      </c>
      <c r="L43" s="26">
        <v>385.5</v>
      </c>
      <c r="M43" s="26">
        <v>385.5</v>
      </c>
      <c r="N43" s="26">
        <v>373</v>
      </c>
      <c r="O43" s="26">
        <v>373</v>
      </c>
      <c r="P43" s="26">
        <v>368</v>
      </c>
      <c r="Q43" s="26">
        <v>362</v>
      </c>
    </row>
    <row r="44" spans="1:17" ht="11.5" customHeight="1">
      <c r="A44" s="40" t="s">
        <v>67</v>
      </c>
      <c r="B44" s="28">
        <v>131.5</v>
      </c>
      <c r="C44" s="28">
        <v>142</v>
      </c>
      <c r="D44" s="28">
        <v>142</v>
      </c>
      <c r="E44" s="28">
        <v>143</v>
      </c>
      <c r="F44" s="28">
        <v>209.5</v>
      </c>
      <c r="G44" s="28">
        <v>242</v>
      </c>
      <c r="H44" s="28">
        <v>257.5</v>
      </c>
      <c r="I44" s="28">
        <v>252.5</v>
      </c>
      <c r="J44" s="28">
        <v>252.5</v>
      </c>
      <c r="K44" s="28">
        <v>252.5</v>
      </c>
      <c r="L44" s="28">
        <v>252.5</v>
      </c>
      <c r="M44" s="28">
        <v>252.5</v>
      </c>
      <c r="N44" s="28">
        <v>252.5</v>
      </c>
      <c r="O44" s="28">
        <v>252.5</v>
      </c>
      <c r="P44" s="28">
        <v>248.5</v>
      </c>
      <c r="Q44" s="28">
        <v>244</v>
      </c>
    </row>
    <row r="45" spans="1:17" ht="11.5" customHeight="1">
      <c r="A45" s="41" t="s">
        <v>63</v>
      </c>
      <c r="B45" s="29">
        <v>102.5</v>
      </c>
      <c r="C45" s="29">
        <v>119</v>
      </c>
      <c r="D45" s="29">
        <v>119</v>
      </c>
      <c r="E45" s="29">
        <v>133</v>
      </c>
      <c r="F45" s="29">
        <v>133</v>
      </c>
      <c r="G45" s="29">
        <v>133</v>
      </c>
      <c r="H45" s="29">
        <v>133</v>
      </c>
      <c r="I45" s="29">
        <v>133</v>
      </c>
      <c r="J45" s="29">
        <v>133</v>
      </c>
      <c r="K45" s="29">
        <v>133</v>
      </c>
      <c r="L45" s="29">
        <v>133</v>
      </c>
      <c r="M45" s="29">
        <v>133</v>
      </c>
      <c r="N45" s="29">
        <v>120.5</v>
      </c>
      <c r="O45" s="29">
        <v>120.5</v>
      </c>
      <c r="P45" s="29">
        <v>119.5</v>
      </c>
      <c r="Q45" s="29">
        <v>118</v>
      </c>
    </row>
    <row r="47" spans="1:17" ht="11.5" customHeight="1">
      <c r="A47" s="11" t="s">
        <v>70</v>
      </c>
      <c r="B47" s="12"/>
      <c r="C47" s="25">
        <v>87</v>
      </c>
      <c r="D47" s="25">
        <v>34.5</v>
      </c>
      <c r="E47" s="25">
        <v>59.5</v>
      </c>
      <c r="F47" s="25">
        <v>196</v>
      </c>
      <c r="G47" s="25">
        <v>32.5</v>
      </c>
      <c r="H47" s="25">
        <v>52.5</v>
      </c>
      <c r="I47" s="25">
        <v>58.5</v>
      </c>
      <c r="J47" s="25">
        <v>94.5</v>
      </c>
      <c r="K47" s="25">
        <v>43.5</v>
      </c>
      <c r="L47" s="25">
        <v>109.5</v>
      </c>
      <c r="M47" s="25">
        <v>157</v>
      </c>
      <c r="N47" s="25">
        <v>166.5</v>
      </c>
      <c r="O47" s="25">
        <v>93</v>
      </c>
      <c r="P47" s="25">
        <v>152</v>
      </c>
      <c r="Q47" s="25">
        <v>99.5</v>
      </c>
    </row>
    <row r="48" spans="1:17" ht="11.5" customHeight="1">
      <c r="A48" s="13" t="s">
        <v>19</v>
      </c>
      <c r="B48" s="14"/>
      <c r="C48" s="26">
        <v>60</v>
      </c>
      <c r="D48" s="26">
        <v>34.5</v>
      </c>
      <c r="E48" s="26">
        <v>44.5</v>
      </c>
      <c r="F48" s="26">
        <v>129.5</v>
      </c>
      <c r="G48" s="26">
        <v>0</v>
      </c>
      <c r="H48" s="26">
        <v>37</v>
      </c>
      <c r="I48" s="26">
        <v>58.5</v>
      </c>
      <c r="J48" s="26">
        <v>94.5</v>
      </c>
      <c r="K48" s="26">
        <v>43.5</v>
      </c>
      <c r="L48" s="26">
        <v>109.5</v>
      </c>
      <c r="M48" s="26">
        <v>157</v>
      </c>
      <c r="N48" s="26">
        <v>166.5</v>
      </c>
      <c r="O48" s="26">
        <v>93</v>
      </c>
      <c r="P48" s="26">
        <v>152</v>
      </c>
      <c r="Q48" s="26">
        <v>99.5</v>
      </c>
    </row>
    <row r="49" spans="1:17" ht="11.5" customHeight="1">
      <c r="A49" s="36" t="s">
        <v>61</v>
      </c>
      <c r="B49" s="37"/>
      <c r="C49" s="42">
        <v>1</v>
      </c>
      <c r="D49" s="42">
        <v>0</v>
      </c>
      <c r="E49" s="42">
        <v>0</v>
      </c>
      <c r="F49" s="42">
        <v>36.5</v>
      </c>
      <c r="G49" s="42">
        <v>0</v>
      </c>
      <c r="H49" s="42">
        <v>34.5</v>
      </c>
      <c r="I49" s="42">
        <v>24.5</v>
      </c>
      <c r="J49" s="42">
        <v>42.5</v>
      </c>
      <c r="K49" s="42">
        <v>0.5</v>
      </c>
      <c r="L49" s="42">
        <v>40</v>
      </c>
      <c r="M49" s="42">
        <v>68</v>
      </c>
      <c r="N49" s="42">
        <v>67</v>
      </c>
      <c r="O49" s="42">
        <v>36</v>
      </c>
      <c r="P49" s="42">
        <v>47.5</v>
      </c>
      <c r="Q49" s="42">
        <v>74</v>
      </c>
    </row>
    <row r="50" spans="1:17" ht="11.5" customHeight="1">
      <c r="A50" s="15" t="s">
        <v>62</v>
      </c>
      <c r="B50" s="16"/>
      <c r="C50" s="27">
        <v>59</v>
      </c>
      <c r="D50" s="27">
        <v>34.5</v>
      </c>
      <c r="E50" s="27">
        <v>44.5</v>
      </c>
      <c r="F50" s="27">
        <v>90.5</v>
      </c>
      <c r="G50" s="27">
        <v>0</v>
      </c>
      <c r="H50" s="27">
        <v>0</v>
      </c>
      <c r="I50" s="27">
        <v>32</v>
      </c>
      <c r="J50" s="27">
        <v>52</v>
      </c>
      <c r="K50" s="27">
        <v>43</v>
      </c>
      <c r="L50" s="27">
        <v>69.5</v>
      </c>
      <c r="M50" s="27">
        <v>74</v>
      </c>
      <c r="N50" s="27">
        <v>99.5</v>
      </c>
      <c r="O50" s="27">
        <v>57</v>
      </c>
      <c r="P50" s="27">
        <v>104.5</v>
      </c>
      <c r="Q50" s="27">
        <v>25.5</v>
      </c>
    </row>
    <row r="51" spans="1:17" ht="11.5" customHeight="1">
      <c r="A51" s="17" t="s">
        <v>67</v>
      </c>
      <c r="B51" s="18"/>
      <c r="C51" s="28">
        <v>38.5</v>
      </c>
      <c r="D51" s="28">
        <v>23.5</v>
      </c>
      <c r="E51" s="28">
        <v>36</v>
      </c>
      <c r="F51" s="28">
        <v>90.5</v>
      </c>
      <c r="G51" s="28">
        <v>0</v>
      </c>
      <c r="H51" s="28">
        <v>0</v>
      </c>
      <c r="I51" s="28">
        <v>32</v>
      </c>
      <c r="J51" s="28">
        <v>36</v>
      </c>
      <c r="K51" s="28">
        <v>25.5</v>
      </c>
      <c r="L51" s="28">
        <v>23.5</v>
      </c>
      <c r="M51" s="28">
        <v>74</v>
      </c>
      <c r="N51" s="28">
        <v>99.5</v>
      </c>
      <c r="O51" s="28">
        <v>53.5</v>
      </c>
      <c r="P51" s="28">
        <v>58</v>
      </c>
      <c r="Q51" s="28">
        <v>25.5</v>
      </c>
    </row>
    <row r="52" spans="1:17" ht="11.5" customHeight="1">
      <c r="A52" s="17" t="s">
        <v>63</v>
      </c>
      <c r="B52" s="18"/>
      <c r="C52" s="28">
        <v>20.5</v>
      </c>
      <c r="D52" s="28">
        <v>11</v>
      </c>
      <c r="E52" s="28">
        <v>8.5</v>
      </c>
      <c r="F52" s="28">
        <v>0</v>
      </c>
      <c r="G52" s="28">
        <v>0</v>
      </c>
      <c r="H52" s="28">
        <v>0</v>
      </c>
      <c r="I52" s="28">
        <v>0</v>
      </c>
      <c r="J52" s="28">
        <v>16</v>
      </c>
      <c r="K52" s="28">
        <v>17.5</v>
      </c>
      <c r="L52" s="28">
        <v>46</v>
      </c>
      <c r="M52" s="28">
        <v>0</v>
      </c>
      <c r="N52" s="28">
        <v>0</v>
      </c>
      <c r="O52" s="28">
        <v>3.5</v>
      </c>
      <c r="P52" s="28">
        <v>46.5</v>
      </c>
      <c r="Q52" s="28">
        <v>0</v>
      </c>
    </row>
    <row r="53" spans="1:17" ht="11.5" customHeight="1">
      <c r="A53" s="38" t="s">
        <v>64</v>
      </c>
      <c r="B53" s="39"/>
      <c r="C53" s="43">
        <v>0</v>
      </c>
      <c r="D53" s="43">
        <v>0</v>
      </c>
      <c r="E53" s="43">
        <v>0</v>
      </c>
      <c r="F53" s="43">
        <v>2.5</v>
      </c>
      <c r="G53" s="43">
        <v>0</v>
      </c>
      <c r="H53" s="43">
        <v>2.5</v>
      </c>
      <c r="I53" s="43">
        <v>2</v>
      </c>
      <c r="J53" s="43">
        <v>0</v>
      </c>
      <c r="K53" s="43">
        <v>0</v>
      </c>
      <c r="L53" s="43">
        <v>0</v>
      </c>
      <c r="M53" s="43">
        <v>15</v>
      </c>
      <c r="N53" s="43">
        <v>0</v>
      </c>
      <c r="O53" s="43">
        <v>0</v>
      </c>
      <c r="P53" s="43">
        <v>0</v>
      </c>
      <c r="Q53" s="43">
        <v>0</v>
      </c>
    </row>
    <row r="54" spans="1:17" ht="11.5" customHeight="1">
      <c r="A54" s="13" t="s">
        <v>23</v>
      </c>
      <c r="B54" s="14"/>
      <c r="C54" s="26">
        <v>27</v>
      </c>
      <c r="D54" s="26">
        <v>0</v>
      </c>
      <c r="E54" s="26">
        <v>15</v>
      </c>
      <c r="F54" s="26">
        <v>66.5</v>
      </c>
      <c r="G54" s="26">
        <v>32.5</v>
      </c>
      <c r="H54" s="26">
        <v>15.5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</row>
    <row r="55" spans="1:17" ht="11.5" customHeight="1">
      <c r="A55" s="40" t="s">
        <v>67</v>
      </c>
      <c r="B55" s="18"/>
      <c r="C55" s="28">
        <v>10.5</v>
      </c>
      <c r="D55" s="28">
        <v>0</v>
      </c>
      <c r="E55" s="28">
        <v>1</v>
      </c>
      <c r="F55" s="28">
        <v>66.5</v>
      </c>
      <c r="G55" s="28">
        <v>32.5</v>
      </c>
      <c r="H55" s="28">
        <v>15.5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</row>
    <row r="56" spans="1:17" ht="11.5" customHeight="1">
      <c r="A56" s="41" t="s">
        <v>63</v>
      </c>
      <c r="B56" s="19"/>
      <c r="C56" s="29">
        <v>16.5</v>
      </c>
      <c r="D56" s="29">
        <v>0</v>
      </c>
      <c r="E56" s="29">
        <v>14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</row>
    <row r="58" spans="1:17" ht="11.5" customHeight="1">
      <c r="A58" s="21" t="s">
        <v>25</v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</row>
    <row r="60" spans="1:17" ht="11.5" customHeight="1">
      <c r="A60" s="11" t="s">
        <v>71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spans="1:17" ht="11.5" customHeight="1">
      <c r="A61" s="13" t="s">
        <v>72</v>
      </c>
      <c r="B61" s="26">
        <v>85.556377428025229</v>
      </c>
      <c r="C61" s="26">
        <v>81.736544223130494</v>
      </c>
      <c r="D61" s="26">
        <v>83.313632447713715</v>
      </c>
      <c r="E61" s="26">
        <v>81.786712125398509</v>
      </c>
      <c r="F61" s="26">
        <v>109.79228464929776</v>
      </c>
      <c r="G61" s="26">
        <v>113.51904802125418</v>
      </c>
      <c r="H61" s="26">
        <v>117.7656280358966</v>
      </c>
      <c r="I61" s="26">
        <v>121.56706387771027</v>
      </c>
      <c r="J61" s="26">
        <v>123.29545236971512</v>
      </c>
      <c r="K61" s="26">
        <v>118.56239263573468</v>
      </c>
      <c r="L61" s="26">
        <v>118.94968461969114</v>
      </c>
      <c r="M61" s="26">
        <v>121.12640770792865</v>
      </c>
      <c r="N61" s="26">
        <v>117.98471977813156</v>
      </c>
      <c r="O61" s="26">
        <v>114.27420286755704</v>
      </c>
      <c r="P61" s="26">
        <v>113.48171969706316</v>
      </c>
      <c r="Q61" s="26">
        <v>114.52647623054887</v>
      </c>
    </row>
    <row r="62" spans="1:17" ht="11.5" customHeight="1">
      <c r="A62" s="36" t="s">
        <v>61</v>
      </c>
      <c r="B62" s="42">
        <v>76.277371096900637</v>
      </c>
      <c r="C62" s="42">
        <v>76.277371096900637</v>
      </c>
      <c r="D62" s="42">
        <v>76.277371096900637</v>
      </c>
      <c r="E62" s="42">
        <v>76.277371096900637</v>
      </c>
      <c r="F62" s="42">
        <v>76.471601952695963</v>
      </c>
      <c r="G62" s="42">
        <v>76.775362877346822</v>
      </c>
      <c r="H62" s="42">
        <v>77.639003785741835</v>
      </c>
      <c r="I62" s="42">
        <v>78.793062532327653</v>
      </c>
      <c r="J62" s="42">
        <v>79.11155656364356</v>
      </c>
      <c r="K62" s="42">
        <v>77.710267248694066</v>
      </c>
      <c r="L62" s="42">
        <v>78.501425987316992</v>
      </c>
      <c r="M62" s="42">
        <v>79.194063192028608</v>
      </c>
      <c r="N62" s="42">
        <v>79.682527812124746</v>
      </c>
      <c r="O62" s="42">
        <v>80.099646475084128</v>
      </c>
      <c r="P62" s="42">
        <v>80.823348733418612</v>
      </c>
      <c r="Q62" s="42">
        <v>81.09824384707602</v>
      </c>
    </row>
    <row r="63" spans="1:17" ht="11.5" customHeight="1">
      <c r="A63" s="15" t="s">
        <v>62</v>
      </c>
      <c r="B63" s="27">
        <v>87.877495269255391</v>
      </c>
      <c r="C63" s="27">
        <v>82.995412198741192</v>
      </c>
      <c r="D63" s="27">
        <v>84.948245426946855</v>
      </c>
      <c r="E63" s="27">
        <v>82.995412198741178</v>
      </c>
      <c r="F63" s="27">
        <v>119.4849401813332</v>
      </c>
      <c r="G63" s="27">
        <v>124.38798156043048</v>
      </c>
      <c r="H63" s="27">
        <v>129.27363600067068</v>
      </c>
      <c r="I63" s="27">
        <v>133.09430866276267</v>
      </c>
      <c r="J63" s="27">
        <v>136.10185554513959</v>
      </c>
      <c r="K63" s="27">
        <v>129.74158312325997</v>
      </c>
      <c r="L63" s="27">
        <v>129.82134474257214</v>
      </c>
      <c r="M63" s="27">
        <v>128.11350899029404</v>
      </c>
      <c r="N63" s="27">
        <v>123.89662477998745</v>
      </c>
      <c r="O63" s="27">
        <v>118.76728693305139</v>
      </c>
      <c r="P63" s="27">
        <v>117.59144791832314</v>
      </c>
      <c r="Q63" s="27">
        <v>119.37336519061421</v>
      </c>
    </row>
    <row r="64" spans="1:17" ht="11.5" customHeight="1">
      <c r="A64" s="17" t="s">
        <v>67</v>
      </c>
      <c r="B64" s="28">
        <v>83.308137335647956</v>
      </c>
      <c r="C64" s="28">
        <v>83.344559044683834</v>
      </c>
      <c r="D64" s="28">
        <v>83.439181349728358</v>
      </c>
      <c r="E64" s="28">
        <v>83.531683627358774</v>
      </c>
      <c r="F64" s="28">
        <v>97.115981076678125</v>
      </c>
      <c r="G64" s="28">
        <v>101.50781260941729</v>
      </c>
      <c r="H64" s="28">
        <v>105.39829040413497</v>
      </c>
      <c r="I64" s="28">
        <v>106.01210146841122</v>
      </c>
      <c r="J64" s="28">
        <v>108.45168742123001</v>
      </c>
      <c r="K64" s="28">
        <v>100.82225183948626</v>
      </c>
      <c r="L64" s="28">
        <v>104.92555476249636</v>
      </c>
      <c r="M64" s="28">
        <v>104.53981060931824</v>
      </c>
      <c r="N64" s="28">
        <v>107.53898436966244</v>
      </c>
      <c r="O64" s="28">
        <v>109.85270144325804</v>
      </c>
      <c r="P64" s="28">
        <v>114.15359861530185</v>
      </c>
      <c r="Q64" s="28">
        <v>115.85553370549569</v>
      </c>
    </row>
    <row r="65" spans="1:17" ht="11.5" customHeight="1">
      <c r="A65" s="17" t="s">
        <v>63</v>
      </c>
      <c r="B65" s="28">
        <v>90.860306624467057</v>
      </c>
      <c r="C65" s="28">
        <v>82.77617722515761</v>
      </c>
      <c r="D65" s="28">
        <v>85.967416412412021</v>
      </c>
      <c r="E65" s="28">
        <v>82.635239380786118</v>
      </c>
      <c r="F65" s="28">
        <v>156.2078858791437</v>
      </c>
      <c r="G65" s="28">
        <v>160.67467804335291</v>
      </c>
      <c r="H65" s="28">
        <v>166.03038708142009</v>
      </c>
      <c r="I65" s="28">
        <v>179.32234492506188</v>
      </c>
      <c r="J65" s="28">
        <v>183.95551204817428</v>
      </c>
      <c r="K65" s="28">
        <v>177.85234060780573</v>
      </c>
      <c r="L65" s="28">
        <v>167.98364662877077</v>
      </c>
      <c r="M65" s="28">
        <v>172.45144231718459</v>
      </c>
      <c r="N65" s="28">
        <v>156.34090844801312</v>
      </c>
      <c r="O65" s="28">
        <v>135.63228600318229</v>
      </c>
      <c r="P65" s="28">
        <v>123.94165159985471</v>
      </c>
      <c r="Q65" s="28">
        <v>126.02420541584739</v>
      </c>
    </row>
    <row r="66" spans="1:17" ht="11.5" customHeight="1">
      <c r="A66" s="38" t="s">
        <v>64</v>
      </c>
      <c r="B66" s="43">
        <v>0</v>
      </c>
      <c r="C66" s="43">
        <v>0</v>
      </c>
      <c r="D66" s="43">
        <v>0</v>
      </c>
      <c r="E66" s="43">
        <v>0</v>
      </c>
      <c r="F66" s="43">
        <v>329.41613148853651</v>
      </c>
      <c r="G66" s="43">
        <v>330.72464008703247</v>
      </c>
      <c r="H66" s="43">
        <v>334.44493938473408</v>
      </c>
      <c r="I66" s="43">
        <v>339.41626937002684</v>
      </c>
      <c r="J66" s="43">
        <v>340.78824365877233</v>
      </c>
      <c r="K66" s="43">
        <v>334.75192045591297</v>
      </c>
      <c r="L66" s="43">
        <v>338.1599888684425</v>
      </c>
      <c r="M66" s="43">
        <v>341.14365682720029</v>
      </c>
      <c r="N66" s="43">
        <v>343.24781211376819</v>
      </c>
      <c r="O66" s="43">
        <v>345.04463096959313</v>
      </c>
      <c r="P66" s="43">
        <v>348.16211762088017</v>
      </c>
      <c r="Q66" s="43">
        <v>349.34628118740437</v>
      </c>
    </row>
    <row r="67" spans="1:17" ht="11.5" customHeight="1">
      <c r="A67" s="13" t="s">
        <v>73</v>
      </c>
      <c r="B67" s="26">
        <v>601.26450498946247</v>
      </c>
      <c r="C67" s="26">
        <v>572.63286189472603</v>
      </c>
      <c r="D67" s="26">
        <v>572.63286189472615</v>
      </c>
      <c r="E67" s="26">
        <v>515.36957570525351</v>
      </c>
      <c r="F67" s="26">
        <v>572.63286189472615</v>
      </c>
      <c r="G67" s="26">
        <v>466.25032639916441</v>
      </c>
      <c r="H67" s="26">
        <v>497.67434317223496</v>
      </c>
      <c r="I67" s="26">
        <v>509.80533179900266</v>
      </c>
      <c r="J67" s="26">
        <v>519.91909025876316</v>
      </c>
      <c r="K67" s="26">
        <v>520.35720102057439</v>
      </c>
      <c r="L67" s="26">
        <v>541.22720121205055</v>
      </c>
      <c r="M67" s="26">
        <v>559.21719191596014</v>
      </c>
      <c r="N67" s="26">
        <v>568.98747611971976</v>
      </c>
      <c r="O67" s="26">
        <v>574.64983838694786</v>
      </c>
      <c r="P67" s="26">
        <v>578.614544409313</v>
      </c>
      <c r="Q67" s="26">
        <v>585.18281973495129</v>
      </c>
    </row>
    <row r="68" spans="1:17" ht="11.5" customHeight="1">
      <c r="A68" s="40" t="s">
        <v>67</v>
      </c>
      <c r="B68" s="28">
        <v>599.53793957008884</v>
      </c>
      <c r="C68" s="28">
        <v>599.30128834761751</v>
      </c>
      <c r="D68" s="28">
        <v>598.68831237152824</v>
      </c>
      <c r="E68" s="28">
        <v>598.09161945722849</v>
      </c>
      <c r="F68" s="28">
        <v>586.49530345684025</v>
      </c>
      <c r="G68" s="28">
        <v>477.81763619846851</v>
      </c>
      <c r="H68" s="28">
        <v>486.21428355916186</v>
      </c>
      <c r="I68" s="28">
        <v>522.55008719925604</v>
      </c>
      <c r="J68" s="28">
        <v>532.62785657266318</v>
      </c>
      <c r="K68" s="28">
        <v>533.43348416872766</v>
      </c>
      <c r="L68" s="28">
        <v>555.55916061909579</v>
      </c>
      <c r="M68" s="28">
        <v>574.17955216049734</v>
      </c>
      <c r="N68" s="28">
        <v>583.63483874312715</v>
      </c>
      <c r="O68" s="28">
        <v>589.92191333209394</v>
      </c>
      <c r="P68" s="28">
        <v>594.19360311502271</v>
      </c>
      <c r="Q68" s="28">
        <v>601.04596199302136</v>
      </c>
    </row>
    <row r="69" spans="1:17" ht="11.5" customHeight="1">
      <c r="A69" s="41" t="s">
        <v>63</v>
      </c>
      <c r="B69" s="29">
        <v>602.54245155591138</v>
      </c>
      <c r="C69" s="29">
        <v>554.22227421525452</v>
      </c>
      <c r="D69" s="29">
        <v>553.99505066791687</v>
      </c>
      <c r="E69" s="29">
        <v>464.04801781137979</v>
      </c>
      <c r="F69" s="29">
        <v>557.73491439524332</v>
      </c>
      <c r="G69" s="29">
        <v>454.03647541977432</v>
      </c>
      <c r="H69" s="29">
        <v>512.83168262028585</v>
      </c>
      <c r="I69" s="29">
        <v>496.42304765497749</v>
      </c>
      <c r="J69" s="29">
        <v>506.35519290632942</v>
      </c>
      <c r="K69" s="29">
        <v>506.67912639402505</v>
      </c>
      <c r="L69" s="29">
        <v>524.59311553449345</v>
      </c>
      <c r="M69" s="29">
        <v>544.29379212426386</v>
      </c>
      <c r="N69" s="29">
        <v>548.83074990707632</v>
      </c>
      <c r="O69" s="29">
        <v>554.22423466071928</v>
      </c>
      <c r="P69" s="29">
        <v>558.02427347905177</v>
      </c>
      <c r="Q69" s="29">
        <v>564.34734836425025</v>
      </c>
    </row>
    <row r="71" spans="1:17" ht="11.5" customHeight="1">
      <c r="A71" s="11" t="s">
        <v>74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spans="1:17" ht="11.5" customHeight="1">
      <c r="A72" s="13" t="s">
        <v>75</v>
      </c>
      <c r="B72" s="26">
        <v>348.91856309949219</v>
      </c>
      <c r="C72" s="26">
        <v>348.30972963031081</v>
      </c>
      <c r="D72" s="26">
        <v>347.95495822738832</v>
      </c>
      <c r="E72" s="26">
        <v>347.51027703306522</v>
      </c>
      <c r="F72" s="26">
        <v>354.02959830866808</v>
      </c>
      <c r="G72" s="26">
        <v>354.02959830866808</v>
      </c>
      <c r="H72" s="26">
        <v>354.90424646128224</v>
      </c>
      <c r="I72" s="26">
        <v>355.06604348709612</v>
      </c>
      <c r="J72" s="26">
        <v>355.09980430528378</v>
      </c>
      <c r="K72" s="26">
        <v>354.52761208389455</v>
      </c>
      <c r="L72" s="26">
        <v>354.31314623338255</v>
      </c>
      <c r="M72" s="26">
        <v>355.58813263525303</v>
      </c>
      <c r="N72" s="26">
        <v>355.40161636153721</v>
      </c>
      <c r="O72" s="26">
        <v>355.26964314290285</v>
      </c>
      <c r="P72" s="26">
        <v>354.79322447733864</v>
      </c>
      <c r="Q72" s="26">
        <v>355.53711660986812</v>
      </c>
    </row>
    <row r="73" spans="1:17" ht="11.5" customHeight="1">
      <c r="A73" s="36" t="s">
        <v>61</v>
      </c>
      <c r="B73" s="42">
        <v>400</v>
      </c>
      <c r="C73" s="42">
        <v>400</v>
      </c>
      <c r="D73" s="42">
        <v>400</v>
      </c>
      <c r="E73" s="42">
        <v>400</v>
      </c>
      <c r="F73" s="42">
        <v>400</v>
      </c>
      <c r="G73" s="42">
        <v>400</v>
      </c>
      <c r="H73" s="42">
        <v>400</v>
      </c>
      <c r="I73" s="42">
        <v>400</v>
      </c>
      <c r="J73" s="42">
        <v>400</v>
      </c>
      <c r="K73" s="42">
        <v>400</v>
      </c>
      <c r="L73" s="42">
        <v>400</v>
      </c>
      <c r="M73" s="42">
        <v>400</v>
      </c>
      <c r="N73" s="42">
        <v>400</v>
      </c>
      <c r="O73" s="42">
        <v>400</v>
      </c>
      <c r="P73" s="42">
        <v>400</v>
      </c>
      <c r="Q73" s="42">
        <v>400</v>
      </c>
    </row>
    <row r="74" spans="1:17" ht="11.5" customHeight="1">
      <c r="A74" s="15" t="s">
        <v>62</v>
      </c>
      <c r="B74" s="27">
        <v>320</v>
      </c>
      <c r="C74" s="27">
        <v>320</v>
      </c>
      <c r="D74" s="27">
        <v>320</v>
      </c>
      <c r="E74" s="27">
        <v>320</v>
      </c>
      <c r="F74" s="27">
        <v>320</v>
      </c>
      <c r="G74" s="27">
        <v>320</v>
      </c>
      <c r="H74" s="27">
        <v>320</v>
      </c>
      <c r="I74" s="27">
        <v>320</v>
      </c>
      <c r="J74" s="27">
        <v>320</v>
      </c>
      <c r="K74" s="27">
        <v>320</v>
      </c>
      <c r="L74" s="27">
        <v>320</v>
      </c>
      <c r="M74" s="27">
        <v>320</v>
      </c>
      <c r="N74" s="27">
        <v>320</v>
      </c>
      <c r="O74" s="27">
        <v>320</v>
      </c>
      <c r="P74" s="27">
        <v>320</v>
      </c>
      <c r="Q74" s="27">
        <v>320</v>
      </c>
    </row>
    <row r="75" spans="1:17" ht="11.5" customHeight="1">
      <c r="A75" s="17" t="s">
        <v>67</v>
      </c>
      <c r="B75" s="28">
        <v>320</v>
      </c>
      <c r="C75" s="28">
        <v>320</v>
      </c>
      <c r="D75" s="28">
        <v>320</v>
      </c>
      <c r="E75" s="28">
        <v>320</v>
      </c>
      <c r="F75" s="28">
        <v>320</v>
      </c>
      <c r="G75" s="28">
        <v>320</v>
      </c>
      <c r="H75" s="28">
        <v>320</v>
      </c>
      <c r="I75" s="28">
        <v>320</v>
      </c>
      <c r="J75" s="28">
        <v>320</v>
      </c>
      <c r="K75" s="28">
        <v>320</v>
      </c>
      <c r="L75" s="28">
        <v>320</v>
      </c>
      <c r="M75" s="28">
        <v>320</v>
      </c>
      <c r="N75" s="28">
        <v>320</v>
      </c>
      <c r="O75" s="28">
        <v>320</v>
      </c>
      <c r="P75" s="28">
        <v>320</v>
      </c>
      <c r="Q75" s="28">
        <v>320</v>
      </c>
    </row>
    <row r="76" spans="1:17" ht="11.5" customHeight="1">
      <c r="A76" s="17" t="s">
        <v>63</v>
      </c>
      <c r="B76" s="28">
        <v>320</v>
      </c>
      <c r="C76" s="28">
        <v>320</v>
      </c>
      <c r="D76" s="28">
        <v>320</v>
      </c>
      <c r="E76" s="28">
        <v>320</v>
      </c>
      <c r="F76" s="28">
        <v>320</v>
      </c>
      <c r="G76" s="28">
        <v>320</v>
      </c>
      <c r="H76" s="28">
        <v>320</v>
      </c>
      <c r="I76" s="28">
        <v>320</v>
      </c>
      <c r="J76" s="28">
        <v>320</v>
      </c>
      <c r="K76" s="28">
        <v>320</v>
      </c>
      <c r="L76" s="28">
        <v>320</v>
      </c>
      <c r="M76" s="28">
        <v>320</v>
      </c>
      <c r="N76" s="28">
        <v>320</v>
      </c>
      <c r="O76" s="28">
        <v>320</v>
      </c>
      <c r="P76" s="28">
        <v>320</v>
      </c>
      <c r="Q76" s="28">
        <v>320</v>
      </c>
    </row>
    <row r="77" spans="1:17" ht="11.5" customHeight="1">
      <c r="A77" s="38" t="s">
        <v>64</v>
      </c>
      <c r="B77" s="43">
        <v>0</v>
      </c>
      <c r="C77" s="43">
        <v>0</v>
      </c>
      <c r="D77" s="43">
        <v>0</v>
      </c>
      <c r="E77" s="43">
        <v>0</v>
      </c>
      <c r="F77" s="43">
        <v>560</v>
      </c>
      <c r="G77" s="43">
        <v>560</v>
      </c>
      <c r="H77" s="43">
        <v>560</v>
      </c>
      <c r="I77" s="43">
        <v>560</v>
      </c>
      <c r="J77" s="43">
        <v>560</v>
      </c>
      <c r="K77" s="43">
        <v>560</v>
      </c>
      <c r="L77" s="43">
        <v>560</v>
      </c>
      <c r="M77" s="43">
        <v>560</v>
      </c>
      <c r="N77" s="43">
        <v>560</v>
      </c>
      <c r="O77" s="43">
        <v>560</v>
      </c>
      <c r="P77" s="43">
        <v>560</v>
      </c>
      <c r="Q77" s="43">
        <v>560</v>
      </c>
    </row>
    <row r="78" spans="1:17" ht="11.5" customHeight="1">
      <c r="A78" s="13" t="s">
        <v>76</v>
      </c>
      <c r="B78" s="26">
        <v>2100</v>
      </c>
      <c r="C78" s="26">
        <v>2100</v>
      </c>
      <c r="D78" s="26">
        <v>2100</v>
      </c>
      <c r="E78" s="26">
        <v>2100</v>
      </c>
      <c r="F78" s="26">
        <v>2100</v>
      </c>
      <c r="G78" s="26">
        <v>2100</v>
      </c>
      <c r="H78" s="26">
        <v>2100</v>
      </c>
      <c r="I78" s="26">
        <v>2100</v>
      </c>
      <c r="J78" s="26">
        <v>2100</v>
      </c>
      <c r="K78" s="26">
        <v>2100</v>
      </c>
      <c r="L78" s="26">
        <v>2100</v>
      </c>
      <c r="M78" s="26">
        <v>2100</v>
      </c>
      <c r="N78" s="26">
        <v>2100</v>
      </c>
      <c r="O78" s="26">
        <v>2100</v>
      </c>
      <c r="P78" s="26">
        <v>2100</v>
      </c>
      <c r="Q78" s="26">
        <v>2100</v>
      </c>
    </row>
    <row r="79" spans="1:17" ht="11.5" customHeight="1">
      <c r="A79" s="40" t="s">
        <v>67</v>
      </c>
      <c r="B79" s="28">
        <v>2100</v>
      </c>
      <c r="C79" s="28">
        <v>2100</v>
      </c>
      <c r="D79" s="28">
        <v>2100</v>
      </c>
      <c r="E79" s="28">
        <v>2100</v>
      </c>
      <c r="F79" s="28">
        <v>2100</v>
      </c>
      <c r="G79" s="28">
        <v>2100</v>
      </c>
      <c r="H79" s="28">
        <v>2100</v>
      </c>
      <c r="I79" s="28">
        <v>2100</v>
      </c>
      <c r="J79" s="28">
        <v>2100</v>
      </c>
      <c r="K79" s="28">
        <v>2100</v>
      </c>
      <c r="L79" s="28">
        <v>2100</v>
      </c>
      <c r="M79" s="28">
        <v>2100</v>
      </c>
      <c r="N79" s="28">
        <v>2100</v>
      </c>
      <c r="O79" s="28">
        <v>2100</v>
      </c>
      <c r="P79" s="28">
        <v>2100</v>
      </c>
      <c r="Q79" s="28">
        <v>2100</v>
      </c>
    </row>
    <row r="80" spans="1:17" ht="11.5" customHeight="1">
      <c r="A80" s="41" t="s">
        <v>63</v>
      </c>
      <c r="B80" s="29">
        <v>2100</v>
      </c>
      <c r="C80" s="29">
        <v>2100</v>
      </c>
      <c r="D80" s="29">
        <v>2100</v>
      </c>
      <c r="E80" s="29">
        <v>2100</v>
      </c>
      <c r="F80" s="29">
        <v>2100</v>
      </c>
      <c r="G80" s="29">
        <v>2100</v>
      </c>
      <c r="H80" s="29">
        <v>2100</v>
      </c>
      <c r="I80" s="29">
        <v>2100</v>
      </c>
      <c r="J80" s="29">
        <v>2100</v>
      </c>
      <c r="K80" s="29">
        <v>2100</v>
      </c>
      <c r="L80" s="29">
        <v>2100</v>
      </c>
      <c r="M80" s="29">
        <v>2100</v>
      </c>
      <c r="N80" s="29">
        <v>2100</v>
      </c>
      <c r="O80" s="29">
        <v>2100</v>
      </c>
      <c r="P80" s="29">
        <v>2100</v>
      </c>
      <c r="Q80" s="29">
        <v>2100</v>
      </c>
    </row>
    <row r="82" spans="1:17" ht="11.5" customHeight="1">
      <c r="A82" s="11" t="s">
        <v>77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</row>
    <row r="83" spans="1:17" ht="11.5" customHeight="1">
      <c r="A83" s="13" t="s">
        <v>19</v>
      </c>
      <c r="B83" s="46">
        <v>0.245204430134115</v>
      </c>
      <c r="C83" s="46">
        <v>0.23466626760580037</v>
      </c>
      <c r="D83" s="46">
        <v>0.23943798034131852</v>
      </c>
      <c r="E83" s="46">
        <v>0.23535048466384376</v>
      </c>
      <c r="F83" s="46">
        <v>0.31012176714550593</v>
      </c>
      <c r="G83" s="46">
        <v>0.3206484671439257</v>
      </c>
      <c r="H83" s="46">
        <v>0.3318236657073757</v>
      </c>
      <c r="I83" s="46">
        <v>0.34237873800547836</v>
      </c>
      <c r="J83" s="46">
        <v>0.34721351821336532</v>
      </c>
      <c r="K83" s="46">
        <v>0.33442357829008357</v>
      </c>
      <c r="L83" s="46">
        <v>0.33571908320144622</v>
      </c>
      <c r="M83" s="46">
        <v>0.34063681149948527</v>
      </c>
      <c r="N83" s="46">
        <v>0.33197575460126771</v>
      </c>
      <c r="O83" s="46">
        <v>0.32165484744665235</v>
      </c>
      <c r="P83" s="46">
        <v>0.31985311969877106</v>
      </c>
      <c r="Q83" s="46">
        <v>0.32212241951722609</v>
      </c>
    </row>
    <row r="84" spans="1:17" ht="11.5" customHeight="1">
      <c r="A84" s="36" t="s">
        <v>61</v>
      </c>
      <c r="B84" s="47">
        <v>0.19069342774225159</v>
      </c>
      <c r="C84" s="47">
        <v>0.19069342774225159</v>
      </c>
      <c r="D84" s="47">
        <v>0.19069342774225159</v>
      </c>
      <c r="E84" s="47">
        <v>0.19069342774225159</v>
      </c>
      <c r="F84" s="47">
        <v>0.19117900488173992</v>
      </c>
      <c r="G84" s="47">
        <v>0.19193840719336705</v>
      </c>
      <c r="H84" s="47">
        <v>0.19409750946435458</v>
      </c>
      <c r="I84" s="47">
        <v>0.19698265633081913</v>
      </c>
      <c r="J84" s="47">
        <v>0.1977788914091089</v>
      </c>
      <c r="K84" s="47">
        <v>0.19427566812173516</v>
      </c>
      <c r="L84" s="47">
        <v>0.19625356496829249</v>
      </c>
      <c r="M84" s="47">
        <v>0.19798515798007152</v>
      </c>
      <c r="N84" s="47">
        <v>0.19920631953031187</v>
      </c>
      <c r="O84" s="47">
        <v>0.20024911618771032</v>
      </c>
      <c r="P84" s="47">
        <v>0.20205837183354652</v>
      </c>
      <c r="Q84" s="47">
        <v>0.20274560961769006</v>
      </c>
    </row>
    <row r="85" spans="1:17" ht="11.5" customHeight="1">
      <c r="A85" s="15" t="s">
        <v>62</v>
      </c>
      <c r="B85" s="48">
        <v>0.27461717271642311</v>
      </c>
      <c r="C85" s="48">
        <v>0.2593606631210662</v>
      </c>
      <c r="D85" s="48">
        <v>0.26546326695920891</v>
      </c>
      <c r="E85" s="48">
        <v>0.2593606631210662</v>
      </c>
      <c r="F85" s="48">
        <v>0.37339043806666627</v>
      </c>
      <c r="G85" s="48">
        <v>0.38871244237634522</v>
      </c>
      <c r="H85" s="48">
        <v>0.40398011250209587</v>
      </c>
      <c r="I85" s="48">
        <v>0.41591971457113336</v>
      </c>
      <c r="J85" s="48">
        <v>0.42531829857856118</v>
      </c>
      <c r="K85" s="48">
        <v>0.40544244726018741</v>
      </c>
      <c r="L85" s="48">
        <v>0.40569170232053792</v>
      </c>
      <c r="M85" s="48">
        <v>0.40035471559466884</v>
      </c>
      <c r="N85" s="48">
        <v>0.38717695243746075</v>
      </c>
      <c r="O85" s="48">
        <v>0.37114777166578561</v>
      </c>
      <c r="P85" s="48">
        <v>0.36747327474475983</v>
      </c>
      <c r="Q85" s="48">
        <v>0.37304176622066942</v>
      </c>
    </row>
    <row r="86" spans="1:17" ht="11.5" customHeight="1">
      <c r="A86" s="17" t="s">
        <v>67</v>
      </c>
      <c r="B86" s="49">
        <v>0.26033792917389986</v>
      </c>
      <c r="C86" s="49">
        <v>0.26045174701463697</v>
      </c>
      <c r="D86" s="49">
        <v>0.2607474417179011</v>
      </c>
      <c r="E86" s="49">
        <v>0.26103651133549616</v>
      </c>
      <c r="F86" s="49">
        <v>0.30348744086461915</v>
      </c>
      <c r="G86" s="49">
        <v>0.31721191440442903</v>
      </c>
      <c r="H86" s="49">
        <v>0.3293696575129218</v>
      </c>
      <c r="I86" s="49">
        <v>0.33128781708878507</v>
      </c>
      <c r="J86" s="49">
        <v>0.33891152319134377</v>
      </c>
      <c r="K86" s="49">
        <v>0.31506953699839457</v>
      </c>
      <c r="L86" s="49">
        <v>0.32789235863280114</v>
      </c>
      <c r="M86" s="49">
        <v>0.32668690815411949</v>
      </c>
      <c r="N86" s="49">
        <v>0.33605932615519513</v>
      </c>
      <c r="O86" s="49">
        <v>0.34328969201018139</v>
      </c>
      <c r="P86" s="49">
        <v>0.35672999567281827</v>
      </c>
      <c r="Q86" s="49">
        <v>0.36204854282967402</v>
      </c>
    </row>
    <row r="87" spans="1:17" ht="11.5" customHeight="1">
      <c r="A87" s="17" t="s">
        <v>63</v>
      </c>
      <c r="B87" s="49">
        <v>0.28393845820145958</v>
      </c>
      <c r="C87" s="49">
        <v>0.25867555382861751</v>
      </c>
      <c r="D87" s="49">
        <v>0.26864817628878757</v>
      </c>
      <c r="E87" s="49">
        <v>0.25823512306495661</v>
      </c>
      <c r="F87" s="49">
        <v>0.48814964337232408</v>
      </c>
      <c r="G87" s="49">
        <v>0.50210836888547783</v>
      </c>
      <c r="H87" s="49">
        <v>0.51884495962943777</v>
      </c>
      <c r="I87" s="49">
        <v>0.56038232789081843</v>
      </c>
      <c r="J87" s="49">
        <v>0.57486097515054468</v>
      </c>
      <c r="K87" s="49">
        <v>0.55578856439939295</v>
      </c>
      <c r="L87" s="49">
        <v>0.52494889571490866</v>
      </c>
      <c r="M87" s="49">
        <v>0.53891075724120185</v>
      </c>
      <c r="N87" s="49">
        <v>0.488565338900041</v>
      </c>
      <c r="O87" s="49">
        <v>0.42385089375994467</v>
      </c>
      <c r="P87" s="49">
        <v>0.38731766124954597</v>
      </c>
      <c r="Q87" s="49">
        <v>0.39382564192452307</v>
      </c>
    </row>
    <row r="88" spans="1:17" ht="11.5" customHeight="1">
      <c r="A88" s="38" t="s">
        <v>64</v>
      </c>
      <c r="B88" s="50">
        <v>0</v>
      </c>
      <c r="C88" s="50">
        <v>0</v>
      </c>
      <c r="D88" s="50">
        <v>0</v>
      </c>
      <c r="E88" s="50">
        <v>0</v>
      </c>
      <c r="F88" s="50">
        <v>0.58824309194381519</v>
      </c>
      <c r="G88" s="50">
        <v>0.59057971444112944</v>
      </c>
      <c r="H88" s="50">
        <v>0.59722310604416806</v>
      </c>
      <c r="I88" s="50">
        <v>0.60610048101790504</v>
      </c>
      <c r="J88" s="50">
        <v>0.60855043510495055</v>
      </c>
      <c r="K88" s="50">
        <v>0.59777128652841605</v>
      </c>
      <c r="L88" s="50">
        <v>0.60385712297936156</v>
      </c>
      <c r="M88" s="50">
        <v>0.60918510147714333</v>
      </c>
      <c r="N88" s="50">
        <v>0.61294252163172891</v>
      </c>
      <c r="O88" s="50">
        <v>0.61615112673141625</v>
      </c>
      <c r="P88" s="50">
        <v>0.62171806718014311</v>
      </c>
      <c r="Q88" s="50">
        <v>0.62383264497750779</v>
      </c>
    </row>
    <row r="89" spans="1:17" ht="11.5" customHeight="1">
      <c r="A89" s="13" t="s">
        <v>23</v>
      </c>
      <c r="B89" s="46">
        <v>0.28631643094736309</v>
      </c>
      <c r="C89" s="46">
        <v>0.27268231518796476</v>
      </c>
      <c r="D89" s="46">
        <v>0.27268231518796482</v>
      </c>
      <c r="E89" s="46">
        <v>0.24541408366916834</v>
      </c>
      <c r="F89" s="46">
        <v>0.27268231518796482</v>
      </c>
      <c r="G89" s="46">
        <v>0.22202396495198304</v>
      </c>
      <c r="H89" s="46">
        <v>0.23698778246296903</v>
      </c>
      <c r="I89" s="46">
        <v>0.24276444371381078</v>
      </c>
      <c r="J89" s="46">
        <v>0.24758051917083959</v>
      </c>
      <c r="K89" s="46">
        <v>0.24778914334313065</v>
      </c>
      <c r="L89" s="46">
        <v>0.25772723867240505</v>
      </c>
      <c r="M89" s="46">
        <v>0.26629390091236199</v>
      </c>
      <c r="N89" s="46">
        <v>0.27094641719986656</v>
      </c>
      <c r="O89" s="46">
        <v>0.27364278018426091</v>
      </c>
      <c r="P89" s="46">
        <v>0.27553073543300621</v>
      </c>
      <c r="Q89" s="46">
        <v>0.27865848558807205</v>
      </c>
    </row>
    <row r="90" spans="1:17" ht="11.5" customHeight="1">
      <c r="A90" s="40" t="s">
        <v>67</v>
      </c>
      <c r="B90" s="49">
        <v>0.28549425693813757</v>
      </c>
      <c r="C90" s="49">
        <v>0.28538156587981789</v>
      </c>
      <c r="D90" s="49">
        <v>0.2850896725578706</v>
      </c>
      <c r="E90" s="49">
        <v>0.28480553307487072</v>
      </c>
      <c r="F90" s="49">
        <v>0.27928347783659058</v>
      </c>
      <c r="G90" s="49">
        <v>0.22753220771355642</v>
      </c>
      <c r="H90" s="49">
        <v>0.23153061121864851</v>
      </c>
      <c r="I90" s="49">
        <v>0.24883337485678858</v>
      </c>
      <c r="J90" s="49">
        <v>0.25363231265364911</v>
      </c>
      <c r="K90" s="49">
        <v>0.25401594484225126</v>
      </c>
      <c r="L90" s="49">
        <v>0.26455198124718848</v>
      </c>
      <c r="M90" s="49">
        <v>0.27341883436214159</v>
      </c>
      <c r="N90" s="49">
        <v>0.27792135178244148</v>
      </c>
      <c r="O90" s="49">
        <v>0.28091519682480665</v>
      </c>
      <c r="P90" s="49">
        <v>0.2829493348166775</v>
      </c>
      <c r="Q90" s="49">
        <v>0.28621236285381968</v>
      </c>
    </row>
    <row r="91" spans="1:17" ht="11.5" customHeight="1">
      <c r="A91" s="41" t="s">
        <v>63</v>
      </c>
      <c r="B91" s="51">
        <v>0.28692497693138636</v>
      </c>
      <c r="C91" s="51">
        <v>0.26391536867393073</v>
      </c>
      <c r="D91" s="51">
        <v>0.26380716698472234</v>
      </c>
      <c r="E91" s="51">
        <v>0.22097524657684753</v>
      </c>
      <c r="F91" s="51">
        <v>0.26558805447392542</v>
      </c>
      <c r="G91" s="51">
        <v>0.21620784543798777</v>
      </c>
      <c r="H91" s="51">
        <v>0.24420556315251707</v>
      </c>
      <c r="I91" s="51">
        <v>0.23639192745475118</v>
      </c>
      <c r="J91" s="51">
        <v>0.24112152043158544</v>
      </c>
      <c r="K91" s="51">
        <v>0.24127577447334525</v>
      </c>
      <c r="L91" s="51">
        <v>0.24980624549261593</v>
      </c>
      <c r="M91" s="51">
        <v>0.25918752005917328</v>
      </c>
      <c r="N91" s="51">
        <v>0.26134797614622685</v>
      </c>
      <c r="O91" s="51">
        <v>0.26391630221939011</v>
      </c>
      <c r="P91" s="51">
        <v>0.26572584451383419</v>
      </c>
      <c r="Q91" s="51">
        <v>0.26873683255440489</v>
      </c>
    </row>
    <row r="93" spans="1:17" ht="11.5" customHeight="1">
      <c r="A93" s="11" t="s">
        <v>78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spans="1:17" ht="11.5" customHeight="1">
      <c r="A94" s="13" t="s">
        <v>19</v>
      </c>
      <c r="B94" s="14">
        <v>205516.66358632332</v>
      </c>
      <c r="C94" s="14">
        <v>214790.86021687574</v>
      </c>
      <c r="D94" s="14">
        <v>210371.41947334408</v>
      </c>
      <c r="E94" s="14">
        <v>216190.39182517349</v>
      </c>
      <c r="F94" s="14">
        <v>200875.18467251895</v>
      </c>
      <c r="G94" s="14">
        <v>198634.83355745286</v>
      </c>
      <c r="H94" s="14">
        <v>199456.97296131036</v>
      </c>
      <c r="I94" s="14">
        <v>200425.4134435888</v>
      </c>
      <c r="J94" s="14">
        <v>199666.76337805632</v>
      </c>
      <c r="K94" s="14">
        <v>202843.78115823137</v>
      </c>
      <c r="L94" s="14">
        <v>204944.96413168797</v>
      </c>
      <c r="M94" s="14">
        <v>199839.53114519711</v>
      </c>
      <c r="N94" s="14">
        <v>202257.73105868662</v>
      </c>
      <c r="O94" s="14">
        <v>206965.83781374604</v>
      </c>
      <c r="P94" s="14">
        <v>207636.77930896755</v>
      </c>
      <c r="Q94" s="14">
        <v>206018.74535817144</v>
      </c>
    </row>
    <row r="95" spans="1:17" ht="11.5" customHeight="1">
      <c r="A95" s="36" t="s">
        <v>61</v>
      </c>
      <c r="B95" s="37">
        <v>113761.38466826759</v>
      </c>
      <c r="C95" s="37">
        <v>113738.5249506612</v>
      </c>
      <c r="D95" s="37">
        <v>113493.22259634631</v>
      </c>
      <c r="E95" s="37">
        <v>113111.64115630096</v>
      </c>
      <c r="F95" s="37">
        <v>113742.18466073685</v>
      </c>
      <c r="G95" s="37">
        <v>113305.20946877885</v>
      </c>
      <c r="H95" s="37">
        <v>113764.03857352007</v>
      </c>
      <c r="I95" s="37">
        <v>113729.99682676919</v>
      </c>
      <c r="J95" s="37">
        <v>113728.93061501846</v>
      </c>
      <c r="K95" s="37">
        <v>113750.97098822038</v>
      </c>
      <c r="L95" s="37">
        <v>113759.63708305924</v>
      </c>
      <c r="M95" s="37">
        <v>113762.37310226553</v>
      </c>
      <c r="N95" s="37">
        <v>113727.08708565</v>
      </c>
      <c r="O95" s="37">
        <v>113727.0056471579</v>
      </c>
      <c r="P95" s="37">
        <v>113740.1820499133</v>
      </c>
      <c r="Q95" s="37">
        <v>113764.30998684542</v>
      </c>
    </row>
    <row r="96" spans="1:17" ht="11.5" customHeight="1">
      <c r="A96" s="15" t="s">
        <v>62</v>
      </c>
      <c r="B96" s="16">
        <v>257461.77288838607</v>
      </c>
      <c r="C96" s="16">
        <v>270135.20779791666</v>
      </c>
      <c r="D96" s="16">
        <v>262407.61455747136</v>
      </c>
      <c r="E96" s="16">
        <v>270214.77653966838</v>
      </c>
      <c r="F96" s="16">
        <v>264048.78576792363</v>
      </c>
      <c r="G96" s="16">
        <v>260465.89528211023</v>
      </c>
      <c r="H96" s="16">
        <v>263104.40701870603</v>
      </c>
      <c r="I96" s="16">
        <v>264166.26030984049</v>
      </c>
      <c r="J96" s="16">
        <v>263903.95293064532</v>
      </c>
      <c r="K96" s="16">
        <v>267523.48285143467</v>
      </c>
      <c r="L96" s="16">
        <v>270586.04045055463</v>
      </c>
      <c r="M96" s="16">
        <v>258345.77180563234</v>
      </c>
      <c r="N96" s="16">
        <v>262613.359637341</v>
      </c>
      <c r="O96" s="16">
        <v>270722.58690338512</v>
      </c>
      <c r="P96" s="16">
        <v>270760.27339864522</v>
      </c>
      <c r="Q96" s="16">
        <v>270750.48009941663</v>
      </c>
    </row>
    <row r="97" spans="1:17" ht="11.5" customHeight="1">
      <c r="A97" s="17" t="s">
        <v>67</v>
      </c>
      <c r="B97" s="18">
        <v>271406.03099185316</v>
      </c>
      <c r="C97" s="18">
        <v>271342.01749772008</v>
      </c>
      <c r="D97" s="18">
        <v>271422.71965525596</v>
      </c>
      <c r="E97" s="18">
        <v>271490.7722857637</v>
      </c>
      <c r="F97" s="18">
        <v>271467.22657695488</v>
      </c>
      <c r="G97" s="18">
        <v>264267.31168737751</v>
      </c>
      <c r="H97" s="18">
        <v>263867.78025744349</v>
      </c>
      <c r="I97" s="18">
        <v>271503.96892262553</v>
      </c>
      <c r="J97" s="18">
        <v>271364.11049057927</v>
      </c>
      <c r="K97" s="18">
        <v>271380.51886629395</v>
      </c>
      <c r="L97" s="18">
        <v>271420.45491548767</v>
      </c>
      <c r="M97" s="18">
        <v>271479.87208993052</v>
      </c>
      <c r="N97" s="18">
        <v>271514.03655662894</v>
      </c>
      <c r="O97" s="18">
        <v>271457.45155719161</v>
      </c>
      <c r="P97" s="18">
        <v>271476.67662956595</v>
      </c>
      <c r="Q97" s="18">
        <v>271497.17259744898</v>
      </c>
    </row>
    <row r="98" spans="1:17" ht="11.5" customHeight="1">
      <c r="A98" s="17" t="s">
        <v>63</v>
      </c>
      <c r="B98" s="18">
        <v>249107.04076044913</v>
      </c>
      <c r="C98" s="18">
        <v>269382.90359965654</v>
      </c>
      <c r="D98" s="18">
        <v>256650.48431204251</v>
      </c>
      <c r="E98" s="18">
        <v>269364.49884776276</v>
      </c>
      <c r="F98" s="18">
        <v>252711.42812743009</v>
      </c>
      <c r="G98" s="18">
        <v>254656.31636432922</v>
      </c>
      <c r="H98" s="18">
        <v>261937.76895505621</v>
      </c>
      <c r="I98" s="18">
        <v>252517.05284579896</v>
      </c>
      <c r="J98" s="18">
        <v>251918.01121644009</v>
      </c>
      <c r="K98" s="18">
        <v>261344.14766532506</v>
      </c>
      <c r="L98" s="18">
        <v>269316.8947013875</v>
      </c>
      <c r="M98" s="18">
        <v>236798.63313244205</v>
      </c>
      <c r="N98" s="18">
        <v>246580.63788450416</v>
      </c>
      <c r="O98" s="18">
        <v>269343.1662640713</v>
      </c>
      <c r="P98" s="18">
        <v>269446.86747529067</v>
      </c>
      <c r="Q98" s="18">
        <v>269349.94226041046</v>
      </c>
    </row>
    <row r="99" spans="1:17" ht="11.5" customHeight="1">
      <c r="A99" s="38" t="s">
        <v>64</v>
      </c>
      <c r="B99" s="39">
        <v>0</v>
      </c>
      <c r="C99" s="39">
        <v>0</v>
      </c>
      <c r="D99" s="39">
        <v>0</v>
      </c>
      <c r="E99" s="39">
        <v>0</v>
      </c>
      <c r="F99" s="39">
        <v>534278.63172549184</v>
      </c>
      <c r="G99" s="39">
        <v>544259.4176007926</v>
      </c>
      <c r="H99" s="39">
        <v>540597.20662124839</v>
      </c>
      <c r="I99" s="39">
        <v>585879.82015780034</v>
      </c>
      <c r="J99" s="39">
        <v>416261.84440559201</v>
      </c>
      <c r="K99" s="39">
        <v>432729.83366265893</v>
      </c>
      <c r="L99" s="39">
        <v>428368.66461306269</v>
      </c>
      <c r="M99" s="39">
        <v>581466.58275435446</v>
      </c>
      <c r="N99" s="39">
        <v>577902.11434148776</v>
      </c>
      <c r="O99" s="39">
        <v>574892.690856323</v>
      </c>
      <c r="P99" s="39">
        <v>569222.80785763671</v>
      </c>
      <c r="Q99" s="39">
        <v>567293.33859862946</v>
      </c>
    </row>
    <row r="100" spans="1:17" ht="11.5" customHeight="1">
      <c r="A100" s="13" t="s">
        <v>23</v>
      </c>
      <c r="B100" s="14">
        <v>128646.25586335412</v>
      </c>
      <c r="C100" s="14">
        <v>129803.06730872474</v>
      </c>
      <c r="D100" s="14">
        <v>123781.27552636122</v>
      </c>
      <c r="E100" s="14">
        <v>131705.11957621365</v>
      </c>
      <c r="F100" s="14">
        <v>114986.86131386862</v>
      </c>
      <c r="G100" s="14">
        <v>122549.33333333334</v>
      </c>
      <c r="H100" s="14">
        <v>112785.80574355219</v>
      </c>
      <c r="I100" s="14">
        <v>108202.3346303502</v>
      </c>
      <c r="J100" s="14">
        <v>105159.53307392995</v>
      </c>
      <c r="K100" s="14">
        <v>95569.390402075223</v>
      </c>
      <c r="L100" s="14">
        <v>89032.425421530483</v>
      </c>
      <c r="M100" s="14">
        <v>97291.828793774315</v>
      </c>
      <c r="N100" s="14">
        <v>101040.2144772118</v>
      </c>
      <c r="O100" s="14">
        <v>104509.38337801609</v>
      </c>
      <c r="P100" s="14">
        <v>103991.84782608695</v>
      </c>
      <c r="Q100" s="14">
        <v>103806.62983425416</v>
      </c>
    </row>
    <row r="101" spans="1:17" ht="11.5" customHeight="1">
      <c r="A101" s="40" t="s">
        <v>67</v>
      </c>
      <c r="B101" s="18">
        <v>97370.188361742286</v>
      </c>
      <c r="C101" s="18">
        <v>97438.448537158314</v>
      </c>
      <c r="D101" s="18">
        <v>94876.788276542255</v>
      </c>
      <c r="E101" s="18">
        <v>97326.127641483879</v>
      </c>
      <c r="F101" s="18">
        <v>97377.013507742333</v>
      </c>
      <c r="G101" s="18">
        <v>97531.841135184921</v>
      </c>
      <c r="H101" s="18">
        <v>97399.249899178845</v>
      </c>
      <c r="I101" s="18">
        <v>84613.503099012218</v>
      </c>
      <c r="J101" s="18">
        <v>82888.071890648542</v>
      </c>
      <c r="K101" s="18">
        <v>74595.435579243145</v>
      </c>
      <c r="L101" s="18">
        <v>73017.069172496223</v>
      </c>
      <c r="M101" s="18">
        <v>74172.486042527875</v>
      </c>
      <c r="N101" s="18">
        <v>86443.319759890059</v>
      </c>
      <c r="O101" s="18">
        <v>88335.985945717024</v>
      </c>
      <c r="P101" s="18">
        <v>87668.246969850516</v>
      </c>
      <c r="Q101" s="18">
        <v>87437.454888609238</v>
      </c>
    </row>
    <row r="102" spans="1:17" ht="11.5" customHeight="1">
      <c r="A102" s="41" t="s">
        <v>63</v>
      </c>
      <c r="B102" s="19">
        <v>168771.16197517811</v>
      </c>
      <c r="C102" s="19">
        <v>168423.0325655519</v>
      </c>
      <c r="D102" s="19">
        <v>158272.3443454729</v>
      </c>
      <c r="E102" s="19">
        <v>168668.99812257721</v>
      </c>
      <c r="F102" s="19">
        <v>142725.68173028561</v>
      </c>
      <c r="G102" s="19">
        <v>168069.88304725752</v>
      </c>
      <c r="H102" s="19">
        <v>142575.56611893669</v>
      </c>
      <c r="I102" s="19">
        <v>152985.64261277756</v>
      </c>
      <c r="J102" s="19">
        <v>147441.81840309204</v>
      </c>
      <c r="K102" s="19">
        <v>135388.3647837677</v>
      </c>
      <c r="L102" s="19">
        <v>119437.51905221584</v>
      </c>
      <c r="M102" s="19">
        <v>141183.81409219332</v>
      </c>
      <c r="N102" s="19">
        <v>131627.06855292749</v>
      </c>
      <c r="O102" s="19">
        <v>138399.6974996386</v>
      </c>
      <c r="P102" s="19">
        <v>137936.74165683804</v>
      </c>
      <c r="Q102" s="19">
        <v>137654.75429813008</v>
      </c>
    </row>
    <row r="104" spans="1:17" ht="11.5" customHeight="1">
      <c r="A104" s="11" t="s">
        <v>79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ht="11.5" customHeight="1">
      <c r="A105" s="13" t="s">
        <v>80</v>
      </c>
      <c r="B105" s="14">
        <v>17583261.237539966</v>
      </c>
      <c r="C105" s="14">
        <v>17556262.644840904</v>
      </c>
      <c r="D105" s="14">
        <v>17526807.119505994</v>
      </c>
      <c r="E105" s="14">
        <v>17681501.340482574</v>
      </c>
      <c r="F105" s="14">
        <v>22054545.454545453</v>
      </c>
      <c r="G105" s="14">
        <v>22548837.209302329</v>
      </c>
      <c r="H105" s="14">
        <v>23489175.686927561</v>
      </c>
      <c r="I105" s="14">
        <v>24365129.038813252</v>
      </c>
      <c r="J105" s="14">
        <v>24618003.913894322</v>
      </c>
      <c r="K105" s="14">
        <v>24049644.025399268</v>
      </c>
      <c r="L105" s="14">
        <v>24378138.847858198</v>
      </c>
      <c r="M105" s="14">
        <v>24205844.525654454</v>
      </c>
      <c r="N105" s="14">
        <v>23863321.721919838</v>
      </c>
      <c r="O105" s="14">
        <v>23650856.136981919</v>
      </c>
      <c r="P105" s="14">
        <v>23562978.78834122</v>
      </c>
      <c r="Q105" s="14">
        <v>23594600.943310119</v>
      </c>
    </row>
    <row r="106" spans="1:17" ht="11.5" customHeight="1">
      <c r="A106" s="36" t="s">
        <v>61</v>
      </c>
      <c r="B106" s="37">
        <v>8677419.3548387103</v>
      </c>
      <c r="C106" s="37">
        <v>8675675.6756756753</v>
      </c>
      <c r="D106" s="37">
        <v>8656964.6569646578</v>
      </c>
      <c r="E106" s="37">
        <v>8627858.6278586276</v>
      </c>
      <c r="F106" s="37">
        <v>8698047.0706059095</v>
      </c>
      <c r="G106" s="37">
        <v>8699048.5728592891</v>
      </c>
      <c r="H106" s="37">
        <v>8832526.6214908026</v>
      </c>
      <c r="I106" s="37">
        <v>8961134.7517730482</v>
      </c>
      <c r="J106" s="37">
        <v>8997272.7272727285</v>
      </c>
      <c r="K106" s="37">
        <v>8839618.3552930504</v>
      </c>
      <c r="L106" s="37">
        <v>8930293.7308198158</v>
      </c>
      <c r="M106" s="37">
        <v>9009304.5643359516</v>
      </c>
      <c r="N106" s="37">
        <v>9062061.7796942387</v>
      </c>
      <c r="O106" s="37">
        <v>9109492.9470072445</v>
      </c>
      <c r="P106" s="37">
        <v>9192862.3988226615</v>
      </c>
      <c r="Q106" s="37">
        <v>9226085.7524075359</v>
      </c>
    </row>
    <row r="107" spans="1:17" ht="11.5" customHeight="1">
      <c r="A107" s="15" t="s">
        <v>62</v>
      </c>
      <c r="B107" s="16">
        <v>22625095.729013253</v>
      </c>
      <c r="C107" s="16">
        <v>22419982.920580696</v>
      </c>
      <c r="D107" s="16">
        <v>22291066.443327747</v>
      </c>
      <c r="E107" s="16">
        <v>22426586.761100512</v>
      </c>
      <c r="F107" s="16">
        <v>31549853.37243402</v>
      </c>
      <c r="G107" s="16">
        <v>32398826.979472142</v>
      </c>
      <c r="H107" s="16">
        <v>34012463.343108505</v>
      </c>
      <c r="I107" s="16">
        <v>35159025.787965618</v>
      </c>
      <c r="J107" s="16">
        <v>35917817.679558016</v>
      </c>
      <c r="K107" s="16">
        <v>34708920.187793426</v>
      </c>
      <c r="L107" s="16">
        <v>35127843.639859021</v>
      </c>
      <c r="M107" s="16">
        <v>33097583.358825333</v>
      </c>
      <c r="N107" s="16">
        <v>32536908.881199535</v>
      </c>
      <c r="O107" s="16">
        <v>32152987.158012278</v>
      </c>
      <c r="P107" s="16">
        <v>31839092.587707728</v>
      </c>
      <c r="Q107" s="16">
        <v>32320395.936441783</v>
      </c>
    </row>
    <row r="108" spans="1:17" ht="11.5" customHeight="1">
      <c r="A108" s="17" t="s">
        <v>67</v>
      </c>
      <c r="B108" s="18">
        <v>22610330.90359243</v>
      </c>
      <c r="C108" s="18">
        <v>22614880.798642367</v>
      </c>
      <c r="D108" s="18">
        <v>22647289.527751379</v>
      </c>
      <c r="E108" s="18">
        <v>22678081.298321716</v>
      </c>
      <c r="F108" s="18">
        <v>26363806.039185841</v>
      </c>
      <c r="G108" s="18">
        <v>26825196.753556781</v>
      </c>
      <c r="H108" s="18">
        <v>27811212.931868505</v>
      </c>
      <c r="I108" s="18">
        <v>28782706.302501738</v>
      </c>
      <c r="J108" s="18">
        <v>29429895.68826443</v>
      </c>
      <c r="K108" s="18">
        <v>27361195.017467938</v>
      </c>
      <c r="L108" s="18">
        <v>28478941.805896673</v>
      </c>
      <c r="M108" s="18">
        <v>28380454.412523273</v>
      </c>
      <c r="N108" s="18">
        <v>29198343.733407274</v>
      </c>
      <c r="O108" s="18">
        <v>29820334.380459849</v>
      </c>
      <c r="P108" s="18">
        <v>30990039.577387568</v>
      </c>
      <c r="Q108" s="18">
        <v>31454449.830810532</v>
      </c>
    </row>
    <row r="109" spans="1:17" ht="11.5" customHeight="1">
      <c r="A109" s="17" t="s">
        <v>63</v>
      </c>
      <c r="B109" s="18">
        <v>22633942.10580802</v>
      </c>
      <c r="C109" s="18">
        <v>22298486.96979272</v>
      </c>
      <c r="D109" s="18">
        <v>22063579.057300579</v>
      </c>
      <c r="E109" s="18">
        <v>22258999.84297036</v>
      </c>
      <c r="F109" s="18">
        <v>39475517.925285034</v>
      </c>
      <c r="G109" s="18">
        <v>40916821.64354483</v>
      </c>
      <c r="H109" s="18">
        <v>43489629.170851566</v>
      </c>
      <c r="I109" s="18">
        <v>45281950.04987444</v>
      </c>
      <c r="J109" s="18">
        <v>46341706.747477941</v>
      </c>
      <c r="K109" s="18">
        <v>46480668.366430074</v>
      </c>
      <c r="L109" s="18">
        <v>45240834.070675738</v>
      </c>
      <c r="M109" s="18">
        <v>40836265.822427489</v>
      </c>
      <c r="N109" s="18">
        <v>38550640.93255394</v>
      </c>
      <c r="O109" s="18">
        <v>36531629.359731197</v>
      </c>
      <c r="P109" s="18">
        <v>33395689.773294698</v>
      </c>
      <c r="Q109" s="18">
        <v>33944612.452172607</v>
      </c>
    </row>
    <row r="110" spans="1:17" ht="11.5" customHeight="1">
      <c r="A110" s="38" t="s">
        <v>64</v>
      </c>
      <c r="B110" s="39">
        <v>0</v>
      </c>
      <c r="C110" s="39">
        <v>0</v>
      </c>
      <c r="D110" s="39">
        <v>0</v>
      </c>
      <c r="E110" s="39">
        <v>0</v>
      </c>
      <c r="F110" s="39">
        <v>176000000</v>
      </c>
      <c r="G110" s="39">
        <v>180000000</v>
      </c>
      <c r="H110" s="39">
        <v>180800000</v>
      </c>
      <c r="I110" s="39">
        <v>198857142.85714287</v>
      </c>
      <c r="J110" s="39">
        <v>141857142.85714287</v>
      </c>
      <c r="K110" s="39">
        <v>144857142.85714287</v>
      </c>
      <c r="L110" s="39">
        <v>144857142.85714287</v>
      </c>
      <c r="M110" s="39">
        <v>198363636.36363637</v>
      </c>
      <c r="N110" s="39">
        <v>198363636.36363637</v>
      </c>
      <c r="O110" s="39">
        <v>198363636.36363637</v>
      </c>
      <c r="P110" s="39">
        <v>198181818.18181819</v>
      </c>
      <c r="Q110" s="39">
        <v>198181818.18181819</v>
      </c>
    </row>
    <row r="111" spans="1:17" ht="11.5" customHeight="1">
      <c r="A111" s="13" t="s">
        <v>81</v>
      </c>
      <c r="B111" s="14">
        <v>77350427.350427359</v>
      </c>
      <c r="C111" s="14">
        <v>74329501.915708825</v>
      </c>
      <c r="D111" s="14">
        <v>70881226.053639844</v>
      </c>
      <c r="E111" s="14">
        <v>67876811.594202906</v>
      </c>
      <c r="F111" s="14">
        <v>65845255.474452555</v>
      </c>
      <c r="G111" s="14">
        <v>57138666.666666664</v>
      </c>
      <c r="H111" s="14">
        <v>56130601.792573623</v>
      </c>
      <c r="I111" s="14">
        <v>55162127.107652403</v>
      </c>
      <c r="J111" s="14">
        <v>54674448.767833978</v>
      </c>
      <c r="K111" s="14">
        <v>49730220.492866412</v>
      </c>
      <c r="L111" s="14">
        <v>48186770.42801556</v>
      </c>
      <c r="M111" s="14">
        <v>54407263.294422828</v>
      </c>
      <c r="N111" s="14">
        <v>57490616.621983908</v>
      </c>
      <c r="O111" s="14">
        <v>60056300.268096514</v>
      </c>
      <c r="P111" s="14">
        <v>60171195.652173914</v>
      </c>
      <c r="Q111" s="14">
        <v>60745856.353591159</v>
      </c>
    </row>
    <row r="112" spans="1:17" ht="11.5" customHeight="1">
      <c r="A112" s="40" t="s">
        <v>67</v>
      </c>
      <c r="B112" s="18">
        <v>58377122.105950415</v>
      </c>
      <c r="C112" s="18">
        <v>58394987.742912009</v>
      </c>
      <c r="D112" s="18">
        <v>56801624.256513879</v>
      </c>
      <c r="E112" s="18">
        <v>58209941.29659602</v>
      </c>
      <c r="F112" s="18">
        <v>57111161.086944163</v>
      </c>
      <c r="G112" s="18">
        <v>46602433.785298623</v>
      </c>
      <c r="H112" s="18">
        <v>47356906.508929014</v>
      </c>
      <c r="I112" s="18">
        <v>44214793.422623359</v>
      </c>
      <c r="J112" s="18">
        <v>44148496.066556953</v>
      </c>
      <c r="K112" s="18">
        <v>39791703.104119539</v>
      </c>
      <c r="L112" s="18">
        <v>40565301.660338461</v>
      </c>
      <c r="M112" s="18">
        <v>42588324.818529397</v>
      </c>
      <c r="N112" s="18">
        <v>50451332.98848401</v>
      </c>
      <c r="O112" s="18">
        <v>52111333.84517435</v>
      </c>
      <c r="P112" s="18">
        <v>52091911.545793153</v>
      </c>
      <c r="Q112" s="18">
        <v>52553929.187745549</v>
      </c>
    </row>
    <row r="113" spans="1:17" ht="11.5" customHeight="1">
      <c r="A113" s="41" t="s">
        <v>63</v>
      </c>
      <c r="B113" s="19">
        <v>101691789.68846361</v>
      </c>
      <c r="C113" s="19">
        <v>93343796.138710052</v>
      </c>
      <c r="D113" s="19">
        <v>87682095.42500025</v>
      </c>
      <c r="E113" s="19">
        <v>78270514.245013297</v>
      </c>
      <c r="F113" s="19">
        <v>79603095.881843582</v>
      </c>
      <c r="G113" s="19">
        <v>76309857.322990477</v>
      </c>
      <c r="H113" s="19">
        <v>73117267.473314136</v>
      </c>
      <c r="I113" s="19">
        <v>75945598.953290224</v>
      </c>
      <c r="J113" s="19">
        <v>74657930.399957657</v>
      </c>
      <c r="K113" s="19">
        <v>68598458.392554998</v>
      </c>
      <c r="L113" s="19">
        <v>62656100.23131232</v>
      </c>
      <c r="M113" s="19">
        <v>76845473.558806971</v>
      </c>
      <c r="N113" s="19">
        <v>72240982.741973341</v>
      </c>
      <c r="O113" s="19">
        <v>76704466.424012259</v>
      </c>
      <c r="P113" s="19">
        <v>76972050.049124703</v>
      </c>
      <c r="Q113" s="19">
        <v>77685095.577882081</v>
      </c>
    </row>
    <row r="115" spans="1:17" ht="11.5" customHeight="1">
      <c r="A115" s="11" t="s">
        <v>82</v>
      </c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</row>
    <row r="116" spans="1:17" ht="11.5" customHeight="1">
      <c r="A116" s="13" t="s">
        <v>83</v>
      </c>
      <c r="B116" s="53">
        <v>1</v>
      </c>
      <c r="C116" s="53">
        <v>1</v>
      </c>
      <c r="D116" s="53">
        <v>1</v>
      </c>
      <c r="E116" s="53">
        <v>1</v>
      </c>
      <c r="F116" s="53">
        <v>1</v>
      </c>
      <c r="G116" s="53">
        <v>1</v>
      </c>
      <c r="H116" s="53">
        <v>1</v>
      </c>
      <c r="I116" s="53">
        <v>1</v>
      </c>
      <c r="J116" s="53">
        <v>1</v>
      </c>
      <c r="K116" s="53">
        <v>1</v>
      </c>
      <c r="L116" s="53">
        <v>1</v>
      </c>
      <c r="M116" s="53">
        <v>1</v>
      </c>
      <c r="N116" s="53">
        <v>1</v>
      </c>
      <c r="O116" s="53">
        <v>1</v>
      </c>
      <c r="P116" s="53">
        <v>1</v>
      </c>
      <c r="Q116" s="53">
        <v>1</v>
      </c>
    </row>
    <row r="117" spans="1:17" ht="11.5" customHeight="1">
      <c r="A117" s="36" t="s">
        <v>61</v>
      </c>
      <c r="B117" s="54">
        <v>0.1783930294298226</v>
      </c>
      <c r="C117" s="54">
        <v>0.17487066987660996</v>
      </c>
      <c r="D117" s="54">
        <v>0.17259638600410768</v>
      </c>
      <c r="E117" s="54">
        <v>0.16779880316998225</v>
      </c>
      <c r="F117" s="54">
        <v>0.16651009413524032</v>
      </c>
      <c r="G117" s="54">
        <v>0.16287878787878787</v>
      </c>
      <c r="H117" s="54">
        <v>0.16171283741869164</v>
      </c>
      <c r="I117" s="54">
        <v>0.15807067175531772</v>
      </c>
      <c r="J117" s="54">
        <v>0.15734749360085215</v>
      </c>
      <c r="K117" s="54">
        <v>0.15566543452866724</v>
      </c>
      <c r="L117" s="54">
        <v>0.15428078041686863</v>
      </c>
      <c r="M117" s="54">
        <v>0.15699761598455717</v>
      </c>
      <c r="N117" s="54">
        <v>0.15977874757029009</v>
      </c>
      <c r="O117" s="54">
        <v>0.16167210891902387</v>
      </c>
      <c r="P117" s="54">
        <v>0.16181912618630354</v>
      </c>
      <c r="Q117" s="54">
        <v>0.16605104317463681</v>
      </c>
    </row>
    <row r="118" spans="1:17" ht="11.5" customHeight="1">
      <c r="A118" s="15" t="s">
        <v>62</v>
      </c>
      <c r="B118" s="55">
        <v>0.8216069705701774</v>
      </c>
      <c r="C118" s="55">
        <v>0.82512933012339007</v>
      </c>
      <c r="D118" s="55">
        <v>0.82740361399589235</v>
      </c>
      <c r="E118" s="55">
        <v>0.83220119683001781</v>
      </c>
      <c r="F118" s="55">
        <v>0.82505416131444242</v>
      </c>
      <c r="G118" s="55">
        <v>0.82868286828682869</v>
      </c>
      <c r="H118" s="55">
        <v>0.8222647595753354</v>
      </c>
      <c r="I118" s="55">
        <v>0.81871013371053403</v>
      </c>
      <c r="J118" s="55">
        <v>0.8268652919760251</v>
      </c>
      <c r="K118" s="55">
        <v>0.82810874817979618</v>
      </c>
      <c r="L118" s="55">
        <v>0.83035930683470671</v>
      </c>
      <c r="M118" s="55">
        <v>0.78007497127138004</v>
      </c>
      <c r="N118" s="55">
        <v>0.77989639933586374</v>
      </c>
      <c r="O118" s="55">
        <v>0.77927279960918627</v>
      </c>
      <c r="P118" s="55">
        <v>0.78170718912596604</v>
      </c>
      <c r="Q118" s="55">
        <v>0.7791888331524377</v>
      </c>
    </row>
    <row r="119" spans="1:17" ht="11.5" customHeight="1">
      <c r="A119" s="17" t="s">
        <v>67</v>
      </c>
      <c r="B119" s="56">
        <v>0.30762947249411776</v>
      </c>
      <c r="C119" s="56">
        <v>0.31960594591045005</v>
      </c>
      <c r="D119" s="56">
        <v>0.32761413869409661</v>
      </c>
      <c r="E119" s="56">
        <v>0.33652174658272971</v>
      </c>
      <c r="F119" s="56">
        <v>0.41674414922273673</v>
      </c>
      <c r="G119" s="56">
        <v>0.41474225028704559</v>
      </c>
      <c r="H119" s="56">
        <v>0.40641507705155139</v>
      </c>
      <c r="I119" s="56">
        <v>0.41121306860492574</v>
      </c>
      <c r="J119" s="56">
        <v>0.41759299673724548</v>
      </c>
      <c r="K119" s="56">
        <v>0.40192624815636258</v>
      </c>
      <c r="L119" s="56">
        <v>0.40615795731719156</v>
      </c>
      <c r="M119" s="56">
        <v>0.41557977806953733</v>
      </c>
      <c r="N119" s="56">
        <v>0.45003326372045882</v>
      </c>
      <c r="O119" s="56">
        <v>0.47153488734425747</v>
      </c>
      <c r="P119" s="56">
        <v>0.49232208576572806</v>
      </c>
      <c r="Q119" s="56">
        <v>0.49461166344595625</v>
      </c>
    </row>
    <row r="120" spans="1:17" ht="11.5" customHeight="1">
      <c r="A120" s="17" t="s">
        <v>63</v>
      </c>
      <c r="B120" s="56">
        <v>0.51397749807605964</v>
      </c>
      <c r="C120" s="56">
        <v>0.50552338421293996</v>
      </c>
      <c r="D120" s="56">
        <v>0.49978947530179574</v>
      </c>
      <c r="E120" s="56">
        <v>0.49567945024728804</v>
      </c>
      <c r="F120" s="56">
        <v>0.40831001209170564</v>
      </c>
      <c r="G120" s="56">
        <v>0.4139406179997831</v>
      </c>
      <c r="H120" s="56">
        <v>0.41584968252378401</v>
      </c>
      <c r="I120" s="56">
        <v>0.40749706510560829</v>
      </c>
      <c r="J120" s="56">
        <v>0.40927229523877962</v>
      </c>
      <c r="K120" s="56">
        <v>0.42618250002343355</v>
      </c>
      <c r="L120" s="56">
        <v>0.4242013495175152</v>
      </c>
      <c r="M120" s="56">
        <v>0.3644951932018427</v>
      </c>
      <c r="N120" s="56">
        <v>0.32986313561540498</v>
      </c>
      <c r="O120" s="56">
        <v>0.30773791226492875</v>
      </c>
      <c r="P120" s="56">
        <v>0.28938510336023798</v>
      </c>
      <c r="Q120" s="56">
        <v>0.28457716970648145</v>
      </c>
    </row>
    <row r="121" spans="1:17" ht="11.5" customHeight="1">
      <c r="A121" s="38" t="s">
        <v>64</v>
      </c>
      <c r="B121" s="57">
        <v>0</v>
      </c>
      <c r="C121" s="57">
        <v>0</v>
      </c>
      <c r="D121" s="57">
        <v>0</v>
      </c>
      <c r="E121" s="57">
        <v>0</v>
      </c>
      <c r="F121" s="57">
        <v>8.4357445503172989E-3</v>
      </c>
      <c r="G121" s="57">
        <v>8.4383438343834383E-3</v>
      </c>
      <c r="H121" s="57">
        <v>1.6022403005972952E-2</v>
      </c>
      <c r="I121" s="57">
        <v>2.3219194534148228E-2</v>
      </c>
      <c r="J121" s="57">
        <v>1.5787214423122784E-2</v>
      </c>
      <c r="K121" s="57">
        <v>1.6225817291536652E-2</v>
      </c>
      <c r="L121" s="57">
        <v>1.5359912748424624E-2</v>
      </c>
      <c r="M121" s="57">
        <v>6.2927412744062675E-2</v>
      </c>
      <c r="N121" s="57">
        <v>6.0324853093846213E-2</v>
      </c>
      <c r="O121" s="57">
        <v>5.905509147178982E-2</v>
      </c>
      <c r="P121" s="57">
        <v>5.6473684687730313E-2</v>
      </c>
      <c r="Q121" s="57">
        <v>5.4760123672925549E-2</v>
      </c>
    </row>
    <row r="122" spans="1:17" ht="11.5" customHeight="1">
      <c r="A122" s="13" t="s">
        <v>84</v>
      </c>
      <c r="B122" s="53">
        <v>1</v>
      </c>
      <c r="C122" s="53">
        <v>1</v>
      </c>
      <c r="D122" s="53">
        <v>1</v>
      </c>
      <c r="E122" s="53">
        <v>1</v>
      </c>
      <c r="F122" s="53">
        <v>1</v>
      </c>
      <c r="G122" s="53">
        <v>1</v>
      </c>
      <c r="H122" s="53">
        <v>1</v>
      </c>
      <c r="I122" s="53">
        <v>1</v>
      </c>
      <c r="J122" s="53">
        <v>1</v>
      </c>
      <c r="K122" s="53">
        <v>1</v>
      </c>
      <c r="L122" s="53">
        <v>1</v>
      </c>
      <c r="M122" s="53">
        <v>1</v>
      </c>
      <c r="N122" s="53">
        <v>1</v>
      </c>
      <c r="O122" s="53">
        <v>1</v>
      </c>
      <c r="P122" s="53">
        <v>1</v>
      </c>
      <c r="Q122" s="53">
        <v>1</v>
      </c>
    </row>
    <row r="123" spans="1:17" ht="11.5" customHeight="1">
      <c r="A123" s="40" t="s">
        <v>67</v>
      </c>
      <c r="B123" s="56">
        <v>0.42412108049350711</v>
      </c>
      <c r="C123" s="56">
        <v>0.42742722987079923</v>
      </c>
      <c r="D123" s="56">
        <v>0.43599084564459301</v>
      </c>
      <c r="E123" s="56">
        <v>0.444326977976579</v>
      </c>
      <c r="F123" s="56">
        <v>0.53054222453506572</v>
      </c>
      <c r="G123" s="56">
        <v>0.5263354168125387</v>
      </c>
      <c r="H123" s="56">
        <v>0.55633940535832938</v>
      </c>
      <c r="I123" s="56">
        <v>0.52500518877086289</v>
      </c>
      <c r="J123" s="56">
        <v>0.5288938300899384</v>
      </c>
      <c r="K123" s="56">
        <v>0.52409394574045087</v>
      </c>
      <c r="L123" s="56">
        <v>0.55139635385634478</v>
      </c>
      <c r="M123" s="56">
        <v>0.51270868774094935</v>
      </c>
      <c r="N123" s="56">
        <v>0.5940571525644569</v>
      </c>
      <c r="O123" s="56">
        <v>0.58738948242964706</v>
      </c>
      <c r="P123" s="56">
        <v>0.58460190665806799</v>
      </c>
      <c r="Q123" s="56">
        <v>0.58313591276989152</v>
      </c>
    </row>
    <row r="124" spans="1:17" ht="11.5" customHeight="1">
      <c r="A124" s="41" t="s">
        <v>63</v>
      </c>
      <c r="B124" s="58">
        <v>0.57587891950649284</v>
      </c>
      <c r="C124" s="58">
        <v>0.57257277012920083</v>
      </c>
      <c r="D124" s="58">
        <v>0.56400915435540699</v>
      </c>
      <c r="E124" s="58">
        <v>0.55567302202342106</v>
      </c>
      <c r="F124" s="58">
        <v>0.46945777546493422</v>
      </c>
      <c r="G124" s="58">
        <v>0.47366458318746135</v>
      </c>
      <c r="H124" s="58">
        <v>0.44366059464167068</v>
      </c>
      <c r="I124" s="58">
        <v>0.47499481122913711</v>
      </c>
      <c r="J124" s="58">
        <v>0.47110616991006166</v>
      </c>
      <c r="K124" s="58">
        <v>0.47590605425954907</v>
      </c>
      <c r="L124" s="58">
        <v>0.44860364614365517</v>
      </c>
      <c r="M124" s="58">
        <v>0.48729131225905065</v>
      </c>
      <c r="N124" s="58">
        <v>0.40594284743554315</v>
      </c>
      <c r="O124" s="58">
        <v>0.41261051757035294</v>
      </c>
      <c r="P124" s="58">
        <v>0.41539809334193206</v>
      </c>
      <c r="Q124" s="58">
        <v>0.41686408723010848</v>
      </c>
    </row>
    <row r="125" spans="1:17" ht="11.5" customHeight="1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spans="1:17" ht="11.5" customHeight="1">
      <c r="A126" s="11" t="s">
        <v>85</v>
      </c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</row>
    <row r="127" spans="1:17" ht="11.5" customHeight="1">
      <c r="A127" s="13" t="s">
        <v>19</v>
      </c>
      <c r="B127" s="53">
        <v>1</v>
      </c>
      <c r="C127" s="53">
        <v>1</v>
      </c>
      <c r="D127" s="53">
        <v>1</v>
      </c>
      <c r="E127" s="53">
        <v>1</v>
      </c>
      <c r="F127" s="53">
        <v>1</v>
      </c>
      <c r="G127" s="53">
        <v>1</v>
      </c>
      <c r="H127" s="53">
        <v>1</v>
      </c>
      <c r="I127" s="53">
        <v>1</v>
      </c>
      <c r="J127" s="53">
        <v>1</v>
      </c>
      <c r="K127" s="53">
        <v>1</v>
      </c>
      <c r="L127" s="53">
        <v>1</v>
      </c>
      <c r="M127" s="53">
        <v>1</v>
      </c>
      <c r="N127" s="53">
        <v>1</v>
      </c>
      <c r="O127" s="53">
        <v>1</v>
      </c>
      <c r="P127" s="53">
        <v>1</v>
      </c>
      <c r="Q127" s="53">
        <v>1</v>
      </c>
    </row>
    <row r="128" spans="1:17" ht="11.5" customHeight="1">
      <c r="A128" s="36" t="s">
        <v>61</v>
      </c>
      <c r="B128" s="54">
        <v>0.20009422371200308</v>
      </c>
      <c r="C128" s="54">
        <v>0.18738616756390497</v>
      </c>
      <c r="D128" s="54">
        <v>0.18851766465682809</v>
      </c>
      <c r="E128" s="54">
        <v>0.17991852908007963</v>
      </c>
      <c r="F128" s="54">
        <v>0.23906290943906619</v>
      </c>
      <c r="G128" s="54">
        <v>0.24083044677228574</v>
      </c>
      <c r="H128" s="54">
        <v>0.24529183698228327</v>
      </c>
      <c r="I128" s="54">
        <v>0.24388171791884797</v>
      </c>
      <c r="J128" s="54">
        <v>0.24522625069512885</v>
      </c>
      <c r="K128" s="54">
        <v>0.23749842873832419</v>
      </c>
      <c r="L128" s="54">
        <v>0.23377473647970817</v>
      </c>
      <c r="M128" s="54">
        <v>0.24012604577198188</v>
      </c>
      <c r="N128" s="54">
        <v>0.23658198699505864</v>
      </c>
      <c r="O128" s="54">
        <v>0.23064959941346494</v>
      </c>
      <c r="P128" s="54">
        <v>0.22720554155788025</v>
      </c>
      <c r="Q128" s="54">
        <v>0.23449633366978939</v>
      </c>
    </row>
    <row r="129" spans="1:17" ht="11.5" customHeight="1">
      <c r="A129" s="15" t="s">
        <v>62</v>
      </c>
      <c r="B129" s="55">
        <v>0.79990577628799697</v>
      </c>
      <c r="C129" s="55">
        <v>0.81261383243609497</v>
      </c>
      <c r="D129" s="55">
        <v>0.81148233534317205</v>
      </c>
      <c r="E129" s="55">
        <v>0.82008147091992034</v>
      </c>
      <c r="F129" s="55">
        <v>0.75812551098615077</v>
      </c>
      <c r="G129" s="55">
        <v>0.75627314744826224</v>
      </c>
      <c r="H129" s="55">
        <v>0.74906631250530087</v>
      </c>
      <c r="I129" s="55">
        <v>0.74780197682459848</v>
      </c>
      <c r="J129" s="55">
        <v>0.74906201546376594</v>
      </c>
      <c r="K129" s="55">
        <v>0.75675471335587263</v>
      </c>
      <c r="L129" s="55">
        <v>0.7608223275214917</v>
      </c>
      <c r="M129" s="55">
        <v>0.73753095795796486</v>
      </c>
      <c r="N129" s="55">
        <v>0.74268252500837018</v>
      </c>
      <c r="O129" s="55">
        <v>0.74979213798077915</v>
      </c>
      <c r="P129" s="55">
        <v>0.75438714032323151</v>
      </c>
      <c r="Q129" s="55">
        <v>0.74755161033324136</v>
      </c>
    </row>
    <row r="130" spans="1:17" ht="11.5" customHeight="1">
      <c r="A130" s="17" t="s">
        <v>67</v>
      </c>
      <c r="B130" s="56">
        <v>0.31593148158683815</v>
      </c>
      <c r="C130" s="56">
        <v>0.31343960339245747</v>
      </c>
      <c r="D130" s="56">
        <v>0.32712118568650278</v>
      </c>
      <c r="E130" s="56">
        <v>0.32949182892661738</v>
      </c>
      <c r="F130" s="56">
        <v>0.47114070980002709</v>
      </c>
      <c r="G130" s="56">
        <v>0.46381794875176185</v>
      </c>
      <c r="H130" s="56">
        <v>0.45410344521447338</v>
      </c>
      <c r="I130" s="56">
        <v>0.47154961260097211</v>
      </c>
      <c r="J130" s="56">
        <v>0.47474888278284855</v>
      </c>
      <c r="K130" s="56">
        <v>0.47264702756677901</v>
      </c>
      <c r="L130" s="56">
        <v>0.46044417909455021</v>
      </c>
      <c r="M130" s="56">
        <v>0.48151690097986838</v>
      </c>
      <c r="N130" s="56">
        <v>0.49374697763907271</v>
      </c>
      <c r="O130" s="56">
        <v>0.49051386691060161</v>
      </c>
      <c r="P130" s="56">
        <v>0.48942440374412111</v>
      </c>
      <c r="Q130" s="56">
        <v>0.4889376372905051</v>
      </c>
    </row>
    <row r="131" spans="1:17" ht="11.5" customHeight="1">
      <c r="A131" s="17" t="s">
        <v>63</v>
      </c>
      <c r="B131" s="56">
        <v>0.48397429470115882</v>
      </c>
      <c r="C131" s="56">
        <v>0.49917422904363751</v>
      </c>
      <c r="D131" s="56">
        <v>0.48436114965666921</v>
      </c>
      <c r="E131" s="56">
        <v>0.49058964199330285</v>
      </c>
      <c r="F131" s="56">
        <v>0.28698480118612368</v>
      </c>
      <c r="G131" s="56">
        <v>0.29245519869650044</v>
      </c>
      <c r="H131" s="56">
        <v>0.29496286729082755</v>
      </c>
      <c r="I131" s="56">
        <v>0.27625236422362631</v>
      </c>
      <c r="J131" s="56">
        <v>0.27431313268091745</v>
      </c>
      <c r="K131" s="56">
        <v>0.28410768578909362</v>
      </c>
      <c r="L131" s="56">
        <v>0.30037814842694149</v>
      </c>
      <c r="M131" s="56">
        <v>0.25601405697809654</v>
      </c>
      <c r="N131" s="56">
        <v>0.24893554736929746</v>
      </c>
      <c r="O131" s="56">
        <v>0.25927827107017754</v>
      </c>
      <c r="P131" s="56">
        <v>0.26496273657911035</v>
      </c>
      <c r="Q131" s="56">
        <v>0.25861397304273626</v>
      </c>
    </row>
    <row r="132" spans="1:17" ht="11.5" customHeight="1">
      <c r="A132" s="38" t="s">
        <v>64</v>
      </c>
      <c r="B132" s="57">
        <v>0</v>
      </c>
      <c r="C132" s="57">
        <v>0</v>
      </c>
      <c r="D132" s="57">
        <v>0</v>
      </c>
      <c r="E132" s="57">
        <v>0</v>
      </c>
      <c r="F132" s="57">
        <v>2.8115795747829966E-3</v>
      </c>
      <c r="G132" s="57">
        <v>2.8964057794518923E-3</v>
      </c>
      <c r="H132" s="57">
        <v>5.641850512415828E-3</v>
      </c>
      <c r="I132" s="57">
        <v>8.3163052565536338E-3</v>
      </c>
      <c r="J132" s="57">
        <v>5.7117338411052012E-3</v>
      </c>
      <c r="K132" s="57">
        <v>5.7468579058031826E-3</v>
      </c>
      <c r="L132" s="57">
        <v>5.4029359987999024E-3</v>
      </c>
      <c r="M132" s="57">
        <v>2.2342996270053189E-2</v>
      </c>
      <c r="N132" s="57">
        <v>2.0735487996571291E-2</v>
      </c>
      <c r="O132" s="57">
        <v>1.9558262605755928E-2</v>
      </c>
      <c r="P132" s="57">
        <v>1.8407318118888277E-2</v>
      </c>
      <c r="Q132" s="57">
        <v>1.7952055996969182E-2</v>
      </c>
    </row>
    <row r="133" spans="1:17" ht="11.5" customHeight="1">
      <c r="A133" s="13" t="s">
        <v>23</v>
      </c>
      <c r="B133" s="53">
        <v>1</v>
      </c>
      <c r="C133" s="53">
        <v>1</v>
      </c>
      <c r="D133" s="53">
        <v>1</v>
      </c>
      <c r="E133" s="53">
        <v>1</v>
      </c>
      <c r="F133" s="53">
        <v>1</v>
      </c>
      <c r="G133" s="53">
        <v>1</v>
      </c>
      <c r="H133" s="53">
        <v>1</v>
      </c>
      <c r="I133" s="53">
        <v>1</v>
      </c>
      <c r="J133" s="53">
        <v>1</v>
      </c>
      <c r="K133" s="53">
        <v>1</v>
      </c>
      <c r="L133" s="53">
        <v>1</v>
      </c>
      <c r="M133" s="53">
        <v>1</v>
      </c>
      <c r="N133" s="53">
        <v>1</v>
      </c>
      <c r="O133" s="53">
        <v>1</v>
      </c>
      <c r="P133" s="53">
        <v>1</v>
      </c>
      <c r="Q133" s="53">
        <v>1</v>
      </c>
    </row>
    <row r="134" spans="1:17" ht="11.5" customHeight="1">
      <c r="A134" s="40" t="s">
        <v>67</v>
      </c>
      <c r="B134" s="56">
        <v>0.42534247574287626</v>
      </c>
      <c r="C134" s="56">
        <v>0.40840706110860425</v>
      </c>
      <c r="D134" s="56">
        <v>0.41701613434275936</v>
      </c>
      <c r="E134" s="56">
        <v>0.38287211969630858</v>
      </c>
      <c r="F134" s="56">
        <v>0.51800229362598116</v>
      </c>
      <c r="G134" s="56">
        <v>0.51359355807108431</v>
      </c>
      <c r="H134" s="56">
        <v>0.56945231249844286</v>
      </c>
      <c r="I134" s="56">
        <v>0.51220055457663471</v>
      </c>
      <c r="J134" s="56">
        <v>0.51627415951031741</v>
      </c>
      <c r="K134" s="56">
        <v>0.51124660669233202</v>
      </c>
      <c r="L134" s="56">
        <v>0.53717178387201492</v>
      </c>
      <c r="M134" s="56">
        <v>0.49934817697803791</v>
      </c>
      <c r="N134" s="56">
        <v>0.57914822329049664</v>
      </c>
      <c r="O134" s="56">
        <v>0.57218296781318434</v>
      </c>
      <c r="P134" s="56">
        <v>0.56927433097305535</v>
      </c>
      <c r="Q134" s="56">
        <v>0.56774546257971825</v>
      </c>
    </row>
    <row r="135" spans="1:17" ht="11.5" customHeight="1">
      <c r="A135" s="41" t="s">
        <v>63</v>
      </c>
      <c r="B135" s="58">
        <v>0.5746575242571238</v>
      </c>
      <c r="C135" s="58">
        <v>0.59159293889139564</v>
      </c>
      <c r="D135" s="58">
        <v>0.5829838656572407</v>
      </c>
      <c r="E135" s="58">
        <v>0.61712788030369148</v>
      </c>
      <c r="F135" s="58">
        <v>0.48199770637401884</v>
      </c>
      <c r="G135" s="58">
        <v>0.48640644192891569</v>
      </c>
      <c r="H135" s="58">
        <v>0.43054768750155725</v>
      </c>
      <c r="I135" s="58">
        <v>0.48779944542336534</v>
      </c>
      <c r="J135" s="58">
        <v>0.48372584048968259</v>
      </c>
      <c r="K135" s="58">
        <v>0.48875339330766798</v>
      </c>
      <c r="L135" s="58">
        <v>0.46282821612798514</v>
      </c>
      <c r="M135" s="58">
        <v>0.50065182302196209</v>
      </c>
      <c r="N135" s="58">
        <v>0.42085177670950336</v>
      </c>
      <c r="O135" s="58">
        <v>0.42781703218681572</v>
      </c>
      <c r="P135" s="58">
        <v>0.4307256690269447</v>
      </c>
      <c r="Q135" s="58">
        <v>0.43225453742028175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AF7D-FB1C-4475-812D-3059C6214E62}">
  <dimension ref="A1:Q135"/>
  <sheetViews>
    <sheetView workbookViewId="0">
      <selection activeCell="E138" sqref="A138:E138"/>
    </sheetView>
  </sheetViews>
  <sheetFormatPr defaultColWidth="9.08984375" defaultRowHeight="10.5"/>
  <cols>
    <col min="1" max="1" width="50.7265625" style="126" customWidth="1"/>
    <col min="2" max="17" width="10.7265625" style="123" customWidth="1"/>
    <col min="18" max="16384" width="9.08984375" style="126"/>
  </cols>
  <sheetData>
    <row r="1" spans="1:17" ht="13.5" customHeight="1">
      <c r="A1" s="124" t="s">
        <v>242</v>
      </c>
      <c r="B1" s="125">
        <v>2000</v>
      </c>
      <c r="C1" s="125">
        <v>2001</v>
      </c>
      <c r="D1" s="125">
        <v>2002</v>
      </c>
      <c r="E1" s="125">
        <v>2003</v>
      </c>
      <c r="F1" s="125">
        <v>2004</v>
      </c>
      <c r="G1" s="125">
        <v>2005</v>
      </c>
      <c r="H1" s="125">
        <v>2006</v>
      </c>
      <c r="I1" s="125">
        <v>2007</v>
      </c>
      <c r="J1" s="125">
        <v>2008</v>
      </c>
      <c r="K1" s="125">
        <v>2009</v>
      </c>
      <c r="L1" s="125">
        <v>2010</v>
      </c>
      <c r="M1" s="125">
        <v>2011</v>
      </c>
      <c r="N1" s="125">
        <v>2012</v>
      </c>
      <c r="O1" s="125">
        <v>2013</v>
      </c>
      <c r="P1" s="125">
        <v>2014</v>
      </c>
      <c r="Q1" s="125">
        <v>2015</v>
      </c>
    </row>
    <row r="2" spans="1:17" ht="11.5" customHeight="1"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</row>
    <row r="3" spans="1:17" ht="11.5" customHeight="1">
      <c r="A3" s="130" t="s">
        <v>59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</row>
    <row r="4" spans="1:17" ht="11.5" customHeight="1">
      <c r="A4" s="128" t="s">
        <v>60</v>
      </c>
      <c r="B4" s="139">
        <f>EU28_TrRail_act!B4-UK_TrRail_act!B4</f>
        <v>404857.17583365244</v>
      </c>
      <c r="C4" s="139">
        <f>EU28_TrRail_act!C4-UK_TrRail_act!C4</f>
        <v>406763.34106434172</v>
      </c>
      <c r="D4" s="139">
        <f>EU28_TrRail_act!D4-UK_TrRail_act!D4</f>
        <v>399548.57801795466</v>
      </c>
      <c r="E4" s="139">
        <f>EU28_TrRail_act!E4-UK_TrRail_act!E4</f>
        <v>395065.38414705161</v>
      </c>
      <c r="F4" s="139">
        <f>EU28_TrRail_act!F4-UK_TrRail_act!F4</f>
        <v>401998.6772152441</v>
      </c>
      <c r="G4" s="139">
        <f>EU28_TrRail_act!G4-UK_TrRail_act!G4</f>
        <v>410156.70238087868</v>
      </c>
      <c r="H4" s="139">
        <f>EU28_TrRail_act!H4-UK_TrRail_act!H4</f>
        <v>420793.02677690779</v>
      </c>
      <c r="I4" s="139">
        <f>EU28_TrRail_act!I4-UK_TrRail_act!I4</f>
        <v>426415.4769868984</v>
      </c>
      <c r="J4" s="139">
        <f>EU28_TrRail_act!J4-UK_TrRail_act!J4</f>
        <v>442422.48856848199</v>
      </c>
      <c r="K4" s="139">
        <f>EU28_TrRail_act!K4-UK_TrRail_act!K4</f>
        <v>435701.40075087151</v>
      </c>
      <c r="L4" s="139">
        <f>EU28_TrRail_act!L4-UK_TrRail_act!L4</f>
        <v>436881.00041386345</v>
      </c>
      <c r="M4" s="139">
        <f>EU28_TrRail_act!M4-UK_TrRail_act!M4</f>
        <v>443128.25813727919</v>
      </c>
      <c r="N4" s="139">
        <f>EU28_TrRail_act!N4-UK_TrRail_act!N4</f>
        <v>447451.76881883771</v>
      </c>
      <c r="O4" s="139">
        <f>EU28_TrRail_act!O4-UK_TrRail_act!O4</f>
        <v>452038.79730185855</v>
      </c>
      <c r="P4" s="139">
        <f>EU28_TrRail_act!P4-UK_TrRail_act!P4</f>
        <v>457175.99085520639</v>
      </c>
      <c r="Q4" s="139">
        <f>EU28_TrRail_act!Q4-UK_TrRail_act!Q4</f>
        <v>464641.50798158854</v>
      </c>
    </row>
    <row r="5" spans="1:17" ht="11.5" customHeight="1">
      <c r="A5" s="152" t="s">
        <v>61</v>
      </c>
      <c r="B5" s="163">
        <f>EU28_TrRail_act!B5-UK_TrRail_act!B5</f>
        <v>71753.482669744102</v>
      </c>
      <c r="C5" s="163">
        <f>EU28_TrRail_act!C5-UK_TrRail_act!C5</f>
        <v>72549.154984900219</v>
      </c>
      <c r="D5" s="163">
        <f>EU28_TrRail_act!D5-UK_TrRail_act!D5</f>
        <v>73343.392689150176</v>
      </c>
      <c r="E5" s="163">
        <f>EU28_TrRail_act!E5-UK_TrRail_act!E5</f>
        <v>73790.069795556134</v>
      </c>
      <c r="F5" s="163">
        <f>EU28_TrRail_act!F5-UK_TrRail_act!F5</f>
        <v>76655.137436244113</v>
      </c>
      <c r="G5" s="163">
        <f>EU28_TrRail_act!G5-UK_TrRail_act!G5</f>
        <v>77399.197458878698</v>
      </c>
      <c r="H5" s="163">
        <f>EU28_TrRail_act!H5-UK_TrRail_act!H5</f>
        <v>78735.128160907843</v>
      </c>
      <c r="I5" s="163">
        <f>EU28_TrRail_act!I5-UK_TrRail_act!I5</f>
        <v>80496.019987898515</v>
      </c>
      <c r="J5" s="163">
        <f>EU28_TrRail_act!J5-UK_TrRail_act!J5</f>
        <v>83646.54812448204</v>
      </c>
      <c r="K5" s="163">
        <f>EU28_TrRail_act!K5-UK_TrRail_act!K5</f>
        <v>83729.982411954523</v>
      </c>
      <c r="L5" s="163">
        <f>EU28_TrRail_act!L5-UK_TrRail_act!L5</f>
        <v>85936.432668023423</v>
      </c>
      <c r="M5" s="163">
        <f>EU28_TrRail_act!M5-UK_TrRail_act!M5</f>
        <v>86458.274043899219</v>
      </c>
      <c r="N5" s="163">
        <f>EU28_TrRail_act!N5-UK_TrRail_act!N5</f>
        <v>87363.810033189453</v>
      </c>
      <c r="O5" s="163">
        <f>EU28_TrRail_act!O5-UK_TrRail_act!O5</f>
        <v>87404.562948261533</v>
      </c>
      <c r="P5" s="163">
        <f>EU28_TrRail_act!P5-UK_TrRail_act!P5</f>
        <v>88133.544675966346</v>
      </c>
      <c r="Q5" s="163">
        <f>EU28_TrRail_act!Q5-UK_TrRail_act!Q5</f>
        <v>89142.462243835398</v>
      </c>
    </row>
    <row r="6" spans="1:17" ht="11.5" customHeight="1">
      <c r="A6" s="127" t="s">
        <v>62</v>
      </c>
      <c r="B6" s="138">
        <f>EU28_TrRail_act!B6-UK_TrRail_act!B6</f>
        <v>274307.69316390832</v>
      </c>
      <c r="C6" s="138">
        <f>EU28_TrRail_act!C6-UK_TrRail_act!C6</f>
        <v>269088.18607944151</v>
      </c>
      <c r="D6" s="138">
        <f>EU28_TrRail_act!D6-UK_TrRail_act!D6</f>
        <v>258200.18532880448</v>
      </c>
      <c r="E6" s="138">
        <f>EU28_TrRail_act!E6-UK_TrRail_act!E6</f>
        <v>250614.31435149547</v>
      </c>
      <c r="F6" s="138">
        <f>EU28_TrRail_act!F6-UK_TrRail_act!F6</f>
        <v>249672.53977899998</v>
      </c>
      <c r="G6" s="138">
        <f>EU28_TrRail_act!G6-UK_TrRail_act!G6</f>
        <v>253094.50492199999</v>
      </c>
      <c r="H6" s="138">
        <f>EU28_TrRail_act!H6-UK_TrRail_act!H6</f>
        <v>258646.89861599996</v>
      </c>
      <c r="I6" s="138">
        <f>EU28_TrRail_act!I6-UK_TrRail_act!I6</f>
        <v>258616.45699899993</v>
      </c>
      <c r="J6" s="138">
        <f>EU28_TrRail_act!J6-UK_TrRail_act!J6</f>
        <v>262165.94044399995</v>
      </c>
      <c r="K6" s="138">
        <f>EU28_TrRail_act!K6-UK_TrRail_act!K6</f>
        <v>248885.41833891696</v>
      </c>
      <c r="L6" s="138">
        <f>EU28_TrRail_act!L6-UK_TrRail_act!L6</f>
        <v>246089.18940240197</v>
      </c>
      <c r="M6" s="138">
        <f>EU28_TrRail_act!M6-UK_TrRail_act!M6</f>
        <v>252295.98409337999</v>
      </c>
      <c r="N6" s="138">
        <f>EU28_TrRail_act!N6-UK_TrRail_act!N6</f>
        <v>254647.95878564822</v>
      </c>
      <c r="O6" s="138">
        <f>EU28_TrRail_act!O6-UK_TrRail_act!O6</f>
        <v>257330.23435359693</v>
      </c>
      <c r="P6" s="138">
        <f>EU28_TrRail_act!P6-UK_TrRail_act!P6</f>
        <v>262662.44617924001</v>
      </c>
      <c r="Q6" s="138">
        <f>EU28_TrRail_act!Q6-UK_TrRail_act!Q6</f>
        <v>266186.04573775316</v>
      </c>
    </row>
    <row r="7" spans="1:17" ht="11.5" customHeight="1">
      <c r="A7" s="146" t="s">
        <v>50</v>
      </c>
      <c r="B7" s="141">
        <f>EU28_TrRail_act!B7-UK_TrRail_act!B7</f>
        <v>80577.924060008474</v>
      </c>
      <c r="C7" s="141">
        <f>EU28_TrRail_act!C7-UK_TrRail_act!C7</f>
        <v>74234.625375254196</v>
      </c>
      <c r="D7" s="141">
        <f>EU28_TrRail_act!D7-UK_TrRail_act!D7</f>
        <v>74828.199527775156</v>
      </c>
      <c r="E7" s="141">
        <f>EU28_TrRail_act!E7-UK_TrRail_act!E7</f>
        <v>73915.354689516636</v>
      </c>
      <c r="F7" s="141">
        <f>EU28_TrRail_act!F7-UK_TrRail_act!F7</f>
        <v>72716.264986403621</v>
      </c>
      <c r="G7" s="141">
        <f>EU28_TrRail_act!G7-UK_TrRail_act!G7</f>
        <v>67355.464841346766</v>
      </c>
      <c r="H7" s="141">
        <f>EU28_TrRail_act!H7-UK_TrRail_act!H7</f>
        <v>70060.551271819015</v>
      </c>
      <c r="I7" s="141">
        <f>EU28_TrRail_act!I7-UK_TrRail_act!I7</f>
        <v>74900.078329279349</v>
      </c>
      <c r="J7" s="141">
        <f>EU28_TrRail_act!J7-UK_TrRail_act!J7</f>
        <v>71750.894892270328</v>
      </c>
      <c r="K7" s="141">
        <f>EU28_TrRail_act!K7-UK_TrRail_act!K7</f>
        <v>63165.868241833086</v>
      </c>
      <c r="L7" s="141">
        <f>EU28_TrRail_act!L7-UK_TrRail_act!L7</f>
        <v>62348.232563183497</v>
      </c>
      <c r="M7" s="141">
        <f>EU28_TrRail_act!M7-UK_TrRail_act!M7</f>
        <v>60249.280639179116</v>
      </c>
      <c r="N7" s="141">
        <f>EU28_TrRail_act!N7-UK_TrRail_act!N7</f>
        <v>61236.854273877281</v>
      </c>
      <c r="O7" s="141">
        <f>EU28_TrRail_act!O7-UK_TrRail_act!O7</f>
        <v>58134.936603064263</v>
      </c>
      <c r="P7" s="141">
        <f>EU28_TrRail_act!P7-UK_TrRail_act!P7</f>
        <v>59164.056136266998</v>
      </c>
      <c r="Q7" s="141">
        <f>EU28_TrRail_act!Q7-UK_TrRail_act!Q7</f>
        <v>58640.697319187318</v>
      </c>
    </row>
    <row r="8" spans="1:17" ht="11.5" customHeight="1">
      <c r="A8" s="146" t="s">
        <v>63</v>
      </c>
      <c r="B8" s="141">
        <f>EU28_TrRail_act!B8-UK_TrRail_act!B8</f>
        <v>193729.76910389983</v>
      </c>
      <c r="C8" s="141">
        <f>EU28_TrRail_act!C8-UK_TrRail_act!C8</f>
        <v>194853.56070418732</v>
      </c>
      <c r="D8" s="141">
        <f>EU28_TrRail_act!D8-UK_TrRail_act!D8</f>
        <v>183371.98580102931</v>
      </c>
      <c r="E8" s="141">
        <f>EU28_TrRail_act!E8-UK_TrRail_act!E8</f>
        <v>176698.95966197882</v>
      </c>
      <c r="F8" s="141">
        <f>EU28_TrRail_act!F8-UK_TrRail_act!F8</f>
        <v>176956.27479259635</v>
      </c>
      <c r="G8" s="141">
        <f>EU28_TrRail_act!G8-UK_TrRail_act!G8</f>
        <v>185739.04008065321</v>
      </c>
      <c r="H8" s="141">
        <f>EU28_TrRail_act!H8-UK_TrRail_act!H8</f>
        <v>188586.34734418098</v>
      </c>
      <c r="I8" s="141">
        <f>EU28_TrRail_act!I8-UK_TrRail_act!I8</f>
        <v>183716.37866972061</v>
      </c>
      <c r="J8" s="141">
        <f>EU28_TrRail_act!J8-UK_TrRail_act!J8</f>
        <v>190415.04555172962</v>
      </c>
      <c r="K8" s="141">
        <f>EU28_TrRail_act!K8-UK_TrRail_act!K8</f>
        <v>185719.55009708388</v>
      </c>
      <c r="L8" s="141">
        <f>EU28_TrRail_act!L8-UK_TrRail_act!L8</f>
        <v>183740.95683921847</v>
      </c>
      <c r="M8" s="141">
        <f>EU28_TrRail_act!M8-UK_TrRail_act!M8</f>
        <v>192046.70345420088</v>
      </c>
      <c r="N8" s="141">
        <f>EU28_TrRail_act!N8-UK_TrRail_act!N8</f>
        <v>193411.10451177094</v>
      </c>
      <c r="O8" s="141">
        <f>EU28_TrRail_act!O8-UK_TrRail_act!O8</f>
        <v>199195.29775053269</v>
      </c>
      <c r="P8" s="141">
        <f>EU28_TrRail_act!P8-UK_TrRail_act!P8</f>
        <v>203498.39004297304</v>
      </c>
      <c r="Q8" s="141">
        <f>EU28_TrRail_act!Q8-UK_TrRail_act!Q8</f>
        <v>207545.34841856587</v>
      </c>
    </row>
    <row r="9" spans="1:17" ht="11.5" customHeight="1">
      <c r="A9" s="160" t="s">
        <v>64</v>
      </c>
      <c r="B9" s="162">
        <f>EU28_TrRail_act!B9-UK_TrRail_act!B9</f>
        <v>58796</v>
      </c>
      <c r="C9" s="162">
        <f>EU28_TrRail_act!C9-UK_TrRail_act!C9</f>
        <v>65126</v>
      </c>
      <c r="D9" s="162">
        <f>EU28_TrRail_act!D9-UK_TrRail_act!D9</f>
        <v>68005</v>
      </c>
      <c r="E9" s="162">
        <f>EU28_TrRail_act!E9-UK_TrRail_act!E9</f>
        <v>70661</v>
      </c>
      <c r="F9" s="162">
        <f>EU28_TrRail_act!F9-UK_TrRail_act!F9</f>
        <v>75671</v>
      </c>
      <c r="G9" s="162">
        <f>EU28_TrRail_act!G9-UK_TrRail_act!G9</f>
        <v>79663</v>
      </c>
      <c r="H9" s="162">
        <f>EU28_TrRail_act!H9-UK_TrRail_act!H9</f>
        <v>83411</v>
      </c>
      <c r="I9" s="162">
        <f>EU28_TrRail_act!I9-UK_TrRail_act!I9</f>
        <v>87303</v>
      </c>
      <c r="J9" s="162">
        <f>EU28_TrRail_act!J9-UK_TrRail_act!J9</f>
        <v>96610</v>
      </c>
      <c r="K9" s="162">
        <f>EU28_TrRail_act!K9-UK_TrRail_act!K9</f>
        <v>103086</v>
      </c>
      <c r="L9" s="162">
        <f>EU28_TrRail_act!L9-UK_TrRail_act!L9</f>
        <v>104855.378343438</v>
      </c>
      <c r="M9" s="162">
        <f>EU28_TrRail_act!M9-UK_TrRail_act!M9</f>
        <v>104374</v>
      </c>
      <c r="N9" s="162">
        <f>EU28_TrRail_act!N9-UK_TrRail_act!N9</f>
        <v>105440</v>
      </c>
      <c r="O9" s="162">
        <f>EU28_TrRail_act!O9-UK_TrRail_act!O9</f>
        <v>107304</v>
      </c>
      <c r="P9" s="162">
        <f>EU28_TrRail_act!P9-UK_TrRail_act!P9</f>
        <v>106380</v>
      </c>
      <c r="Q9" s="162">
        <f>EU28_TrRail_act!Q9-UK_TrRail_act!Q9</f>
        <v>109313</v>
      </c>
    </row>
    <row r="10" spans="1:17" ht="11.5" customHeight="1">
      <c r="A10" s="128" t="s">
        <v>65</v>
      </c>
      <c r="B10" s="139">
        <f>EU28_TrRail_act!B10-UK_TrRail_act!B10</f>
        <v>387363.75464222406</v>
      </c>
      <c r="C10" s="139">
        <f>EU28_TrRail_act!C10-UK_TrRail_act!C10</f>
        <v>368648.30225225701</v>
      </c>
      <c r="D10" s="139">
        <f>EU28_TrRail_act!D10-UK_TrRail_act!D10</f>
        <v>367483.19255303114</v>
      </c>
      <c r="E10" s="139">
        <f>EU28_TrRail_act!E10-UK_TrRail_act!E10</f>
        <v>375641.26875462406</v>
      </c>
      <c r="F10" s="139">
        <f>EU28_TrRail_act!F10-UK_TrRail_act!F10</f>
        <v>396774.37026043289</v>
      </c>
      <c r="G10" s="139">
        <f>EU28_TrRail_act!G10-UK_TrRail_act!G10</f>
        <v>394597.18045013299</v>
      </c>
      <c r="H10" s="139">
        <f>EU28_TrRail_act!H10-UK_TrRail_act!H10</f>
        <v>416245.92025294498</v>
      </c>
      <c r="I10" s="139">
        <f>EU28_TrRail_act!I10-UK_TrRail_act!I10</f>
        <v>430735</v>
      </c>
      <c r="J10" s="139">
        <f>EU28_TrRail_act!J10-UK_TrRail_act!J10</f>
        <v>421685.99999999994</v>
      </c>
      <c r="K10" s="139">
        <f>EU28_TrRail_act!K10-UK_TrRail_act!K10</f>
        <v>344370</v>
      </c>
      <c r="L10" s="139">
        <f>EU28_TrRail_act!L10-UK_TrRail_act!L10</f>
        <v>374955</v>
      </c>
      <c r="M10" s="139">
        <f>EU28_TrRail_act!M10-UK_TrRail_act!M10</f>
        <v>401123</v>
      </c>
      <c r="N10" s="139">
        <f>EU28_TrRail_act!N10-UK_TrRail_act!N10</f>
        <v>385217</v>
      </c>
      <c r="O10" s="139">
        <f>EU28_TrRail_act!O10-UK_TrRail_act!O10</f>
        <v>384319</v>
      </c>
      <c r="P10" s="139">
        <f>EU28_TrRail_act!P10-UK_TrRail_act!P10</f>
        <v>388681</v>
      </c>
      <c r="Q10" s="139">
        <f>EU28_TrRail_act!Q10-UK_TrRail_act!Q10</f>
        <v>395550.00000000006</v>
      </c>
    </row>
    <row r="11" spans="1:17" ht="11.5" customHeight="1">
      <c r="A11" s="158" t="s">
        <v>50</v>
      </c>
      <c r="B11" s="141">
        <f>EU28_TrRail_act!B11-UK_TrRail_act!B11</f>
        <v>95710.755309987173</v>
      </c>
      <c r="C11" s="141">
        <f>EU28_TrRail_act!C11-UK_TrRail_act!C11</f>
        <v>91607.205322217997</v>
      </c>
      <c r="D11" s="141">
        <f>EU28_TrRail_act!D11-UK_TrRail_act!D11</f>
        <v>93810.197079950187</v>
      </c>
      <c r="E11" s="141">
        <f>EU28_TrRail_act!E11-UK_TrRail_act!E11</f>
        <v>103706.09729174513</v>
      </c>
      <c r="F11" s="141">
        <f>EU28_TrRail_act!F11-UK_TrRail_act!F11</f>
        <v>112181.9071642497</v>
      </c>
      <c r="G11" s="141">
        <f>EU28_TrRail_act!G11-UK_TrRail_act!G11</f>
        <v>110221.40710428676</v>
      </c>
      <c r="H11" s="141">
        <f>EU28_TrRail_act!H11-UK_TrRail_act!H11</f>
        <v>112098.52562330967</v>
      </c>
      <c r="I11" s="141">
        <f>EU28_TrRail_act!I11-UK_TrRail_act!I11</f>
        <v>116199.72805959024</v>
      </c>
      <c r="J11" s="141">
        <f>EU28_TrRail_act!J11-UK_TrRail_act!J11</f>
        <v>114891.86752955515</v>
      </c>
      <c r="K11" s="141">
        <f>EU28_TrRail_act!K11-UK_TrRail_act!K11</f>
        <v>95256.338181819709</v>
      </c>
      <c r="L11" s="141">
        <f>EU28_TrRail_act!L11-UK_TrRail_act!L11</f>
        <v>101989.16258840846</v>
      </c>
      <c r="M11" s="141">
        <f>EU28_TrRail_act!M11-UK_TrRail_act!M11</f>
        <v>113655.66956188873</v>
      </c>
      <c r="N11" s="141">
        <f>EU28_TrRail_act!N11-UK_TrRail_act!N11</f>
        <v>108487.72974323173</v>
      </c>
      <c r="O11" s="141">
        <f>EU28_TrRail_act!O11-UK_TrRail_act!O11</f>
        <v>103639.56626275202</v>
      </c>
      <c r="P11" s="141">
        <f>EU28_TrRail_act!P11-UK_TrRail_act!P11</f>
        <v>102335.51928025763</v>
      </c>
      <c r="Q11" s="141">
        <f>EU28_TrRail_act!Q11-UK_TrRail_act!Q11</f>
        <v>99714.28380265797</v>
      </c>
    </row>
    <row r="12" spans="1:17" ht="11.5" customHeight="1">
      <c r="A12" s="153" t="s">
        <v>63</v>
      </c>
      <c r="B12" s="137">
        <f>EU28_TrRail_act!B12-UK_TrRail_act!B12</f>
        <v>291652.99933223688</v>
      </c>
      <c r="C12" s="137">
        <f>EU28_TrRail_act!C12-UK_TrRail_act!C12</f>
        <v>277041.096930039</v>
      </c>
      <c r="D12" s="137">
        <f>EU28_TrRail_act!D12-UK_TrRail_act!D12</f>
        <v>273672.9954730809</v>
      </c>
      <c r="E12" s="137">
        <f>EU28_TrRail_act!E12-UK_TrRail_act!E12</f>
        <v>271935.17146287893</v>
      </c>
      <c r="F12" s="137">
        <f>EU28_TrRail_act!F12-UK_TrRail_act!F12</f>
        <v>284592.4630961832</v>
      </c>
      <c r="G12" s="137">
        <f>EU28_TrRail_act!G12-UK_TrRail_act!G12</f>
        <v>284375.77334584622</v>
      </c>
      <c r="H12" s="137">
        <f>EU28_TrRail_act!H12-UK_TrRail_act!H12</f>
        <v>304147.39462963532</v>
      </c>
      <c r="I12" s="137">
        <f>EU28_TrRail_act!I12-UK_TrRail_act!I12</f>
        <v>314535.27194040979</v>
      </c>
      <c r="J12" s="137">
        <f>EU28_TrRail_act!J12-UK_TrRail_act!J12</f>
        <v>306794.13247044478</v>
      </c>
      <c r="K12" s="137">
        <f>EU28_TrRail_act!K12-UK_TrRail_act!K12</f>
        <v>249113.66181818029</v>
      </c>
      <c r="L12" s="137">
        <f>EU28_TrRail_act!L12-UK_TrRail_act!L12</f>
        <v>272965.83741159149</v>
      </c>
      <c r="M12" s="137">
        <f>EU28_TrRail_act!M12-UK_TrRail_act!M12</f>
        <v>287467.33043811127</v>
      </c>
      <c r="N12" s="137">
        <f>EU28_TrRail_act!N12-UK_TrRail_act!N12</f>
        <v>276729.27025676827</v>
      </c>
      <c r="O12" s="137">
        <f>EU28_TrRail_act!O12-UK_TrRail_act!O12</f>
        <v>280679.43373724795</v>
      </c>
      <c r="P12" s="137">
        <f>EU28_TrRail_act!P12-UK_TrRail_act!P12</f>
        <v>286345.48071974242</v>
      </c>
      <c r="Q12" s="137">
        <f>EU28_TrRail_act!Q12-UK_TrRail_act!Q12</f>
        <v>295835.71619734209</v>
      </c>
    </row>
    <row r="14" spans="1:17" ht="11.5" customHeight="1">
      <c r="A14" s="130" t="s">
        <v>66</v>
      </c>
      <c r="B14" s="147">
        <f>EU28_TrRail_act!B14-UK_TrRail_act!B14</f>
        <v>4065.6639407854364</v>
      </c>
      <c r="C14" s="147">
        <f>EU28_TrRail_act!C14-UK_TrRail_act!C14</f>
        <v>3973.2725064331753</v>
      </c>
      <c r="D14" s="147">
        <f>EU28_TrRail_act!D14-UK_TrRail_act!D14</f>
        <v>4086.4814533340518</v>
      </c>
      <c r="E14" s="147">
        <f>EU28_TrRail_act!E14-UK_TrRail_act!E14</f>
        <v>4171.2353533118467</v>
      </c>
      <c r="F14" s="147">
        <f>EU28_TrRail_act!F14-UK_TrRail_act!F14</f>
        <v>4274.3979243437752</v>
      </c>
      <c r="G14" s="147">
        <f>EU28_TrRail_act!G14-UK_TrRail_act!G14</f>
        <v>4369.6486322966266</v>
      </c>
      <c r="H14" s="147">
        <f>EU28_TrRail_act!H14-UK_TrRail_act!H14</f>
        <v>4349.8256884455195</v>
      </c>
      <c r="I14" s="147">
        <f>EU28_TrRail_act!I14-UK_TrRail_act!I14</f>
        <v>4471.7111838775536</v>
      </c>
      <c r="J14" s="147">
        <f>EU28_TrRail_act!J14-UK_TrRail_act!J14</f>
        <v>4510.2544323451757</v>
      </c>
      <c r="K14" s="147">
        <f>EU28_TrRail_act!K14-UK_TrRail_act!K14</f>
        <v>4454.2443453209135</v>
      </c>
      <c r="L14" s="147">
        <f>EU28_TrRail_act!L14-UK_TrRail_act!L14</f>
        <v>4548.6933472438286</v>
      </c>
      <c r="M14" s="147">
        <f>EU28_TrRail_act!M14-UK_TrRail_act!M14</f>
        <v>4609.2145422252106</v>
      </c>
      <c r="N14" s="147">
        <f>EU28_TrRail_act!N14-UK_TrRail_act!N14</f>
        <v>4678.5129655668006</v>
      </c>
      <c r="O14" s="147">
        <f>EU28_TrRail_act!O14-UK_TrRail_act!O14</f>
        <v>4672.296654035591</v>
      </c>
      <c r="P14" s="147">
        <f>EU28_TrRail_act!P14-UK_TrRail_act!P14</f>
        <v>4599.8001283383965</v>
      </c>
      <c r="Q14" s="147">
        <f>EU28_TrRail_act!Q14-UK_TrRail_act!Q14</f>
        <v>4720.7345368305268</v>
      </c>
    </row>
    <row r="15" spans="1:17" ht="11.5" customHeight="1">
      <c r="A15" s="128" t="s">
        <v>19</v>
      </c>
      <c r="B15" s="151">
        <f>EU28_TrRail_act!B15-UK_TrRail_act!B15</f>
        <v>3328.3936950318521</v>
      </c>
      <c r="C15" s="151">
        <f>EU28_TrRail_act!C15-UK_TrRail_act!C15</f>
        <v>3268.8761112209941</v>
      </c>
      <c r="D15" s="151">
        <f>EU28_TrRail_act!D15-UK_TrRail_act!D15</f>
        <v>3369.3409547370447</v>
      </c>
      <c r="E15" s="151">
        <f>EU28_TrRail_act!E15-UK_TrRail_act!E15</f>
        <v>3439.5220168235887</v>
      </c>
      <c r="F15" s="151">
        <f>EU28_TrRail_act!F15-UK_TrRail_act!F15</f>
        <v>3506.8426348446937</v>
      </c>
      <c r="G15" s="151">
        <f>EU28_TrRail_act!G15-UK_TrRail_act!G15</f>
        <v>3642.1367352379852</v>
      </c>
      <c r="H15" s="151">
        <f>EU28_TrRail_act!H15-UK_TrRail_act!H15</f>
        <v>3578.8038512739909</v>
      </c>
      <c r="I15" s="151">
        <f>EU28_TrRail_act!I15-UK_TrRail_act!I15</f>
        <v>3670.0940099899749</v>
      </c>
      <c r="J15" s="151">
        <f>EU28_TrRail_act!J15-UK_TrRail_act!J15</f>
        <v>3756.4296759635463</v>
      </c>
      <c r="K15" s="151">
        <f>EU28_TrRail_act!K15-UK_TrRail_act!K15</f>
        <v>3791.0957112396604</v>
      </c>
      <c r="L15" s="151">
        <f>EU28_TrRail_act!L15-UK_TrRail_act!L15</f>
        <v>3840.9224008188758</v>
      </c>
      <c r="M15" s="151">
        <f>EU28_TrRail_act!M15-UK_TrRail_act!M15</f>
        <v>3884.071025432097</v>
      </c>
      <c r="N15" s="151">
        <f>EU28_TrRail_act!N15-UK_TrRail_act!N15</f>
        <v>3976.0233891172579</v>
      </c>
      <c r="O15" s="151">
        <f>EU28_TrRail_act!O15-UK_TrRail_act!O15</f>
        <v>3988.3997390169634</v>
      </c>
      <c r="P15" s="151">
        <f>EU28_TrRail_act!P15-UK_TrRail_act!P15</f>
        <v>3929.0145924508852</v>
      </c>
      <c r="Q15" s="151">
        <f>EU28_TrRail_act!Q15-UK_TrRail_act!Q15</f>
        <v>4031.7340374249361</v>
      </c>
    </row>
    <row r="16" spans="1:17" ht="11.5" customHeight="1">
      <c r="A16" s="152" t="s">
        <v>61</v>
      </c>
      <c r="B16" s="165">
        <f>EU28_TrRail_act!B16-UK_TrRail_act!B16</f>
        <v>954.48010659699196</v>
      </c>
      <c r="C16" s="165">
        <f>EU28_TrRail_act!C16-UK_TrRail_act!C16</f>
        <v>963.41442204456246</v>
      </c>
      <c r="D16" s="165">
        <f>EU28_TrRail_act!D16-UK_TrRail_act!D16</f>
        <v>984.84417863086992</v>
      </c>
      <c r="E16" s="165">
        <f>EU28_TrRail_act!E16-UK_TrRail_act!E16</f>
        <v>993.79662156667496</v>
      </c>
      <c r="F16" s="165">
        <f>EU28_TrRail_act!F16-UK_TrRail_act!F16</f>
        <v>1030.8358462364736</v>
      </c>
      <c r="G16" s="165">
        <f>EU28_TrRail_act!G16-UK_TrRail_act!G16</f>
        <v>1039.9144036900789</v>
      </c>
      <c r="H16" s="165">
        <f>EU28_TrRail_act!H16-UK_TrRail_act!H16</f>
        <v>1052.0372552652061</v>
      </c>
      <c r="I16" s="165">
        <f>EU28_TrRail_act!I16-UK_TrRail_act!I16</f>
        <v>1077.2607516385876</v>
      </c>
      <c r="J16" s="165">
        <f>EU28_TrRail_act!J16-UK_TrRail_act!J16</f>
        <v>1122.5077764816754</v>
      </c>
      <c r="K16" s="165">
        <f>EU28_TrRail_act!K16-UK_TrRail_act!K16</f>
        <v>1131.9031334878707</v>
      </c>
      <c r="L16" s="165">
        <f>EU28_TrRail_act!L16-UK_TrRail_act!L16</f>
        <v>1158.0640957353403</v>
      </c>
      <c r="M16" s="165">
        <f>EU28_TrRail_act!M16-UK_TrRail_act!M16</f>
        <v>1162.1295130324911</v>
      </c>
      <c r="N16" s="165">
        <f>EU28_TrRail_act!N16-UK_TrRail_act!N16</f>
        <v>1179.8445146486265</v>
      </c>
      <c r="O16" s="165">
        <f>EU28_TrRail_act!O16-UK_TrRail_act!O16</f>
        <v>1172.4245856703892</v>
      </c>
      <c r="P16" s="165">
        <f>EU28_TrRail_act!P16-UK_TrRail_act!P16</f>
        <v>1173.7192867027256</v>
      </c>
      <c r="Q16" s="165">
        <f>EU28_TrRail_act!Q16-UK_TrRail_act!Q16</f>
        <v>1181.5852699197453</v>
      </c>
    </row>
    <row r="17" spans="1:17" ht="11.5" customHeight="1">
      <c r="A17" s="127" t="s">
        <v>62</v>
      </c>
      <c r="B17" s="149">
        <f>EU28_TrRail_act!B17-UK_TrRail_act!B17</f>
        <v>2162.2090977384719</v>
      </c>
      <c r="C17" s="149">
        <f>EU28_TrRail_act!C17-UK_TrRail_act!C17</f>
        <v>2071.6141570368122</v>
      </c>
      <c r="D17" s="149">
        <f>EU28_TrRail_act!D17-UK_TrRail_act!D17</f>
        <v>2139.1116756980427</v>
      </c>
      <c r="E17" s="149">
        <f>EU28_TrRail_act!E17-UK_TrRail_act!E17</f>
        <v>2188.1037611949591</v>
      </c>
      <c r="F17" s="149">
        <f>EU28_TrRail_act!F17-UK_TrRail_act!F17</f>
        <v>2199.6903864367328</v>
      </c>
      <c r="G17" s="149">
        <f>EU28_TrRail_act!G17-UK_TrRail_act!G17</f>
        <v>2310.4220529344284</v>
      </c>
      <c r="H17" s="149">
        <f>EU28_TrRail_act!H17-UK_TrRail_act!H17</f>
        <v>2225.5703638310915</v>
      </c>
      <c r="I17" s="149">
        <f>EU28_TrRail_act!I17-UK_TrRail_act!I17</f>
        <v>2278.9254777963197</v>
      </c>
      <c r="J17" s="149">
        <f>EU28_TrRail_act!J17-UK_TrRail_act!J17</f>
        <v>2287.7169025763333</v>
      </c>
      <c r="K17" s="149">
        <f>EU28_TrRail_act!K17-UK_TrRail_act!K17</f>
        <v>2290.0205738475197</v>
      </c>
      <c r="L17" s="149">
        <f>EU28_TrRail_act!L17-UK_TrRail_act!L17</f>
        <v>2307.2792037716713</v>
      </c>
      <c r="M17" s="149">
        <f>EU28_TrRail_act!M17-UK_TrRail_act!M17</f>
        <v>2350.226306176321</v>
      </c>
      <c r="N17" s="149">
        <f>EU28_TrRail_act!N17-UK_TrRail_act!N17</f>
        <v>2418.5387150361025</v>
      </c>
      <c r="O17" s="149">
        <f>EU28_TrRail_act!O17-UK_TrRail_act!O17</f>
        <v>2431.7122964238843</v>
      </c>
      <c r="P17" s="149">
        <f>EU28_TrRail_act!P17-UK_TrRail_act!P17</f>
        <v>2377.4610144858725</v>
      </c>
      <c r="Q17" s="149">
        <f>EU28_TrRail_act!Q17-UK_TrRail_act!Q17</f>
        <v>2460.9166747208174</v>
      </c>
    </row>
    <row r="18" spans="1:17" ht="11.5" customHeight="1">
      <c r="A18" s="146" t="s">
        <v>67</v>
      </c>
      <c r="B18" s="150">
        <f>EU28_TrRail_act!B18-UK_TrRail_act!B18</f>
        <v>718.23242018567566</v>
      </c>
      <c r="C18" s="150">
        <f>EU28_TrRail_act!C18-UK_TrRail_act!C18</f>
        <v>658.88930604671009</v>
      </c>
      <c r="D18" s="150">
        <f>EU28_TrRail_act!D18-UK_TrRail_act!D18</f>
        <v>694.321932593376</v>
      </c>
      <c r="E18" s="150">
        <f>EU28_TrRail_act!E18-UK_TrRail_act!E18</f>
        <v>716.06120980698438</v>
      </c>
      <c r="F18" s="150">
        <f>EU28_TrRail_act!F18-UK_TrRail_act!F18</f>
        <v>722.09604964044138</v>
      </c>
      <c r="G18" s="150">
        <f>EU28_TrRail_act!G18-UK_TrRail_act!G18</f>
        <v>704.70952624380232</v>
      </c>
      <c r="H18" s="150">
        <f>EU28_TrRail_act!H18-UK_TrRail_act!H18</f>
        <v>707.80640016103325</v>
      </c>
      <c r="I18" s="150">
        <f>EU28_TrRail_act!I18-UK_TrRail_act!I18</f>
        <v>766.80025841501163</v>
      </c>
      <c r="J18" s="150">
        <f>EU28_TrRail_act!J18-UK_TrRail_act!J18</f>
        <v>760.92177639186127</v>
      </c>
      <c r="K18" s="150">
        <f>EU28_TrRail_act!K18-UK_TrRail_act!K18</f>
        <v>701.00219293052078</v>
      </c>
      <c r="L18" s="150">
        <f>EU28_TrRail_act!L18-UK_TrRail_act!L18</f>
        <v>709.23080638838451</v>
      </c>
      <c r="M18" s="150">
        <f>EU28_TrRail_act!M18-UK_TrRail_act!M18</f>
        <v>693.09410533172968</v>
      </c>
      <c r="N18" s="150">
        <f>EU28_TrRail_act!N18-UK_TrRail_act!N18</f>
        <v>729.03727557270008</v>
      </c>
      <c r="O18" s="150">
        <f>EU28_TrRail_act!O18-UK_TrRail_act!O18</f>
        <v>673.7354302486001</v>
      </c>
      <c r="P18" s="150">
        <f>EU28_TrRail_act!P18-UK_TrRail_act!P18</f>
        <v>645.80215335057733</v>
      </c>
      <c r="Q18" s="150">
        <f>EU28_TrRail_act!Q18-UK_TrRail_act!Q18</f>
        <v>629.58878866827774</v>
      </c>
    </row>
    <row r="19" spans="1:17" ht="11.5" customHeight="1">
      <c r="A19" s="146" t="s">
        <v>63</v>
      </c>
      <c r="B19" s="150">
        <f>EU28_TrRail_act!B19-UK_TrRail_act!B19</f>
        <v>1443.9766775527962</v>
      </c>
      <c r="C19" s="150">
        <f>EU28_TrRail_act!C19-UK_TrRail_act!C19</f>
        <v>1412.7248509901024</v>
      </c>
      <c r="D19" s="150">
        <f>EU28_TrRail_act!D19-UK_TrRail_act!D19</f>
        <v>1444.7897431046667</v>
      </c>
      <c r="E19" s="150">
        <f>EU28_TrRail_act!E19-UK_TrRail_act!E19</f>
        <v>1472.0425513879745</v>
      </c>
      <c r="F19" s="150">
        <f>EU28_TrRail_act!F19-UK_TrRail_act!F19</f>
        <v>1477.5943367962914</v>
      </c>
      <c r="G19" s="150">
        <f>EU28_TrRail_act!G19-UK_TrRail_act!G19</f>
        <v>1605.712526690626</v>
      </c>
      <c r="H19" s="150">
        <f>EU28_TrRail_act!H19-UK_TrRail_act!H19</f>
        <v>1517.7639636700585</v>
      </c>
      <c r="I19" s="150">
        <f>EU28_TrRail_act!I19-UK_TrRail_act!I19</f>
        <v>1512.1252193813079</v>
      </c>
      <c r="J19" s="150">
        <f>EU28_TrRail_act!J19-UK_TrRail_act!J19</f>
        <v>1526.7951261844723</v>
      </c>
      <c r="K19" s="150">
        <f>EU28_TrRail_act!K19-UK_TrRail_act!K19</f>
        <v>1589.0183809169987</v>
      </c>
      <c r="L19" s="150">
        <f>EU28_TrRail_act!L19-UK_TrRail_act!L19</f>
        <v>1598.0483973832866</v>
      </c>
      <c r="M19" s="150">
        <f>EU28_TrRail_act!M19-UK_TrRail_act!M19</f>
        <v>1657.1322008445914</v>
      </c>
      <c r="N19" s="150">
        <f>EU28_TrRail_act!N19-UK_TrRail_act!N19</f>
        <v>1689.5014394634027</v>
      </c>
      <c r="O19" s="150">
        <f>EU28_TrRail_act!O19-UK_TrRail_act!O19</f>
        <v>1757.9768661752844</v>
      </c>
      <c r="P19" s="150">
        <f>EU28_TrRail_act!P19-UK_TrRail_act!P19</f>
        <v>1731.658861135295</v>
      </c>
      <c r="Q19" s="150">
        <f>EU28_TrRail_act!Q19-UK_TrRail_act!Q19</f>
        <v>1831.3278860525397</v>
      </c>
    </row>
    <row r="20" spans="1:17" ht="11.5" customHeight="1">
      <c r="A20" s="160" t="s">
        <v>64</v>
      </c>
      <c r="B20" s="164">
        <f>EU28_TrRail_act!B20-UK_TrRail_act!B20</f>
        <v>211.70449069638826</v>
      </c>
      <c r="C20" s="164">
        <f>EU28_TrRail_act!C20-UK_TrRail_act!C20</f>
        <v>233.84753213961903</v>
      </c>
      <c r="D20" s="164">
        <f>EU28_TrRail_act!D20-UK_TrRail_act!D20</f>
        <v>245.38510040813159</v>
      </c>
      <c r="E20" s="164">
        <f>EU28_TrRail_act!E20-UK_TrRail_act!E20</f>
        <v>257.62163406195509</v>
      </c>
      <c r="F20" s="164">
        <f>EU28_TrRail_act!F20-UK_TrRail_act!F20</f>
        <v>276.31640217148748</v>
      </c>
      <c r="G20" s="164">
        <f>EU28_TrRail_act!G20-UK_TrRail_act!G20</f>
        <v>291.80027861347781</v>
      </c>
      <c r="H20" s="164">
        <f>EU28_TrRail_act!H20-UK_TrRail_act!H20</f>
        <v>301.19623217769339</v>
      </c>
      <c r="I20" s="164">
        <f>EU28_TrRail_act!I20-UK_TrRail_act!I20</f>
        <v>313.90778055506803</v>
      </c>
      <c r="J20" s="164">
        <f>EU28_TrRail_act!J20-UK_TrRail_act!J20</f>
        <v>346.20499690553783</v>
      </c>
      <c r="K20" s="164">
        <f>EU28_TrRail_act!K20-UK_TrRail_act!K20</f>
        <v>369.17200390426962</v>
      </c>
      <c r="L20" s="164">
        <f>EU28_TrRail_act!L20-UK_TrRail_act!L20</f>
        <v>375.57910131186424</v>
      </c>
      <c r="M20" s="164">
        <f>EU28_TrRail_act!M20-UK_TrRail_act!M20</f>
        <v>371.71520622328495</v>
      </c>
      <c r="N20" s="164">
        <f>EU28_TrRail_act!N20-UK_TrRail_act!N20</f>
        <v>377.64015943252878</v>
      </c>
      <c r="O20" s="164">
        <f>EU28_TrRail_act!O20-UK_TrRail_act!O20</f>
        <v>384.26285692268948</v>
      </c>
      <c r="P20" s="164">
        <f>EU28_TrRail_act!P20-UK_TrRail_act!P20</f>
        <v>377.83429126228771</v>
      </c>
      <c r="Q20" s="164">
        <f>EU28_TrRail_act!Q20-UK_TrRail_act!Q20</f>
        <v>389.23209278437389</v>
      </c>
    </row>
    <row r="21" spans="1:17" ht="11.5" customHeight="1">
      <c r="A21" s="128" t="s">
        <v>23</v>
      </c>
      <c r="B21" s="151">
        <f>EU28_TrRail_act!B21-UK_TrRail_act!B21</f>
        <v>737.27024575358416</v>
      </c>
      <c r="C21" s="151">
        <f>EU28_TrRail_act!C21-UK_TrRail_act!C21</f>
        <v>704.39639521218112</v>
      </c>
      <c r="D21" s="151">
        <f>EU28_TrRail_act!D21-UK_TrRail_act!D21</f>
        <v>717.14049859700742</v>
      </c>
      <c r="E21" s="151">
        <f>EU28_TrRail_act!E21-UK_TrRail_act!E21</f>
        <v>731.71333648825851</v>
      </c>
      <c r="F21" s="151">
        <f>EU28_TrRail_act!F21-UK_TrRail_act!F21</f>
        <v>767.5552894990808</v>
      </c>
      <c r="G21" s="151">
        <f>EU28_TrRail_act!G21-UK_TrRail_act!G21</f>
        <v>727.51189705864147</v>
      </c>
      <c r="H21" s="151">
        <f>EU28_TrRail_act!H21-UK_TrRail_act!H21</f>
        <v>771.02183717152855</v>
      </c>
      <c r="I21" s="151">
        <f>EU28_TrRail_act!I21-UK_TrRail_act!I21</f>
        <v>801.61717388757836</v>
      </c>
      <c r="J21" s="151">
        <f>EU28_TrRail_act!J21-UK_TrRail_act!J21</f>
        <v>753.8247563816293</v>
      </c>
      <c r="K21" s="151">
        <f>EU28_TrRail_act!K21-UK_TrRail_act!K21</f>
        <v>663.14863408125314</v>
      </c>
      <c r="L21" s="151">
        <f>EU28_TrRail_act!L21-UK_TrRail_act!L21</f>
        <v>707.77094642495274</v>
      </c>
      <c r="M21" s="151">
        <f>EU28_TrRail_act!M21-UK_TrRail_act!M21</f>
        <v>725.14351679311324</v>
      </c>
      <c r="N21" s="151">
        <f>EU28_TrRail_act!N21-UK_TrRail_act!N21</f>
        <v>702.4895764495426</v>
      </c>
      <c r="O21" s="151">
        <f>EU28_TrRail_act!O21-UK_TrRail_act!O21</f>
        <v>683.89691501862785</v>
      </c>
      <c r="P21" s="151">
        <f>EU28_TrRail_act!P21-UK_TrRail_act!P21</f>
        <v>670.78553588751186</v>
      </c>
      <c r="Q21" s="151">
        <f>EU28_TrRail_act!Q21-UK_TrRail_act!Q21</f>
        <v>689.00049940559052</v>
      </c>
    </row>
    <row r="22" spans="1:17" ht="11.5" customHeight="1">
      <c r="A22" s="158" t="s">
        <v>67</v>
      </c>
      <c r="B22" s="150">
        <f>EU28_TrRail_act!B22-UK_TrRail_act!B22</f>
        <v>137.71767799027276</v>
      </c>
      <c r="C22" s="150">
        <f>EU28_TrRail_act!C22-UK_TrRail_act!C22</f>
        <v>124.24651338260918</v>
      </c>
      <c r="D22" s="150">
        <f>EU28_TrRail_act!D22-UK_TrRail_act!D22</f>
        <v>129.24888417867541</v>
      </c>
      <c r="E22" s="150">
        <f>EU28_TrRail_act!E22-UK_TrRail_act!E22</f>
        <v>146.58143540266215</v>
      </c>
      <c r="F22" s="150">
        <f>EU28_TrRail_act!F22-UK_TrRail_act!F22</f>
        <v>156.43992668801175</v>
      </c>
      <c r="G22" s="150">
        <f>EU28_TrRail_act!G22-UK_TrRail_act!G22</f>
        <v>157.37045786422169</v>
      </c>
      <c r="H22" s="150">
        <f>EU28_TrRail_act!H22-UK_TrRail_act!H22</f>
        <v>150.8376191786823</v>
      </c>
      <c r="I22" s="150">
        <f>EU28_TrRail_act!I22-UK_TrRail_act!I22</f>
        <v>161.85818034658021</v>
      </c>
      <c r="J22" s="150">
        <f>EU28_TrRail_act!J22-UK_TrRail_act!J22</f>
        <v>160.63902786667401</v>
      </c>
      <c r="K22" s="150">
        <f>EU28_TrRail_act!K22-UK_TrRail_act!K22</f>
        <v>141.09469905279974</v>
      </c>
      <c r="L22" s="150">
        <f>EU28_TrRail_act!L22-UK_TrRail_act!L22</f>
        <v>148.29470178514546</v>
      </c>
      <c r="M22" s="150">
        <f>EU28_TrRail_act!M22-UK_TrRail_act!M22</f>
        <v>150.3144668129938</v>
      </c>
      <c r="N22" s="150">
        <f>EU28_TrRail_act!N22-UK_TrRail_act!N22</f>
        <v>144.80277388812959</v>
      </c>
      <c r="O22" s="150">
        <f>EU28_TrRail_act!O22-UK_TrRail_act!O22</f>
        <v>122.12355898425925</v>
      </c>
      <c r="P22" s="150">
        <f>EU28_TrRail_act!P22-UK_TrRail_act!P22</f>
        <v>115.68349671027507</v>
      </c>
      <c r="Q22" s="150">
        <f>EU28_TrRail_act!Q22-UK_TrRail_act!Q22</f>
        <v>110.6792441090887</v>
      </c>
    </row>
    <row r="23" spans="1:17" ht="11.5" customHeight="1">
      <c r="A23" s="153" t="s">
        <v>63</v>
      </c>
      <c r="B23" s="148">
        <f>EU28_TrRail_act!B23-UK_TrRail_act!B23</f>
        <v>599.55256776331134</v>
      </c>
      <c r="C23" s="148">
        <f>EU28_TrRail_act!C23-UK_TrRail_act!C23</f>
        <v>580.149881829572</v>
      </c>
      <c r="D23" s="148">
        <f>EU28_TrRail_act!D23-UK_TrRail_act!D23</f>
        <v>587.8916144183321</v>
      </c>
      <c r="E23" s="148">
        <f>EU28_TrRail_act!E23-UK_TrRail_act!E23</f>
        <v>585.13190108559638</v>
      </c>
      <c r="F23" s="148">
        <f>EU28_TrRail_act!F23-UK_TrRail_act!F23</f>
        <v>611.11536281106908</v>
      </c>
      <c r="G23" s="148">
        <f>EU28_TrRail_act!G23-UK_TrRail_act!G23</f>
        <v>570.14143919441983</v>
      </c>
      <c r="H23" s="148">
        <f>EU28_TrRail_act!H23-UK_TrRail_act!H23</f>
        <v>620.18421799284613</v>
      </c>
      <c r="I23" s="148">
        <f>EU28_TrRail_act!I23-UK_TrRail_act!I23</f>
        <v>639.75899354099806</v>
      </c>
      <c r="J23" s="148">
        <f>EU28_TrRail_act!J23-UK_TrRail_act!J23</f>
        <v>593.18572851495526</v>
      </c>
      <c r="K23" s="148">
        <f>EU28_TrRail_act!K23-UK_TrRail_act!K23</f>
        <v>522.05393502845345</v>
      </c>
      <c r="L23" s="148">
        <f>EU28_TrRail_act!L23-UK_TrRail_act!L23</f>
        <v>559.47624463980731</v>
      </c>
      <c r="M23" s="148">
        <f>EU28_TrRail_act!M23-UK_TrRail_act!M23</f>
        <v>574.82904998011941</v>
      </c>
      <c r="N23" s="148">
        <f>EU28_TrRail_act!N23-UK_TrRail_act!N23</f>
        <v>557.68680256141306</v>
      </c>
      <c r="O23" s="148">
        <f>EU28_TrRail_act!O23-UK_TrRail_act!O23</f>
        <v>561.77335603436859</v>
      </c>
      <c r="P23" s="148">
        <f>EU28_TrRail_act!P23-UK_TrRail_act!P23</f>
        <v>555.10203917723675</v>
      </c>
      <c r="Q23" s="148">
        <f>EU28_TrRail_act!Q23-UK_TrRail_act!Q23</f>
        <v>578.3212552965017</v>
      </c>
    </row>
    <row r="25" spans="1:17" ht="11.5" customHeight="1">
      <c r="A25" s="130" t="s">
        <v>68</v>
      </c>
      <c r="B25" s="147">
        <f>EU28_TrRail_act!B25-UK_TrRail_act!B25</f>
        <v>21907</v>
      </c>
      <c r="C25" s="147">
        <f>EU28_TrRail_act!C25-UK_TrRail_act!C25</f>
        <v>22160.5</v>
      </c>
      <c r="D25" s="147">
        <f>EU28_TrRail_act!D25-UK_TrRail_act!D25</f>
        <v>22804.5</v>
      </c>
      <c r="E25" s="147">
        <f>EU28_TrRail_act!E25-UK_TrRail_act!E25</f>
        <v>23796.5</v>
      </c>
      <c r="F25" s="147">
        <f>EU28_TrRail_act!F25-UK_TrRail_act!F25</f>
        <v>24531.5</v>
      </c>
      <c r="G25" s="147">
        <f>EU28_TrRail_act!G25-UK_TrRail_act!G25</f>
        <v>25057.5</v>
      </c>
      <c r="H25" s="147">
        <f>EU28_TrRail_act!H25-UK_TrRail_act!H25</f>
        <v>25515.5</v>
      </c>
      <c r="I25" s="147">
        <f>EU28_TrRail_act!I25-UK_TrRail_act!I25</f>
        <v>26052.5</v>
      </c>
      <c r="J25" s="147">
        <f>EU28_TrRail_act!J25-UK_TrRail_act!J25</f>
        <v>26633.5</v>
      </c>
      <c r="K25" s="147">
        <f>EU28_TrRail_act!K25-UK_TrRail_act!K25</f>
        <v>26684.5</v>
      </c>
      <c r="L25" s="147">
        <f>EU28_TrRail_act!L25-UK_TrRail_act!L25</f>
        <v>26974</v>
      </c>
      <c r="M25" s="147">
        <f>EU28_TrRail_act!M25-UK_TrRail_act!M25</f>
        <v>27250</v>
      </c>
      <c r="N25" s="147">
        <f>EU28_TrRail_act!N25-UK_TrRail_act!N25</f>
        <v>27387.5</v>
      </c>
      <c r="O25" s="147">
        <f>EU28_TrRail_act!O25-UK_TrRail_act!O25</f>
        <v>27258</v>
      </c>
      <c r="P25" s="147">
        <f>EU28_TrRail_act!P25-UK_TrRail_act!P25</f>
        <v>27185</v>
      </c>
      <c r="Q25" s="147">
        <f>EU28_TrRail_act!Q25-UK_TrRail_act!Q25</f>
        <v>27082.5</v>
      </c>
    </row>
    <row r="26" spans="1:17" ht="11.5" customHeight="1">
      <c r="A26" s="128" t="s">
        <v>19</v>
      </c>
      <c r="B26" s="151">
        <f>EU28_TrRail_act!B26-UK_TrRail_act!B26</f>
        <v>16779.5</v>
      </c>
      <c r="C26" s="151">
        <f>EU28_TrRail_act!C26-UK_TrRail_act!C26</f>
        <v>16998</v>
      </c>
      <c r="D26" s="151">
        <f>EU28_TrRail_act!D26-UK_TrRail_act!D26</f>
        <v>17525.5</v>
      </c>
      <c r="E26" s="151">
        <f>EU28_TrRail_act!E26-UK_TrRail_act!E26</f>
        <v>18417.5</v>
      </c>
      <c r="F26" s="151">
        <f>EU28_TrRail_act!F26-UK_TrRail_act!F26</f>
        <v>18887</v>
      </c>
      <c r="G26" s="151">
        <f>EU28_TrRail_act!G26-UK_TrRail_act!G26</f>
        <v>19305</v>
      </c>
      <c r="H26" s="151">
        <f>EU28_TrRail_act!H26-UK_TrRail_act!H26</f>
        <v>19621</v>
      </c>
      <c r="I26" s="151">
        <f>EU28_TrRail_act!I26-UK_TrRail_act!I26</f>
        <v>20017</v>
      </c>
      <c r="J26" s="151">
        <f>EU28_TrRail_act!J26-UK_TrRail_act!J26</f>
        <v>20542.5</v>
      </c>
      <c r="K26" s="151">
        <f>EU28_TrRail_act!K26-UK_TrRail_act!K26</f>
        <v>20838</v>
      </c>
      <c r="L26" s="151">
        <f>EU28_TrRail_act!L26-UK_TrRail_act!L26</f>
        <v>21158.5</v>
      </c>
      <c r="M26" s="151">
        <f>EU28_TrRail_act!M26-UK_TrRail_act!M26</f>
        <v>21405.5</v>
      </c>
      <c r="N26" s="151">
        <f>EU28_TrRail_act!N26-UK_TrRail_act!N26</f>
        <v>21675.5</v>
      </c>
      <c r="O26" s="151">
        <f>EU28_TrRail_act!O26-UK_TrRail_act!O26</f>
        <v>21714.5</v>
      </c>
      <c r="P26" s="151">
        <f>EU28_TrRail_act!P26-UK_TrRail_act!P26</f>
        <v>21726.5</v>
      </c>
      <c r="Q26" s="151">
        <f>EU28_TrRail_act!Q26-UK_TrRail_act!Q26</f>
        <v>21686.5</v>
      </c>
    </row>
    <row r="27" spans="1:17" ht="11.5" customHeight="1">
      <c r="A27" s="152" t="s">
        <v>61</v>
      </c>
      <c r="B27" s="165">
        <f>EU28_TrRail_act!B27-UK_TrRail_act!B27</f>
        <v>8394</v>
      </c>
      <c r="C27" s="165">
        <f>EU28_TrRail_act!C27-UK_TrRail_act!C27</f>
        <v>8510.5</v>
      </c>
      <c r="D27" s="165">
        <f>EU28_TrRail_act!D27-UK_TrRail_act!D27</f>
        <v>8690</v>
      </c>
      <c r="E27" s="165">
        <f>EU28_TrRail_act!E27-UK_TrRail_act!E27</f>
        <v>9085.5</v>
      </c>
      <c r="F27" s="165">
        <f>EU28_TrRail_act!F27-UK_TrRail_act!F27</f>
        <v>9286</v>
      </c>
      <c r="G27" s="165">
        <f>EU28_TrRail_act!G27-UK_TrRail_act!G27</f>
        <v>9415</v>
      </c>
      <c r="H27" s="165">
        <f>EU28_TrRail_act!H27-UK_TrRail_act!H27</f>
        <v>9607</v>
      </c>
      <c r="I27" s="165">
        <f>EU28_TrRail_act!I27-UK_TrRail_act!I27</f>
        <v>9814.5</v>
      </c>
      <c r="J27" s="165">
        <f>EU28_TrRail_act!J27-UK_TrRail_act!J27</f>
        <v>10080</v>
      </c>
      <c r="K27" s="165">
        <f>EU28_TrRail_act!K27-UK_TrRail_act!K27</f>
        <v>10228</v>
      </c>
      <c r="L27" s="165">
        <f>EU28_TrRail_act!L27-UK_TrRail_act!L27</f>
        <v>10397.5</v>
      </c>
      <c r="M27" s="165">
        <f>EU28_TrRail_act!M27-UK_TrRail_act!M27</f>
        <v>10481.5</v>
      </c>
      <c r="N27" s="165">
        <f>EU28_TrRail_act!N27-UK_TrRail_act!N27</f>
        <v>10621.5</v>
      </c>
      <c r="O27" s="165">
        <f>EU28_TrRail_act!O27-UK_TrRail_act!O27</f>
        <v>10610.5</v>
      </c>
      <c r="P27" s="165">
        <f>EU28_TrRail_act!P27-UK_TrRail_act!P27</f>
        <v>10664</v>
      </c>
      <c r="Q27" s="165">
        <f>EU28_TrRail_act!Q27-UK_TrRail_act!Q27</f>
        <v>10638</v>
      </c>
    </row>
    <row r="28" spans="1:17" ht="11.5" customHeight="1">
      <c r="A28" s="127" t="s">
        <v>62</v>
      </c>
      <c r="B28" s="149">
        <f>EU28_TrRail_act!B28-UK_TrRail_act!B28</f>
        <v>8023.5</v>
      </c>
      <c r="C28" s="149">
        <f>EU28_TrRail_act!C28-UK_TrRail_act!C28</f>
        <v>8087</v>
      </c>
      <c r="D28" s="149">
        <f>EU28_TrRail_act!D28-UK_TrRail_act!D28</f>
        <v>8416</v>
      </c>
      <c r="E28" s="149">
        <f>EU28_TrRail_act!E28-UK_TrRail_act!E28</f>
        <v>8887.5</v>
      </c>
      <c r="F28" s="149">
        <f>EU28_TrRail_act!F28-UK_TrRail_act!F28</f>
        <v>9127</v>
      </c>
      <c r="G28" s="149">
        <f>EU28_TrRail_act!G28-UK_TrRail_act!G28</f>
        <v>9390.5</v>
      </c>
      <c r="H28" s="149">
        <f>EU28_TrRail_act!H28-UK_TrRail_act!H28</f>
        <v>9499</v>
      </c>
      <c r="I28" s="149">
        <f>EU28_TrRail_act!I28-UK_TrRail_act!I28</f>
        <v>9664.5</v>
      </c>
      <c r="J28" s="149">
        <f>EU28_TrRail_act!J28-UK_TrRail_act!J28</f>
        <v>9870</v>
      </c>
      <c r="K28" s="149">
        <f>EU28_TrRail_act!K28-UK_TrRail_act!K28</f>
        <v>9968</v>
      </c>
      <c r="L28" s="149">
        <f>EU28_TrRail_act!L28-UK_TrRail_act!L28</f>
        <v>10106</v>
      </c>
      <c r="M28" s="149">
        <f>EU28_TrRail_act!M28-UK_TrRail_act!M28</f>
        <v>10266</v>
      </c>
      <c r="N28" s="149">
        <f>EU28_TrRail_act!N28-UK_TrRail_act!N28</f>
        <v>10392</v>
      </c>
      <c r="O28" s="149">
        <f>EU28_TrRail_act!O28-UK_TrRail_act!O28</f>
        <v>10430</v>
      </c>
      <c r="P28" s="149">
        <f>EU28_TrRail_act!P28-UK_TrRail_act!P28</f>
        <v>10386.5</v>
      </c>
      <c r="Q28" s="149">
        <f>EU28_TrRail_act!Q28-UK_TrRail_act!Q28</f>
        <v>10365.5</v>
      </c>
    </row>
    <row r="29" spans="1:17" ht="11.5" customHeight="1">
      <c r="A29" s="146" t="s">
        <v>67</v>
      </c>
      <c r="B29" s="150">
        <f>EU28_TrRail_act!B29-UK_TrRail_act!B29</f>
        <v>2653.5</v>
      </c>
      <c r="C29" s="150">
        <f>EU28_TrRail_act!C29-UK_TrRail_act!C29</f>
        <v>2558.5</v>
      </c>
      <c r="D29" s="150">
        <f>EU28_TrRail_act!D29-UK_TrRail_act!D29</f>
        <v>2664</v>
      </c>
      <c r="E29" s="150">
        <f>EU28_TrRail_act!E29-UK_TrRail_act!E29</f>
        <v>2755.5</v>
      </c>
      <c r="F29" s="150">
        <f>EU28_TrRail_act!F29-UK_TrRail_act!F29</f>
        <v>2839</v>
      </c>
      <c r="G29" s="150">
        <f>EU28_TrRail_act!G29-UK_TrRail_act!G29</f>
        <v>2890.5</v>
      </c>
      <c r="H29" s="150">
        <f>EU28_TrRail_act!H29-UK_TrRail_act!H29</f>
        <v>2966</v>
      </c>
      <c r="I29" s="150">
        <f>EU28_TrRail_act!I29-UK_TrRail_act!I29</f>
        <v>3030.5</v>
      </c>
      <c r="J29" s="150">
        <f>EU28_TrRail_act!J29-UK_TrRail_act!J29</f>
        <v>3045.5</v>
      </c>
      <c r="K29" s="150">
        <f>EU28_TrRail_act!K29-UK_TrRail_act!K29</f>
        <v>3065.5</v>
      </c>
      <c r="L29" s="150">
        <f>EU28_TrRail_act!L29-UK_TrRail_act!L29</f>
        <v>3084</v>
      </c>
      <c r="M29" s="150">
        <f>EU28_TrRail_act!M29-UK_TrRail_act!M29</f>
        <v>3136.5</v>
      </c>
      <c r="N29" s="150">
        <f>EU28_TrRail_act!N29-UK_TrRail_act!N29</f>
        <v>3157</v>
      </c>
      <c r="O29" s="150">
        <f>EU28_TrRail_act!O29-UK_TrRail_act!O29</f>
        <v>3053.5</v>
      </c>
      <c r="P29" s="150">
        <f>EU28_TrRail_act!P29-UK_TrRail_act!P29</f>
        <v>2949.5</v>
      </c>
      <c r="Q29" s="150">
        <f>EU28_TrRail_act!Q29-UK_TrRail_act!Q29</f>
        <v>2840</v>
      </c>
    </row>
    <row r="30" spans="1:17" ht="11.5" customHeight="1">
      <c r="A30" s="146" t="s">
        <v>63</v>
      </c>
      <c r="B30" s="150">
        <f>EU28_TrRail_act!B30-UK_TrRail_act!B30</f>
        <v>5370</v>
      </c>
      <c r="C30" s="150">
        <f>EU28_TrRail_act!C30-UK_TrRail_act!C30</f>
        <v>5528.5</v>
      </c>
      <c r="D30" s="150">
        <f>EU28_TrRail_act!D30-UK_TrRail_act!D30</f>
        <v>5752</v>
      </c>
      <c r="E30" s="150">
        <f>EU28_TrRail_act!E30-UK_TrRail_act!E30</f>
        <v>6132</v>
      </c>
      <c r="F30" s="150">
        <f>EU28_TrRail_act!F30-UK_TrRail_act!F30</f>
        <v>6288</v>
      </c>
      <c r="G30" s="150">
        <f>EU28_TrRail_act!G30-UK_TrRail_act!G30</f>
        <v>6500</v>
      </c>
      <c r="H30" s="150">
        <f>EU28_TrRail_act!H30-UK_TrRail_act!H30</f>
        <v>6533</v>
      </c>
      <c r="I30" s="150">
        <f>EU28_TrRail_act!I30-UK_TrRail_act!I30</f>
        <v>6634</v>
      </c>
      <c r="J30" s="150">
        <f>EU28_TrRail_act!J30-UK_TrRail_act!J30</f>
        <v>6824.5</v>
      </c>
      <c r="K30" s="150">
        <f>EU28_TrRail_act!K30-UK_TrRail_act!K30</f>
        <v>6902.5</v>
      </c>
      <c r="L30" s="150">
        <f>EU28_TrRail_act!L30-UK_TrRail_act!L30</f>
        <v>7022</v>
      </c>
      <c r="M30" s="150">
        <f>EU28_TrRail_act!M30-UK_TrRail_act!M30</f>
        <v>7129.5</v>
      </c>
      <c r="N30" s="150">
        <f>EU28_TrRail_act!N30-UK_TrRail_act!N30</f>
        <v>7235</v>
      </c>
      <c r="O30" s="150">
        <f>EU28_TrRail_act!O30-UK_TrRail_act!O30</f>
        <v>7376.5</v>
      </c>
      <c r="P30" s="150">
        <f>EU28_TrRail_act!P30-UK_TrRail_act!P30</f>
        <v>7437</v>
      </c>
      <c r="Q30" s="150">
        <f>EU28_TrRail_act!Q30-UK_TrRail_act!Q30</f>
        <v>7525.5</v>
      </c>
    </row>
    <row r="31" spans="1:17" ht="11.5" customHeight="1">
      <c r="A31" s="160" t="s">
        <v>64</v>
      </c>
      <c r="B31" s="164">
        <f>EU28_TrRail_act!B31-UK_TrRail_act!B31</f>
        <v>362</v>
      </c>
      <c r="C31" s="164">
        <f>EU28_TrRail_act!C31-UK_TrRail_act!C31</f>
        <v>400.5</v>
      </c>
      <c r="D31" s="164">
        <f>EU28_TrRail_act!D31-UK_TrRail_act!D31</f>
        <v>419.5</v>
      </c>
      <c r="E31" s="164">
        <f>EU28_TrRail_act!E31-UK_TrRail_act!E31</f>
        <v>444.5</v>
      </c>
      <c r="F31" s="164">
        <f>EU28_TrRail_act!F31-UK_TrRail_act!F31</f>
        <v>474</v>
      </c>
      <c r="G31" s="164">
        <f>EU28_TrRail_act!G31-UK_TrRail_act!G31</f>
        <v>499.5</v>
      </c>
      <c r="H31" s="164">
        <f>EU28_TrRail_act!H31-UK_TrRail_act!H31</f>
        <v>515</v>
      </c>
      <c r="I31" s="164">
        <f>EU28_TrRail_act!I31-UK_TrRail_act!I31</f>
        <v>538</v>
      </c>
      <c r="J31" s="164">
        <f>EU28_TrRail_act!J31-UK_TrRail_act!J31</f>
        <v>592.5</v>
      </c>
      <c r="K31" s="164">
        <f>EU28_TrRail_act!K31-UK_TrRail_act!K31</f>
        <v>642</v>
      </c>
      <c r="L31" s="164">
        <f>EU28_TrRail_act!L31-UK_TrRail_act!L31</f>
        <v>655</v>
      </c>
      <c r="M31" s="164">
        <f>EU28_TrRail_act!M31-UK_TrRail_act!M31</f>
        <v>658</v>
      </c>
      <c r="N31" s="164">
        <f>EU28_TrRail_act!N31-UK_TrRail_act!N31</f>
        <v>662</v>
      </c>
      <c r="O31" s="164">
        <f>EU28_TrRail_act!O31-UK_TrRail_act!O31</f>
        <v>674</v>
      </c>
      <c r="P31" s="164">
        <f>EU28_TrRail_act!P31-UK_TrRail_act!P31</f>
        <v>676</v>
      </c>
      <c r="Q31" s="164">
        <f>EU28_TrRail_act!Q31-UK_TrRail_act!Q31</f>
        <v>683</v>
      </c>
    </row>
    <row r="32" spans="1:17" ht="11.5" customHeight="1">
      <c r="A32" s="128" t="s">
        <v>23</v>
      </c>
      <c r="B32" s="151">
        <f>EU28_TrRail_act!B32-UK_TrRail_act!B32</f>
        <v>5127.5</v>
      </c>
      <c r="C32" s="151">
        <f>EU28_TrRail_act!C32-UK_TrRail_act!C32</f>
        <v>5162.5</v>
      </c>
      <c r="D32" s="151">
        <f>EU28_TrRail_act!D32-UK_TrRail_act!D32</f>
        <v>5279</v>
      </c>
      <c r="E32" s="151">
        <f>EU28_TrRail_act!E32-UK_TrRail_act!E32</f>
        <v>5379</v>
      </c>
      <c r="F32" s="151">
        <f>EU28_TrRail_act!F32-UK_TrRail_act!F32</f>
        <v>5644.5</v>
      </c>
      <c r="G32" s="151">
        <f>EU28_TrRail_act!G32-UK_TrRail_act!G32</f>
        <v>5752.5</v>
      </c>
      <c r="H32" s="151">
        <f>EU28_TrRail_act!H32-UK_TrRail_act!H32</f>
        <v>5894.5</v>
      </c>
      <c r="I32" s="151">
        <f>EU28_TrRail_act!I32-UK_TrRail_act!I32</f>
        <v>6035.5</v>
      </c>
      <c r="J32" s="151">
        <f>EU28_TrRail_act!J32-UK_TrRail_act!J32</f>
        <v>6091</v>
      </c>
      <c r="K32" s="151">
        <f>EU28_TrRail_act!K32-UK_TrRail_act!K32</f>
        <v>5846.5</v>
      </c>
      <c r="L32" s="151">
        <f>EU28_TrRail_act!L32-UK_TrRail_act!L32</f>
        <v>5815.5</v>
      </c>
      <c r="M32" s="151">
        <f>EU28_TrRail_act!M32-UK_TrRail_act!M32</f>
        <v>5844.5</v>
      </c>
      <c r="N32" s="151">
        <f>EU28_TrRail_act!N32-UK_TrRail_act!N32</f>
        <v>5712</v>
      </c>
      <c r="O32" s="151">
        <f>EU28_TrRail_act!O32-UK_TrRail_act!O32</f>
        <v>5543.5</v>
      </c>
      <c r="P32" s="151">
        <f>EU28_TrRail_act!P32-UK_TrRail_act!P32</f>
        <v>5458.5</v>
      </c>
      <c r="Q32" s="151">
        <f>EU28_TrRail_act!Q32-UK_TrRail_act!Q32</f>
        <v>5396</v>
      </c>
    </row>
    <row r="33" spans="1:17" ht="11.5" customHeight="1">
      <c r="A33" s="158" t="s">
        <v>67</v>
      </c>
      <c r="B33" s="150">
        <f>EU28_TrRail_act!B33-UK_TrRail_act!B33</f>
        <v>1570</v>
      </c>
      <c r="C33" s="150">
        <f>EU28_TrRail_act!C33-UK_TrRail_act!C33</f>
        <v>1568</v>
      </c>
      <c r="D33" s="150">
        <f>EU28_TrRail_act!D33-UK_TrRail_act!D33</f>
        <v>1603.5</v>
      </c>
      <c r="E33" s="150">
        <f>EU28_TrRail_act!E33-UK_TrRail_act!E33</f>
        <v>1661</v>
      </c>
      <c r="F33" s="150">
        <f>EU28_TrRail_act!F33-UK_TrRail_act!F33</f>
        <v>1760.5</v>
      </c>
      <c r="G33" s="150">
        <f>EU28_TrRail_act!G33-UK_TrRail_act!G33</f>
        <v>1810</v>
      </c>
      <c r="H33" s="150">
        <f>EU28_TrRail_act!H33-UK_TrRail_act!H33</f>
        <v>1843.5</v>
      </c>
      <c r="I33" s="150">
        <f>EU28_TrRail_act!I33-UK_TrRail_act!I33</f>
        <v>1870</v>
      </c>
      <c r="J33" s="150">
        <f>EU28_TrRail_act!J33-UK_TrRail_act!J33</f>
        <v>1890.5</v>
      </c>
      <c r="K33" s="150">
        <f>EU28_TrRail_act!K33-UK_TrRail_act!K33</f>
        <v>1848.5</v>
      </c>
      <c r="L33" s="150">
        <f>EU28_TrRail_act!L33-UK_TrRail_act!L33</f>
        <v>1828</v>
      </c>
      <c r="M33" s="150">
        <f>EU28_TrRail_act!M33-UK_TrRail_act!M33</f>
        <v>1811.5</v>
      </c>
      <c r="N33" s="150">
        <f>EU28_TrRail_act!N33-UK_TrRail_act!N33</f>
        <v>1741</v>
      </c>
      <c r="O33" s="150">
        <f>EU28_TrRail_act!O33-UK_TrRail_act!O33</f>
        <v>1542.5</v>
      </c>
      <c r="P33" s="150">
        <f>EU28_TrRail_act!P33-UK_TrRail_act!P33</f>
        <v>1475.5</v>
      </c>
      <c r="Q33" s="150">
        <f>EU28_TrRail_act!Q33-UK_TrRail_act!Q33</f>
        <v>1396.5</v>
      </c>
    </row>
    <row r="34" spans="1:17" ht="11.5" customHeight="1">
      <c r="A34" s="153" t="s">
        <v>63</v>
      </c>
      <c r="B34" s="148">
        <f>EU28_TrRail_act!B34-UK_TrRail_act!B34</f>
        <v>3557.5</v>
      </c>
      <c r="C34" s="148">
        <f>EU28_TrRail_act!C34-UK_TrRail_act!C34</f>
        <v>3594.5</v>
      </c>
      <c r="D34" s="148">
        <f>EU28_TrRail_act!D34-UK_TrRail_act!D34</f>
        <v>3675.5</v>
      </c>
      <c r="E34" s="148">
        <f>EU28_TrRail_act!E34-UK_TrRail_act!E34</f>
        <v>3718</v>
      </c>
      <c r="F34" s="148">
        <f>EU28_TrRail_act!F34-UK_TrRail_act!F34</f>
        <v>3884</v>
      </c>
      <c r="G34" s="148">
        <f>EU28_TrRail_act!G34-UK_TrRail_act!G34</f>
        <v>3942.5</v>
      </c>
      <c r="H34" s="148">
        <f>EU28_TrRail_act!H34-UK_TrRail_act!H34</f>
        <v>4051</v>
      </c>
      <c r="I34" s="148">
        <f>EU28_TrRail_act!I34-UK_TrRail_act!I34</f>
        <v>4165.5</v>
      </c>
      <c r="J34" s="148">
        <f>EU28_TrRail_act!J34-UK_TrRail_act!J34</f>
        <v>4200.5</v>
      </c>
      <c r="K34" s="148">
        <f>EU28_TrRail_act!K34-UK_TrRail_act!K34</f>
        <v>3998</v>
      </c>
      <c r="L34" s="148">
        <f>EU28_TrRail_act!L34-UK_TrRail_act!L34</f>
        <v>3987.5</v>
      </c>
      <c r="M34" s="148">
        <f>EU28_TrRail_act!M34-UK_TrRail_act!M34</f>
        <v>4033</v>
      </c>
      <c r="N34" s="148">
        <f>EU28_TrRail_act!N34-UK_TrRail_act!N34</f>
        <v>3971</v>
      </c>
      <c r="O34" s="148">
        <f>EU28_TrRail_act!O34-UK_TrRail_act!O34</f>
        <v>4001</v>
      </c>
      <c r="P34" s="148">
        <f>EU28_TrRail_act!P34-UK_TrRail_act!P34</f>
        <v>3983</v>
      </c>
      <c r="Q34" s="148">
        <f>EU28_TrRail_act!Q34-UK_TrRail_act!Q34</f>
        <v>3999.5</v>
      </c>
    </row>
    <row r="36" spans="1:17" ht="11.5" customHeight="1">
      <c r="A36" s="130" t="s">
        <v>69</v>
      </c>
      <c r="B36" s="147">
        <f>EU28_TrRail_act!B36-UK_TrRail_act!B36</f>
        <v>21907</v>
      </c>
      <c r="C36" s="147">
        <f>EU28_TrRail_act!C36-UK_TrRail_act!C36</f>
        <v>22160.5</v>
      </c>
      <c r="D36" s="147">
        <f>EU28_TrRail_act!D36-UK_TrRail_act!D36</f>
        <v>22804.5</v>
      </c>
      <c r="E36" s="147">
        <f>EU28_TrRail_act!E36-UK_TrRail_act!E36</f>
        <v>23796.5</v>
      </c>
      <c r="F36" s="147">
        <f>EU28_TrRail_act!F36-UK_TrRail_act!F36</f>
        <v>24531.5</v>
      </c>
      <c r="G36" s="147">
        <f>EU28_TrRail_act!G36-UK_TrRail_act!G36</f>
        <v>25057.5</v>
      </c>
      <c r="H36" s="147">
        <f>EU28_TrRail_act!H36-UK_TrRail_act!H36</f>
        <v>25515.5</v>
      </c>
      <c r="I36" s="147">
        <f>EU28_TrRail_act!I36-UK_TrRail_act!I36</f>
        <v>26052.5</v>
      </c>
      <c r="J36" s="147">
        <f>EU28_TrRail_act!J36-UK_TrRail_act!J36</f>
        <v>26633.5</v>
      </c>
      <c r="K36" s="147">
        <f>EU28_TrRail_act!K36-UK_TrRail_act!K36</f>
        <v>26684.5</v>
      </c>
      <c r="L36" s="147">
        <f>EU28_TrRail_act!L36-UK_TrRail_act!L36</f>
        <v>26974</v>
      </c>
      <c r="M36" s="147">
        <f>EU28_TrRail_act!M36-UK_TrRail_act!M36</f>
        <v>27250</v>
      </c>
      <c r="N36" s="147">
        <f>EU28_TrRail_act!N36-UK_TrRail_act!N36</f>
        <v>27387.5</v>
      </c>
      <c r="O36" s="147">
        <f>EU28_TrRail_act!O36-UK_TrRail_act!O36</f>
        <v>27258</v>
      </c>
      <c r="P36" s="147">
        <f>EU28_TrRail_act!P36-UK_TrRail_act!P36</f>
        <v>27185</v>
      </c>
      <c r="Q36" s="147">
        <f>EU28_TrRail_act!Q36-UK_TrRail_act!Q36</f>
        <v>27082.5</v>
      </c>
    </row>
    <row r="37" spans="1:17" ht="11.5" customHeight="1">
      <c r="A37" s="128" t="s">
        <v>19</v>
      </c>
      <c r="B37" s="151">
        <f>EU28_TrRail_act!B37-UK_TrRail_act!B37</f>
        <v>16779.5</v>
      </c>
      <c r="C37" s="151">
        <f>EU28_TrRail_act!C37-UK_TrRail_act!C37</f>
        <v>16998</v>
      </c>
      <c r="D37" s="151">
        <f>EU28_TrRail_act!D37-UK_TrRail_act!D37</f>
        <v>17525.5</v>
      </c>
      <c r="E37" s="151">
        <f>EU28_TrRail_act!E37-UK_TrRail_act!E37</f>
        <v>18417.5</v>
      </c>
      <c r="F37" s="151">
        <f>EU28_TrRail_act!F37-UK_TrRail_act!F37</f>
        <v>18887</v>
      </c>
      <c r="G37" s="151">
        <f>EU28_TrRail_act!G37-UK_TrRail_act!G37</f>
        <v>19305</v>
      </c>
      <c r="H37" s="151">
        <f>EU28_TrRail_act!H37-UK_TrRail_act!H37</f>
        <v>19621</v>
      </c>
      <c r="I37" s="151">
        <f>EU28_TrRail_act!I37-UK_TrRail_act!I37</f>
        <v>20017</v>
      </c>
      <c r="J37" s="151">
        <f>EU28_TrRail_act!J37-UK_TrRail_act!J37</f>
        <v>20542.5</v>
      </c>
      <c r="K37" s="151">
        <f>EU28_TrRail_act!K37-UK_TrRail_act!K37</f>
        <v>20838</v>
      </c>
      <c r="L37" s="151">
        <f>EU28_TrRail_act!L37-UK_TrRail_act!L37</f>
        <v>21158.5</v>
      </c>
      <c r="M37" s="151">
        <f>EU28_TrRail_act!M37-UK_TrRail_act!M37</f>
        <v>21405.5</v>
      </c>
      <c r="N37" s="151">
        <f>EU28_TrRail_act!N37-UK_TrRail_act!N37</f>
        <v>21675.5</v>
      </c>
      <c r="O37" s="151">
        <f>EU28_TrRail_act!O37-UK_TrRail_act!O37</f>
        <v>21714.5</v>
      </c>
      <c r="P37" s="151">
        <f>EU28_TrRail_act!P37-UK_TrRail_act!P37</f>
        <v>21726.5</v>
      </c>
      <c r="Q37" s="151">
        <f>EU28_TrRail_act!Q37-UK_TrRail_act!Q37</f>
        <v>21686.5</v>
      </c>
    </row>
    <row r="38" spans="1:17" ht="11.5" customHeight="1">
      <c r="A38" s="152" t="s">
        <v>61</v>
      </c>
      <c r="B38" s="165">
        <f>EU28_TrRail_act!B38-UK_TrRail_act!B38</f>
        <v>8394</v>
      </c>
      <c r="C38" s="165">
        <f>EU28_TrRail_act!C38-UK_TrRail_act!C38</f>
        <v>8510.5</v>
      </c>
      <c r="D38" s="165">
        <f>EU28_TrRail_act!D38-UK_TrRail_act!D38</f>
        <v>8690</v>
      </c>
      <c r="E38" s="165">
        <f>EU28_TrRail_act!E38-UK_TrRail_act!E38</f>
        <v>9085.5</v>
      </c>
      <c r="F38" s="165">
        <f>EU28_TrRail_act!F38-UK_TrRail_act!F38</f>
        <v>9286</v>
      </c>
      <c r="G38" s="165">
        <f>EU28_TrRail_act!G38-UK_TrRail_act!G38</f>
        <v>9415</v>
      </c>
      <c r="H38" s="165">
        <f>EU28_TrRail_act!H38-UK_TrRail_act!H38</f>
        <v>9607</v>
      </c>
      <c r="I38" s="165">
        <f>EU28_TrRail_act!I38-UK_TrRail_act!I38</f>
        <v>9814.5</v>
      </c>
      <c r="J38" s="165">
        <f>EU28_TrRail_act!J38-UK_TrRail_act!J38</f>
        <v>10080</v>
      </c>
      <c r="K38" s="165">
        <f>EU28_TrRail_act!K38-UK_TrRail_act!K38</f>
        <v>10228</v>
      </c>
      <c r="L38" s="165">
        <f>EU28_TrRail_act!L38-UK_TrRail_act!L38</f>
        <v>10397.5</v>
      </c>
      <c r="M38" s="165">
        <f>EU28_TrRail_act!M38-UK_TrRail_act!M38</f>
        <v>10481.5</v>
      </c>
      <c r="N38" s="165">
        <f>EU28_TrRail_act!N38-UK_TrRail_act!N38</f>
        <v>10621.5</v>
      </c>
      <c r="O38" s="165">
        <f>EU28_TrRail_act!O38-UK_TrRail_act!O38</f>
        <v>10610.5</v>
      </c>
      <c r="P38" s="165">
        <f>EU28_TrRail_act!P38-UK_TrRail_act!P38</f>
        <v>10664</v>
      </c>
      <c r="Q38" s="165">
        <f>EU28_TrRail_act!Q38-UK_TrRail_act!Q38</f>
        <v>10638</v>
      </c>
    </row>
    <row r="39" spans="1:17" ht="11.5" customHeight="1">
      <c r="A39" s="127" t="s">
        <v>62</v>
      </c>
      <c r="B39" s="149">
        <f>EU28_TrRail_act!B39-UK_TrRail_act!B39</f>
        <v>8023.5</v>
      </c>
      <c r="C39" s="149">
        <f>EU28_TrRail_act!C39-UK_TrRail_act!C39</f>
        <v>8087</v>
      </c>
      <c r="D39" s="149">
        <f>EU28_TrRail_act!D39-UK_TrRail_act!D39</f>
        <v>8416</v>
      </c>
      <c r="E39" s="149">
        <f>EU28_TrRail_act!E39-UK_TrRail_act!E39</f>
        <v>8887.5</v>
      </c>
      <c r="F39" s="149">
        <f>EU28_TrRail_act!F39-UK_TrRail_act!F39</f>
        <v>9127</v>
      </c>
      <c r="G39" s="149">
        <f>EU28_TrRail_act!G39-UK_TrRail_act!G39</f>
        <v>9390.5</v>
      </c>
      <c r="H39" s="149">
        <f>EU28_TrRail_act!H39-UK_TrRail_act!H39</f>
        <v>9499</v>
      </c>
      <c r="I39" s="149">
        <f>EU28_TrRail_act!I39-UK_TrRail_act!I39</f>
        <v>9664.5</v>
      </c>
      <c r="J39" s="149">
        <f>EU28_TrRail_act!J39-UK_TrRail_act!J39</f>
        <v>9870</v>
      </c>
      <c r="K39" s="149">
        <f>EU28_TrRail_act!K39-UK_TrRail_act!K39</f>
        <v>9968</v>
      </c>
      <c r="L39" s="149">
        <f>EU28_TrRail_act!L39-UK_TrRail_act!L39</f>
        <v>10106</v>
      </c>
      <c r="M39" s="149">
        <f>EU28_TrRail_act!M39-UK_TrRail_act!M39</f>
        <v>10266</v>
      </c>
      <c r="N39" s="149">
        <f>EU28_TrRail_act!N39-UK_TrRail_act!N39</f>
        <v>10392</v>
      </c>
      <c r="O39" s="149">
        <f>EU28_TrRail_act!O39-UK_TrRail_act!O39</f>
        <v>10430</v>
      </c>
      <c r="P39" s="149">
        <f>EU28_TrRail_act!P39-UK_TrRail_act!P39</f>
        <v>10386.5</v>
      </c>
      <c r="Q39" s="149">
        <f>EU28_TrRail_act!Q39-UK_TrRail_act!Q39</f>
        <v>10365.5</v>
      </c>
    </row>
    <row r="40" spans="1:17" ht="11.5" customHeight="1">
      <c r="A40" s="146" t="s">
        <v>67</v>
      </c>
      <c r="B40" s="150">
        <f>EU28_TrRail_act!B40-UK_TrRail_act!B40</f>
        <v>2653.5</v>
      </c>
      <c r="C40" s="150">
        <f>EU28_TrRail_act!C40-UK_TrRail_act!C40</f>
        <v>2558.5</v>
      </c>
      <c r="D40" s="150">
        <f>EU28_TrRail_act!D40-UK_TrRail_act!D40</f>
        <v>2664</v>
      </c>
      <c r="E40" s="150">
        <f>EU28_TrRail_act!E40-UK_TrRail_act!E40</f>
        <v>2755.5</v>
      </c>
      <c r="F40" s="150">
        <f>EU28_TrRail_act!F40-UK_TrRail_act!F40</f>
        <v>2839</v>
      </c>
      <c r="G40" s="150">
        <f>EU28_TrRail_act!G40-UK_TrRail_act!G40</f>
        <v>2890.5</v>
      </c>
      <c r="H40" s="150">
        <f>EU28_TrRail_act!H40-UK_TrRail_act!H40</f>
        <v>2966</v>
      </c>
      <c r="I40" s="150">
        <f>EU28_TrRail_act!I40-UK_TrRail_act!I40</f>
        <v>3030.5</v>
      </c>
      <c r="J40" s="150">
        <f>EU28_TrRail_act!J40-UK_TrRail_act!J40</f>
        <v>3045.5</v>
      </c>
      <c r="K40" s="150">
        <f>EU28_TrRail_act!K40-UK_TrRail_act!K40</f>
        <v>3065.5</v>
      </c>
      <c r="L40" s="150">
        <f>EU28_TrRail_act!L40-UK_TrRail_act!L40</f>
        <v>3084</v>
      </c>
      <c r="M40" s="150">
        <f>EU28_TrRail_act!M40-UK_TrRail_act!M40</f>
        <v>3136.5</v>
      </c>
      <c r="N40" s="150">
        <f>EU28_TrRail_act!N40-UK_TrRail_act!N40</f>
        <v>3157</v>
      </c>
      <c r="O40" s="150">
        <f>EU28_TrRail_act!O40-UK_TrRail_act!O40</f>
        <v>3053.5</v>
      </c>
      <c r="P40" s="150">
        <f>EU28_TrRail_act!P40-UK_TrRail_act!P40</f>
        <v>2949.5</v>
      </c>
      <c r="Q40" s="150">
        <f>EU28_TrRail_act!Q40-UK_TrRail_act!Q40</f>
        <v>2840</v>
      </c>
    </row>
    <row r="41" spans="1:17" ht="11.5" customHeight="1">
      <c r="A41" s="146" t="s">
        <v>63</v>
      </c>
      <c r="B41" s="150">
        <f>EU28_TrRail_act!B41-UK_TrRail_act!B41</f>
        <v>5370</v>
      </c>
      <c r="C41" s="150">
        <f>EU28_TrRail_act!C41-UK_TrRail_act!C41</f>
        <v>5528.5</v>
      </c>
      <c r="D41" s="150">
        <f>EU28_TrRail_act!D41-UK_TrRail_act!D41</f>
        <v>5752</v>
      </c>
      <c r="E41" s="150">
        <f>EU28_TrRail_act!E41-UK_TrRail_act!E41</f>
        <v>6132</v>
      </c>
      <c r="F41" s="150">
        <f>EU28_TrRail_act!F41-UK_TrRail_act!F41</f>
        <v>6288</v>
      </c>
      <c r="G41" s="150">
        <f>EU28_TrRail_act!G41-UK_TrRail_act!G41</f>
        <v>6500</v>
      </c>
      <c r="H41" s="150">
        <f>EU28_TrRail_act!H41-UK_TrRail_act!H41</f>
        <v>6533</v>
      </c>
      <c r="I41" s="150">
        <f>EU28_TrRail_act!I41-UK_TrRail_act!I41</f>
        <v>6634</v>
      </c>
      <c r="J41" s="150">
        <f>EU28_TrRail_act!J41-UK_TrRail_act!J41</f>
        <v>6824.5</v>
      </c>
      <c r="K41" s="150">
        <f>EU28_TrRail_act!K41-UK_TrRail_act!K41</f>
        <v>6902.5</v>
      </c>
      <c r="L41" s="150">
        <f>EU28_TrRail_act!L41-UK_TrRail_act!L41</f>
        <v>7022</v>
      </c>
      <c r="M41" s="150">
        <f>EU28_TrRail_act!M41-UK_TrRail_act!M41</f>
        <v>7129.5</v>
      </c>
      <c r="N41" s="150">
        <f>EU28_TrRail_act!N41-UK_TrRail_act!N41</f>
        <v>7235</v>
      </c>
      <c r="O41" s="150">
        <f>EU28_TrRail_act!O41-UK_TrRail_act!O41</f>
        <v>7376.5</v>
      </c>
      <c r="P41" s="150">
        <f>EU28_TrRail_act!P41-UK_TrRail_act!P41</f>
        <v>7437</v>
      </c>
      <c r="Q41" s="150">
        <f>EU28_TrRail_act!Q41-UK_TrRail_act!Q41</f>
        <v>7525.5</v>
      </c>
    </row>
    <row r="42" spans="1:17" ht="11.5" customHeight="1">
      <c r="A42" s="160" t="s">
        <v>64</v>
      </c>
      <c r="B42" s="164">
        <f>EU28_TrRail_act!B42-UK_TrRail_act!B42</f>
        <v>362</v>
      </c>
      <c r="C42" s="164">
        <f>EU28_TrRail_act!C42-UK_TrRail_act!C42</f>
        <v>400.5</v>
      </c>
      <c r="D42" s="164">
        <f>EU28_TrRail_act!D42-UK_TrRail_act!D42</f>
        <v>419.5</v>
      </c>
      <c r="E42" s="164">
        <f>EU28_TrRail_act!E42-UK_TrRail_act!E42</f>
        <v>444.5</v>
      </c>
      <c r="F42" s="164">
        <f>EU28_TrRail_act!F42-UK_TrRail_act!F42</f>
        <v>474</v>
      </c>
      <c r="G42" s="164">
        <f>EU28_TrRail_act!G42-UK_TrRail_act!G42</f>
        <v>499.5</v>
      </c>
      <c r="H42" s="164">
        <f>EU28_TrRail_act!H42-UK_TrRail_act!H42</f>
        <v>515</v>
      </c>
      <c r="I42" s="164">
        <f>EU28_TrRail_act!I42-UK_TrRail_act!I42</f>
        <v>538</v>
      </c>
      <c r="J42" s="164">
        <f>EU28_TrRail_act!J42-UK_TrRail_act!J42</f>
        <v>592.5</v>
      </c>
      <c r="K42" s="164">
        <f>EU28_TrRail_act!K42-UK_TrRail_act!K42</f>
        <v>642</v>
      </c>
      <c r="L42" s="164">
        <f>EU28_TrRail_act!L42-UK_TrRail_act!L42</f>
        <v>655</v>
      </c>
      <c r="M42" s="164">
        <f>EU28_TrRail_act!M42-UK_TrRail_act!M42</f>
        <v>658</v>
      </c>
      <c r="N42" s="164">
        <f>EU28_TrRail_act!N42-UK_TrRail_act!N42</f>
        <v>662</v>
      </c>
      <c r="O42" s="164">
        <f>EU28_TrRail_act!O42-UK_TrRail_act!O42</f>
        <v>674</v>
      </c>
      <c r="P42" s="164">
        <f>EU28_TrRail_act!P42-UK_TrRail_act!P42</f>
        <v>676</v>
      </c>
      <c r="Q42" s="164">
        <f>EU28_TrRail_act!Q42-UK_TrRail_act!Q42</f>
        <v>683</v>
      </c>
    </row>
    <row r="43" spans="1:17" ht="11.5" customHeight="1">
      <c r="A43" s="128" t="s">
        <v>23</v>
      </c>
      <c r="B43" s="151">
        <f>EU28_TrRail_act!B43-UK_TrRail_act!B43</f>
        <v>5127.5</v>
      </c>
      <c r="C43" s="151">
        <f>EU28_TrRail_act!C43-UK_TrRail_act!C43</f>
        <v>5162.5</v>
      </c>
      <c r="D43" s="151">
        <f>EU28_TrRail_act!D43-UK_TrRail_act!D43</f>
        <v>5279</v>
      </c>
      <c r="E43" s="151">
        <f>EU28_TrRail_act!E43-UK_TrRail_act!E43</f>
        <v>5379</v>
      </c>
      <c r="F43" s="151">
        <f>EU28_TrRail_act!F43-UK_TrRail_act!F43</f>
        <v>5644.5</v>
      </c>
      <c r="G43" s="151">
        <f>EU28_TrRail_act!G43-UK_TrRail_act!G43</f>
        <v>5752.5</v>
      </c>
      <c r="H43" s="151">
        <f>EU28_TrRail_act!H43-UK_TrRail_act!H43</f>
        <v>5894.5</v>
      </c>
      <c r="I43" s="151">
        <f>EU28_TrRail_act!I43-UK_TrRail_act!I43</f>
        <v>6035.5</v>
      </c>
      <c r="J43" s="151">
        <f>EU28_TrRail_act!J43-UK_TrRail_act!J43</f>
        <v>6091</v>
      </c>
      <c r="K43" s="151">
        <f>EU28_TrRail_act!K43-UK_TrRail_act!K43</f>
        <v>5846.5</v>
      </c>
      <c r="L43" s="151">
        <f>EU28_TrRail_act!L43-UK_TrRail_act!L43</f>
        <v>5815.5</v>
      </c>
      <c r="M43" s="151">
        <f>EU28_TrRail_act!M43-UK_TrRail_act!M43</f>
        <v>5844.5</v>
      </c>
      <c r="N43" s="151">
        <f>EU28_TrRail_act!N43-UK_TrRail_act!N43</f>
        <v>5712</v>
      </c>
      <c r="O43" s="151">
        <f>EU28_TrRail_act!O43-UK_TrRail_act!O43</f>
        <v>5543.5</v>
      </c>
      <c r="P43" s="151">
        <f>EU28_TrRail_act!P43-UK_TrRail_act!P43</f>
        <v>5458.5</v>
      </c>
      <c r="Q43" s="151">
        <f>EU28_TrRail_act!Q43-UK_TrRail_act!Q43</f>
        <v>5396</v>
      </c>
    </row>
    <row r="44" spans="1:17" ht="11.5" customHeight="1">
      <c r="A44" s="158" t="s">
        <v>67</v>
      </c>
      <c r="B44" s="150">
        <f>EU28_TrRail_act!B44-UK_TrRail_act!B44</f>
        <v>1570</v>
      </c>
      <c r="C44" s="150">
        <f>EU28_TrRail_act!C44-UK_TrRail_act!C44</f>
        <v>1568</v>
      </c>
      <c r="D44" s="150">
        <f>EU28_TrRail_act!D44-UK_TrRail_act!D44</f>
        <v>1603.5</v>
      </c>
      <c r="E44" s="150">
        <f>EU28_TrRail_act!E44-UK_TrRail_act!E44</f>
        <v>1661</v>
      </c>
      <c r="F44" s="150">
        <f>EU28_TrRail_act!F44-UK_TrRail_act!F44</f>
        <v>1760.5</v>
      </c>
      <c r="G44" s="150">
        <f>EU28_TrRail_act!G44-UK_TrRail_act!G44</f>
        <v>1810</v>
      </c>
      <c r="H44" s="150">
        <f>EU28_TrRail_act!H44-UK_TrRail_act!H44</f>
        <v>1843.5</v>
      </c>
      <c r="I44" s="150">
        <f>EU28_TrRail_act!I44-UK_TrRail_act!I44</f>
        <v>1870</v>
      </c>
      <c r="J44" s="150">
        <f>EU28_TrRail_act!J44-UK_TrRail_act!J44</f>
        <v>1890.5</v>
      </c>
      <c r="K44" s="150">
        <f>EU28_TrRail_act!K44-UK_TrRail_act!K44</f>
        <v>1848.5</v>
      </c>
      <c r="L44" s="150">
        <f>EU28_TrRail_act!L44-UK_TrRail_act!L44</f>
        <v>1828</v>
      </c>
      <c r="M44" s="150">
        <f>EU28_TrRail_act!M44-UK_TrRail_act!M44</f>
        <v>1811.5</v>
      </c>
      <c r="N44" s="150">
        <f>EU28_TrRail_act!N44-UK_TrRail_act!N44</f>
        <v>1741</v>
      </c>
      <c r="O44" s="150">
        <f>EU28_TrRail_act!O44-UK_TrRail_act!O44</f>
        <v>1542.5</v>
      </c>
      <c r="P44" s="150">
        <f>EU28_TrRail_act!P44-UK_TrRail_act!P44</f>
        <v>1475.5</v>
      </c>
      <c r="Q44" s="150">
        <f>EU28_TrRail_act!Q44-UK_TrRail_act!Q44</f>
        <v>1396.5</v>
      </c>
    </row>
    <row r="45" spans="1:17" ht="11.5" customHeight="1">
      <c r="A45" s="153" t="s">
        <v>63</v>
      </c>
      <c r="B45" s="148">
        <f>EU28_TrRail_act!B45-UK_TrRail_act!B45</f>
        <v>3557.5</v>
      </c>
      <c r="C45" s="148">
        <f>EU28_TrRail_act!C45-UK_TrRail_act!C45</f>
        <v>3594.5</v>
      </c>
      <c r="D45" s="148">
        <f>EU28_TrRail_act!D45-UK_TrRail_act!D45</f>
        <v>3675.5</v>
      </c>
      <c r="E45" s="148">
        <f>EU28_TrRail_act!E45-UK_TrRail_act!E45</f>
        <v>3718</v>
      </c>
      <c r="F45" s="148">
        <f>EU28_TrRail_act!F45-UK_TrRail_act!F45</f>
        <v>3884</v>
      </c>
      <c r="G45" s="148">
        <f>EU28_TrRail_act!G45-UK_TrRail_act!G45</f>
        <v>3942.5</v>
      </c>
      <c r="H45" s="148">
        <f>EU28_TrRail_act!H45-UK_TrRail_act!H45</f>
        <v>4051</v>
      </c>
      <c r="I45" s="148">
        <f>EU28_TrRail_act!I45-UK_TrRail_act!I45</f>
        <v>4165.5</v>
      </c>
      <c r="J45" s="148">
        <f>EU28_TrRail_act!J45-UK_TrRail_act!J45</f>
        <v>4200.5</v>
      </c>
      <c r="K45" s="148">
        <f>EU28_TrRail_act!K45-UK_TrRail_act!K45</f>
        <v>3998</v>
      </c>
      <c r="L45" s="148">
        <f>EU28_TrRail_act!L45-UK_TrRail_act!L45</f>
        <v>3987.5</v>
      </c>
      <c r="M45" s="148">
        <f>EU28_TrRail_act!M45-UK_TrRail_act!M45</f>
        <v>4033</v>
      </c>
      <c r="N45" s="148">
        <f>EU28_TrRail_act!N45-UK_TrRail_act!N45</f>
        <v>3971</v>
      </c>
      <c r="O45" s="148">
        <f>EU28_TrRail_act!O45-UK_TrRail_act!O45</f>
        <v>4001</v>
      </c>
      <c r="P45" s="148">
        <f>EU28_TrRail_act!P45-UK_TrRail_act!P45</f>
        <v>3983</v>
      </c>
      <c r="Q45" s="148">
        <f>EU28_TrRail_act!Q45-UK_TrRail_act!Q45</f>
        <v>3999.5</v>
      </c>
    </row>
    <row r="47" spans="1:17" ht="11.5" customHeight="1">
      <c r="A47" s="130" t="s">
        <v>70</v>
      </c>
      <c r="B47" s="140"/>
      <c r="C47" s="147">
        <f>EU28_TrRail_act!C47-UK_TrRail_act!C47</f>
        <v>453.5</v>
      </c>
      <c r="D47" s="147">
        <f>EU28_TrRail_act!D47-UK_TrRail_act!D47</f>
        <v>665.5</v>
      </c>
      <c r="E47" s="147">
        <f>EU28_TrRail_act!E47-UK_TrRail_act!E47</f>
        <v>1000.5</v>
      </c>
      <c r="F47" s="147">
        <f>EU28_TrRail_act!F47-UK_TrRail_act!F47</f>
        <v>752.5</v>
      </c>
      <c r="G47" s="147">
        <f>EU28_TrRail_act!G47-UK_TrRail_act!G47</f>
        <v>631.5</v>
      </c>
      <c r="H47" s="147">
        <f>EU28_TrRail_act!H47-UK_TrRail_act!H47</f>
        <v>576</v>
      </c>
      <c r="I47" s="147">
        <f>EU28_TrRail_act!I47-UK_TrRail_act!I47</f>
        <v>552</v>
      </c>
      <c r="J47" s="147">
        <f>EU28_TrRail_act!J47-UK_TrRail_act!J47</f>
        <v>625.5</v>
      </c>
      <c r="K47" s="147">
        <f>EU28_TrRail_act!K47-UK_TrRail_act!K47</f>
        <v>325</v>
      </c>
      <c r="L47" s="147">
        <f>EU28_TrRail_act!L47-UK_TrRail_act!L47</f>
        <v>347</v>
      </c>
      <c r="M47" s="147">
        <f>EU28_TrRail_act!M47-UK_TrRail_act!M47</f>
        <v>362.5</v>
      </c>
      <c r="N47" s="147">
        <f>EU28_TrRail_act!N47-UK_TrRail_act!N47</f>
        <v>390</v>
      </c>
      <c r="O47" s="147">
        <f>EU28_TrRail_act!O47-UK_TrRail_act!O47</f>
        <v>296</v>
      </c>
      <c r="P47" s="147">
        <f>EU28_TrRail_act!P47-UK_TrRail_act!P47</f>
        <v>216</v>
      </c>
      <c r="Q47" s="147">
        <f>EU28_TrRail_act!Q47-UK_TrRail_act!Q47</f>
        <v>181.5</v>
      </c>
    </row>
    <row r="48" spans="1:17" ht="11.5" customHeight="1">
      <c r="A48" s="128" t="s">
        <v>19</v>
      </c>
      <c r="B48" s="139"/>
      <c r="C48" s="151">
        <f>EU28_TrRail_act!C48-UK_TrRail_act!C48</f>
        <v>379</v>
      </c>
      <c r="D48" s="151">
        <f>EU28_TrRail_act!D48-UK_TrRail_act!D48</f>
        <v>540.5</v>
      </c>
      <c r="E48" s="151">
        <f>EU28_TrRail_act!E48-UK_TrRail_act!E48</f>
        <v>899</v>
      </c>
      <c r="F48" s="151">
        <f>EU28_TrRail_act!F48-UK_TrRail_act!F48</f>
        <v>475.5</v>
      </c>
      <c r="G48" s="151">
        <f>EU28_TrRail_act!G48-UK_TrRail_act!G48</f>
        <v>436</v>
      </c>
      <c r="H48" s="151">
        <f>EU28_TrRail_act!H48-UK_TrRail_act!H48</f>
        <v>404</v>
      </c>
      <c r="I48" s="151">
        <f>EU28_TrRail_act!I48-UK_TrRail_act!I48</f>
        <v>401.5</v>
      </c>
      <c r="J48" s="151">
        <f>EU28_TrRail_act!J48-UK_TrRail_act!J48</f>
        <v>550.5</v>
      </c>
      <c r="K48" s="151">
        <f>EU28_TrRail_act!K48-UK_TrRail_act!K48</f>
        <v>319</v>
      </c>
      <c r="L48" s="151">
        <f>EU28_TrRail_act!L48-UK_TrRail_act!L48</f>
        <v>340.5</v>
      </c>
      <c r="M48" s="151">
        <f>EU28_TrRail_act!M48-UK_TrRail_act!M48</f>
        <v>286</v>
      </c>
      <c r="N48" s="151">
        <f>EU28_TrRail_act!N48-UK_TrRail_act!N48</f>
        <v>365.5</v>
      </c>
      <c r="O48" s="151">
        <f>EU28_TrRail_act!O48-UK_TrRail_act!O48</f>
        <v>240.5</v>
      </c>
      <c r="P48" s="151">
        <f>EU28_TrRail_act!P48-UK_TrRail_act!P48</f>
        <v>190</v>
      </c>
      <c r="Q48" s="151">
        <f>EU28_TrRail_act!Q48-UK_TrRail_act!Q48</f>
        <v>149.5</v>
      </c>
    </row>
    <row r="49" spans="1:17" ht="11.5" customHeight="1">
      <c r="A49" s="152" t="s">
        <v>61</v>
      </c>
      <c r="B49" s="163"/>
      <c r="C49" s="165">
        <f>EU28_TrRail_act!C49-UK_TrRail_act!C49</f>
        <v>117</v>
      </c>
      <c r="D49" s="165">
        <f>EU28_TrRail_act!D49-UK_TrRail_act!D49</f>
        <v>179.5</v>
      </c>
      <c r="E49" s="165">
        <f>EU28_TrRail_act!E49-UK_TrRail_act!E49</f>
        <v>396</v>
      </c>
      <c r="F49" s="165">
        <f>EU28_TrRail_act!F49-UK_TrRail_act!F49</f>
        <v>200.5</v>
      </c>
      <c r="G49" s="165">
        <f>EU28_TrRail_act!G49-UK_TrRail_act!G49</f>
        <v>129</v>
      </c>
      <c r="H49" s="165">
        <f>EU28_TrRail_act!H49-UK_TrRail_act!H49</f>
        <v>192</v>
      </c>
      <c r="I49" s="165">
        <f>EU28_TrRail_act!I49-UK_TrRail_act!I49</f>
        <v>207.5</v>
      </c>
      <c r="J49" s="165">
        <f>EU28_TrRail_act!J49-UK_TrRail_act!J49</f>
        <v>268.5</v>
      </c>
      <c r="K49" s="165">
        <f>EU28_TrRail_act!K49-UK_TrRail_act!K49</f>
        <v>162</v>
      </c>
      <c r="L49" s="165">
        <f>EU28_TrRail_act!L49-UK_TrRail_act!L49</f>
        <v>173.5</v>
      </c>
      <c r="M49" s="165">
        <f>EU28_TrRail_act!M49-UK_TrRail_act!M49</f>
        <v>89</v>
      </c>
      <c r="N49" s="165">
        <f>EU28_TrRail_act!N49-UK_TrRail_act!N49</f>
        <v>218</v>
      </c>
      <c r="O49" s="165">
        <f>EU28_TrRail_act!O49-UK_TrRail_act!O49</f>
        <v>65</v>
      </c>
      <c r="P49" s="165">
        <f>EU28_TrRail_act!P49-UK_TrRail_act!P49</f>
        <v>91</v>
      </c>
      <c r="Q49" s="165">
        <f>EU28_TrRail_act!Q49-UK_TrRail_act!Q49</f>
        <v>27.5</v>
      </c>
    </row>
    <row r="50" spans="1:17" ht="11.5" customHeight="1">
      <c r="A50" s="127" t="s">
        <v>62</v>
      </c>
      <c r="B50" s="138"/>
      <c r="C50" s="149">
        <f>EU28_TrRail_act!C50-UK_TrRail_act!C50</f>
        <v>223.5</v>
      </c>
      <c r="D50" s="149">
        <f>EU28_TrRail_act!D50-UK_TrRail_act!D50</f>
        <v>342</v>
      </c>
      <c r="E50" s="149">
        <f>EU28_TrRail_act!E50-UK_TrRail_act!E50</f>
        <v>478</v>
      </c>
      <c r="F50" s="149">
        <f>EU28_TrRail_act!F50-UK_TrRail_act!F50</f>
        <v>245.5</v>
      </c>
      <c r="G50" s="149">
        <f>EU28_TrRail_act!G50-UK_TrRail_act!G50</f>
        <v>281.5</v>
      </c>
      <c r="H50" s="149">
        <f>EU28_TrRail_act!H50-UK_TrRail_act!H50</f>
        <v>196.5</v>
      </c>
      <c r="I50" s="149">
        <f>EU28_TrRail_act!I50-UK_TrRail_act!I50</f>
        <v>171</v>
      </c>
      <c r="J50" s="149">
        <f>EU28_TrRail_act!J50-UK_TrRail_act!J50</f>
        <v>227.5</v>
      </c>
      <c r="K50" s="149">
        <f>EU28_TrRail_act!K50-UK_TrRail_act!K50</f>
        <v>106.5</v>
      </c>
      <c r="L50" s="149">
        <f>EU28_TrRail_act!L50-UK_TrRail_act!L50</f>
        <v>154</v>
      </c>
      <c r="M50" s="149">
        <f>EU28_TrRail_act!M50-UK_TrRail_act!M50</f>
        <v>193</v>
      </c>
      <c r="N50" s="149">
        <f>EU28_TrRail_act!N50-UK_TrRail_act!N50</f>
        <v>142.5</v>
      </c>
      <c r="O50" s="149">
        <f>EU28_TrRail_act!O50-UK_TrRail_act!O50</f>
        <v>163.5</v>
      </c>
      <c r="P50" s="149">
        <f>EU28_TrRail_act!P50-UK_TrRail_act!P50</f>
        <v>95</v>
      </c>
      <c r="Q50" s="149">
        <f>EU28_TrRail_act!Q50-UK_TrRail_act!Q50</f>
        <v>112</v>
      </c>
    </row>
    <row r="51" spans="1:17" ht="11.5" customHeight="1">
      <c r="A51" s="146" t="s">
        <v>67</v>
      </c>
      <c r="B51" s="141"/>
      <c r="C51" s="150">
        <f>EU28_TrRail_act!C51-UK_TrRail_act!C51</f>
        <v>65</v>
      </c>
      <c r="D51" s="150">
        <f>EU28_TrRail_act!D51-UK_TrRail_act!D51</f>
        <v>118.5</v>
      </c>
      <c r="E51" s="150">
        <f>EU28_TrRail_act!E51-UK_TrRail_act!E51</f>
        <v>94.5</v>
      </c>
      <c r="F51" s="150">
        <f>EU28_TrRail_act!F51-UK_TrRail_act!F51</f>
        <v>89.5</v>
      </c>
      <c r="G51" s="150">
        <f>EU28_TrRail_act!G51-UK_TrRail_act!G51</f>
        <v>67.5</v>
      </c>
      <c r="H51" s="150">
        <f>EU28_TrRail_act!H51-UK_TrRail_act!H51</f>
        <v>77.5</v>
      </c>
      <c r="I51" s="150">
        <f>EU28_TrRail_act!I51-UK_TrRail_act!I51</f>
        <v>67</v>
      </c>
      <c r="J51" s="150">
        <f>EU28_TrRail_act!J51-UK_TrRail_act!J51</f>
        <v>37</v>
      </c>
      <c r="K51" s="150">
        <f>EU28_TrRail_act!K51-UK_TrRail_act!K51</f>
        <v>28</v>
      </c>
      <c r="L51" s="150">
        <f>EU28_TrRail_act!L51-UK_TrRail_act!L51</f>
        <v>34.5</v>
      </c>
      <c r="M51" s="150">
        <f>EU28_TrRail_act!M51-UK_TrRail_act!M51</f>
        <v>59.5</v>
      </c>
      <c r="N51" s="150">
        <f>EU28_TrRail_act!N51-UK_TrRail_act!N51</f>
        <v>31.5</v>
      </c>
      <c r="O51" s="150">
        <f>EU28_TrRail_act!O51-UK_TrRail_act!O51</f>
        <v>19</v>
      </c>
      <c r="P51" s="150">
        <f>EU28_TrRail_act!P51-UK_TrRail_act!P51</f>
        <v>21</v>
      </c>
      <c r="Q51" s="150">
        <f>EU28_TrRail_act!Q51-UK_TrRail_act!Q51</f>
        <v>17.5</v>
      </c>
    </row>
    <row r="52" spans="1:17" ht="11.5" customHeight="1">
      <c r="A52" s="146" t="s">
        <v>63</v>
      </c>
      <c r="B52" s="141"/>
      <c r="C52" s="150">
        <f>EU28_TrRail_act!C52-UK_TrRail_act!C52</f>
        <v>158.5</v>
      </c>
      <c r="D52" s="150">
        <f>EU28_TrRail_act!D52-UK_TrRail_act!D52</f>
        <v>223.5</v>
      </c>
      <c r="E52" s="150">
        <f>EU28_TrRail_act!E52-UK_TrRail_act!E52</f>
        <v>383.5</v>
      </c>
      <c r="F52" s="150">
        <f>EU28_TrRail_act!F52-UK_TrRail_act!F52</f>
        <v>156</v>
      </c>
      <c r="G52" s="150">
        <f>EU28_TrRail_act!G52-UK_TrRail_act!G52</f>
        <v>214</v>
      </c>
      <c r="H52" s="150">
        <f>EU28_TrRail_act!H52-UK_TrRail_act!H52</f>
        <v>119</v>
      </c>
      <c r="I52" s="150">
        <f>EU28_TrRail_act!I52-UK_TrRail_act!I52</f>
        <v>104</v>
      </c>
      <c r="J52" s="150">
        <f>EU28_TrRail_act!J52-UK_TrRail_act!J52</f>
        <v>190.5</v>
      </c>
      <c r="K52" s="150">
        <f>EU28_TrRail_act!K52-UK_TrRail_act!K52</f>
        <v>78.5</v>
      </c>
      <c r="L52" s="150">
        <f>EU28_TrRail_act!L52-UK_TrRail_act!L52</f>
        <v>119.5</v>
      </c>
      <c r="M52" s="150">
        <f>EU28_TrRail_act!M52-UK_TrRail_act!M52</f>
        <v>133.5</v>
      </c>
      <c r="N52" s="150">
        <f>EU28_TrRail_act!N52-UK_TrRail_act!N52</f>
        <v>111</v>
      </c>
      <c r="O52" s="150">
        <f>EU28_TrRail_act!O52-UK_TrRail_act!O52</f>
        <v>144.5</v>
      </c>
      <c r="P52" s="150">
        <f>EU28_TrRail_act!P52-UK_TrRail_act!P52</f>
        <v>74</v>
      </c>
      <c r="Q52" s="150">
        <f>EU28_TrRail_act!Q52-UK_TrRail_act!Q52</f>
        <v>94.5</v>
      </c>
    </row>
    <row r="53" spans="1:17" ht="11.5" customHeight="1">
      <c r="A53" s="160" t="s">
        <v>64</v>
      </c>
      <c r="B53" s="162"/>
      <c r="C53" s="164">
        <f>EU28_TrRail_act!C53-UK_TrRail_act!C53</f>
        <v>38.5</v>
      </c>
      <c r="D53" s="164">
        <f>EU28_TrRail_act!D53-UK_TrRail_act!D53</f>
        <v>19</v>
      </c>
      <c r="E53" s="164">
        <f>EU28_TrRail_act!E53-UK_TrRail_act!E53</f>
        <v>25</v>
      </c>
      <c r="F53" s="164">
        <f>EU28_TrRail_act!F53-UK_TrRail_act!F53</f>
        <v>29.5</v>
      </c>
      <c r="G53" s="164">
        <f>EU28_TrRail_act!G53-UK_TrRail_act!G53</f>
        <v>25.5</v>
      </c>
      <c r="H53" s="164">
        <f>EU28_TrRail_act!H53-UK_TrRail_act!H53</f>
        <v>15.5</v>
      </c>
      <c r="I53" s="164">
        <f>EU28_TrRail_act!I53-UK_TrRail_act!I53</f>
        <v>23</v>
      </c>
      <c r="J53" s="164">
        <f>EU28_TrRail_act!J53-UK_TrRail_act!J53</f>
        <v>54.5</v>
      </c>
      <c r="K53" s="164">
        <f>EU28_TrRail_act!K53-UK_TrRail_act!K53</f>
        <v>50.5</v>
      </c>
      <c r="L53" s="164">
        <f>EU28_TrRail_act!L53-UK_TrRail_act!L53</f>
        <v>13</v>
      </c>
      <c r="M53" s="164">
        <f>EU28_TrRail_act!M53-UK_TrRail_act!M53</f>
        <v>4</v>
      </c>
      <c r="N53" s="164">
        <f>EU28_TrRail_act!N53-UK_TrRail_act!N53</f>
        <v>5</v>
      </c>
      <c r="O53" s="164">
        <f>EU28_TrRail_act!O53-UK_TrRail_act!O53</f>
        <v>12</v>
      </c>
      <c r="P53" s="164">
        <f>EU28_TrRail_act!P53-UK_TrRail_act!P53</f>
        <v>4</v>
      </c>
      <c r="Q53" s="164">
        <f>EU28_TrRail_act!Q53-UK_TrRail_act!Q53</f>
        <v>10</v>
      </c>
    </row>
    <row r="54" spans="1:17" ht="11.5" customHeight="1">
      <c r="A54" s="128" t="s">
        <v>23</v>
      </c>
      <c r="B54" s="139"/>
      <c r="C54" s="151">
        <f>EU28_TrRail_act!C54-UK_TrRail_act!C54</f>
        <v>74.5</v>
      </c>
      <c r="D54" s="151">
        <f>EU28_TrRail_act!D54-UK_TrRail_act!D54</f>
        <v>125</v>
      </c>
      <c r="E54" s="151">
        <f>EU28_TrRail_act!E54-UK_TrRail_act!E54</f>
        <v>101.5</v>
      </c>
      <c r="F54" s="151">
        <f>EU28_TrRail_act!F54-UK_TrRail_act!F54</f>
        <v>277</v>
      </c>
      <c r="G54" s="151">
        <f>EU28_TrRail_act!G54-UK_TrRail_act!G54</f>
        <v>195.5</v>
      </c>
      <c r="H54" s="151">
        <f>EU28_TrRail_act!H54-UK_TrRail_act!H54</f>
        <v>172</v>
      </c>
      <c r="I54" s="151">
        <f>EU28_TrRail_act!I54-UK_TrRail_act!I54</f>
        <v>150.5</v>
      </c>
      <c r="J54" s="151">
        <f>EU28_TrRail_act!J54-UK_TrRail_act!J54</f>
        <v>75</v>
      </c>
      <c r="K54" s="151">
        <f>EU28_TrRail_act!K54-UK_TrRail_act!K54</f>
        <v>6</v>
      </c>
      <c r="L54" s="151">
        <f>EU28_TrRail_act!L54-UK_TrRail_act!L54</f>
        <v>6.5</v>
      </c>
      <c r="M54" s="151">
        <f>EU28_TrRail_act!M54-UK_TrRail_act!M54</f>
        <v>76.5</v>
      </c>
      <c r="N54" s="151">
        <f>EU28_TrRail_act!N54-UK_TrRail_act!N54</f>
        <v>24.5</v>
      </c>
      <c r="O54" s="151">
        <f>EU28_TrRail_act!O54-UK_TrRail_act!O54</f>
        <v>55.5</v>
      </c>
      <c r="P54" s="151">
        <f>EU28_TrRail_act!P54-UK_TrRail_act!P54</f>
        <v>26</v>
      </c>
      <c r="Q54" s="151">
        <f>EU28_TrRail_act!Q54-UK_TrRail_act!Q54</f>
        <v>32</v>
      </c>
    </row>
    <row r="55" spans="1:17" ht="11.5" customHeight="1">
      <c r="A55" s="158" t="s">
        <v>67</v>
      </c>
      <c r="B55" s="141"/>
      <c r="C55" s="150">
        <f>EU28_TrRail_act!C55-UK_TrRail_act!C55</f>
        <v>26.5</v>
      </c>
      <c r="D55" s="150">
        <f>EU28_TrRail_act!D55-UK_TrRail_act!D55</f>
        <v>44</v>
      </c>
      <c r="E55" s="150">
        <f>EU28_TrRail_act!E55-UK_TrRail_act!E55</f>
        <v>59</v>
      </c>
      <c r="F55" s="150">
        <f>EU28_TrRail_act!F55-UK_TrRail_act!F55</f>
        <v>111</v>
      </c>
      <c r="G55" s="150">
        <f>EU28_TrRail_act!G55-UK_TrRail_act!G55</f>
        <v>102</v>
      </c>
      <c r="H55" s="150">
        <f>EU28_TrRail_act!H55-UK_TrRail_act!H55</f>
        <v>61.5</v>
      </c>
      <c r="I55" s="150">
        <f>EU28_TrRail_act!I55-UK_TrRail_act!I55</f>
        <v>35.5</v>
      </c>
      <c r="J55" s="150">
        <f>EU28_TrRail_act!J55-UK_TrRail_act!J55</f>
        <v>22</v>
      </c>
      <c r="K55" s="150">
        <f>EU28_TrRail_act!K55-UK_TrRail_act!K55</f>
        <v>2.5</v>
      </c>
      <c r="L55" s="150">
        <f>EU28_TrRail_act!L55-UK_TrRail_act!L55</f>
        <v>4</v>
      </c>
      <c r="M55" s="150">
        <f>EU28_TrRail_act!M55-UK_TrRail_act!M55</f>
        <v>8</v>
      </c>
      <c r="N55" s="150">
        <f>EU28_TrRail_act!N55-UK_TrRail_act!N55</f>
        <v>14.5</v>
      </c>
      <c r="O55" s="150">
        <f>EU28_TrRail_act!O55-UK_TrRail_act!O55</f>
        <v>15</v>
      </c>
      <c r="P55" s="150">
        <f>EU28_TrRail_act!P55-UK_TrRail_act!P55</f>
        <v>8</v>
      </c>
      <c r="Q55" s="150">
        <f>EU28_TrRail_act!Q55-UK_TrRail_act!Q55</f>
        <v>0</v>
      </c>
    </row>
    <row r="56" spans="1:17" ht="11.5" customHeight="1">
      <c r="A56" s="153" t="s">
        <v>63</v>
      </c>
      <c r="B56" s="137"/>
      <c r="C56" s="148">
        <f>EU28_TrRail_act!C56-UK_TrRail_act!C56</f>
        <v>48</v>
      </c>
      <c r="D56" s="148">
        <f>EU28_TrRail_act!D56-UK_TrRail_act!D56</f>
        <v>81</v>
      </c>
      <c r="E56" s="148">
        <f>EU28_TrRail_act!E56-UK_TrRail_act!E56</f>
        <v>42.5</v>
      </c>
      <c r="F56" s="148">
        <f>EU28_TrRail_act!F56-UK_TrRail_act!F56</f>
        <v>166</v>
      </c>
      <c r="G56" s="148">
        <f>EU28_TrRail_act!G56-UK_TrRail_act!G56</f>
        <v>93.5</v>
      </c>
      <c r="H56" s="148">
        <f>EU28_TrRail_act!H56-UK_TrRail_act!H56</f>
        <v>110.5</v>
      </c>
      <c r="I56" s="148">
        <f>EU28_TrRail_act!I56-UK_TrRail_act!I56</f>
        <v>115</v>
      </c>
      <c r="J56" s="148">
        <f>EU28_TrRail_act!J56-UK_TrRail_act!J56</f>
        <v>53</v>
      </c>
      <c r="K56" s="148">
        <f>EU28_TrRail_act!K56-UK_TrRail_act!K56</f>
        <v>3.5</v>
      </c>
      <c r="L56" s="148">
        <f>EU28_TrRail_act!L56-UK_TrRail_act!L56</f>
        <v>2.5</v>
      </c>
      <c r="M56" s="148">
        <f>EU28_TrRail_act!M56-UK_TrRail_act!M56</f>
        <v>68.5</v>
      </c>
      <c r="N56" s="148">
        <f>EU28_TrRail_act!N56-UK_TrRail_act!N56</f>
        <v>10</v>
      </c>
      <c r="O56" s="148">
        <f>EU28_TrRail_act!O56-UK_TrRail_act!O56</f>
        <v>40.5</v>
      </c>
      <c r="P56" s="148">
        <f>EU28_TrRail_act!P56-UK_TrRail_act!P56</f>
        <v>18</v>
      </c>
      <c r="Q56" s="148">
        <f>EU28_TrRail_act!Q56-UK_TrRail_act!Q56</f>
        <v>32</v>
      </c>
    </row>
    <row r="58" spans="1:17" ht="11.5" customHeight="1">
      <c r="A58" s="136" t="s">
        <v>25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</row>
    <row r="60" spans="1:17" ht="11.5" customHeight="1">
      <c r="A60" s="130" t="s">
        <v>71</v>
      </c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</row>
    <row r="61" spans="1:17" ht="11.5" customHeight="1">
      <c r="A61" s="128" t="s">
        <v>72</v>
      </c>
      <c r="B61" s="151">
        <f>IF(B4=0,0,B4/B15)</f>
        <v>121.63740618724434</v>
      </c>
      <c r="C61" s="151">
        <f t="shared" ref="C61:Q61" si="0">IF(C4=0,0,C4/C15)</f>
        <v>124.43522703967115</v>
      </c>
      <c r="D61" s="151">
        <f t="shared" si="0"/>
        <v>118.58359939982293</v>
      </c>
      <c r="E61" s="151">
        <f t="shared" si="0"/>
        <v>114.86054812694466</v>
      </c>
      <c r="F61" s="151">
        <f t="shared" si="0"/>
        <v>114.63265366426893</v>
      </c>
      <c r="G61" s="151">
        <f t="shared" si="0"/>
        <v>112.61430643516961</v>
      </c>
      <c r="H61" s="151">
        <f t="shared" si="0"/>
        <v>117.57923715967638</v>
      </c>
      <c r="I61" s="151">
        <f t="shared" si="0"/>
        <v>116.18652705521927</v>
      </c>
      <c r="J61" s="151">
        <f t="shared" si="0"/>
        <v>117.77739149475705</v>
      </c>
      <c r="K61" s="151">
        <f t="shared" si="0"/>
        <v>114.92756552126203</v>
      </c>
      <c r="L61" s="151">
        <f t="shared" si="0"/>
        <v>113.7437716317105</v>
      </c>
      <c r="M61" s="151">
        <f t="shared" si="0"/>
        <v>114.08860837913792</v>
      </c>
      <c r="N61" s="151">
        <f t="shared" si="0"/>
        <v>112.53750922179039</v>
      </c>
      <c r="O61" s="151">
        <f t="shared" si="0"/>
        <v>113.33838804564618</v>
      </c>
      <c r="P61" s="151">
        <f t="shared" si="0"/>
        <v>116.35894448791649</v>
      </c>
      <c r="Q61" s="151">
        <f t="shared" si="0"/>
        <v>115.24607121117407</v>
      </c>
    </row>
    <row r="62" spans="1:17" ht="11.5" customHeight="1">
      <c r="A62" s="152" t="s">
        <v>61</v>
      </c>
      <c r="B62" s="165">
        <f t="shared" ref="B62:Q69" si="1">IF(B5=0,0,B5/B16)</f>
        <v>75.175461671555212</v>
      </c>
      <c r="C62" s="165">
        <f t="shared" si="1"/>
        <v>75.304202765551381</v>
      </c>
      <c r="D62" s="165">
        <f t="shared" si="1"/>
        <v>74.472078203388619</v>
      </c>
      <c r="E62" s="165">
        <f t="shared" si="1"/>
        <v>74.250674830459232</v>
      </c>
      <c r="F62" s="165">
        <f t="shared" si="1"/>
        <v>74.362118581836199</v>
      </c>
      <c r="G62" s="165">
        <f t="shared" si="1"/>
        <v>74.4284310172375</v>
      </c>
      <c r="H62" s="165">
        <f t="shared" si="1"/>
        <v>74.840627332213302</v>
      </c>
      <c r="I62" s="165">
        <f t="shared" si="1"/>
        <v>74.722874536604564</v>
      </c>
      <c r="J62" s="165">
        <f t="shared" si="1"/>
        <v>74.517566717140284</v>
      </c>
      <c r="K62" s="165">
        <f t="shared" si="1"/>
        <v>73.972745489224991</v>
      </c>
      <c r="L62" s="165">
        <f t="shared" si="1"/>
        <v>74.206974367386849</v>
      </c>
      <c r="M62" s="165">
        <f t="shared" si="1"/>
        <v>74.396418879590058</v>
      </c>
      <c r="N62" s="165">
        <f t="shared" si="1"/>
        <v>74.046884100832187</v>
      </c>
      <c r="O62" s="165">
        <f t="shared" si="1"/>
        <v>74.550264483138449</v>
      </c>
      <c r="P62" s="165">
        <f t="shared" si="1"/>
        <v>75.089116856514963</v>
      </c>
      <c r="Q62" s="165">
        <f t="shared" si="1"/>
        <v>75.443105557578647</v>
      </c>
    </row>
    <row r="63" spans="1:17" ht="11.5" customHeight="1">
      <c r="A63" s="127" t="s">
        <v>62</v>
      </c>
      <c r="B63" s="149">
        <f t="shared" si="1"/>
        <v>126.86455415011253</v>
      </c>
      <c r="C63" s="149">
        <f t="shared" si="1"/>
        <v>129.89300404489362</v>
      </c>
      <c r="D63" s="149">
        <f t="shared" si="1"/>
        <v>120.70439718606447</v>
      </c>
      <c r="E63" s="149">
        <f t="shared" si="1"/>
        <v>114.53493147629841</v>
      </c>
      <c r="F63" s="149">
        <f t="shared" si="1"/>
        <v>113.503491817975</v>
      </c>
      <c r="G63" s="149">
        <f t="shared" si="1"/>
        <v>109.54470617199524</v>
      </c>
      <c r="H63" s="149">
        <f t="shared" si="1"/>
        <v>116.21600593690771</v>
      </c>
      <c r="I63" s="149">
        <f t="shared" si="1"/>
        <v>113.48175248322619</v>
      </c>
      <c r="J63" s="149">
        <f t="shared" si="1"/>
        <v>114.59719519874132</v>
      </c>
      <c r="K63" s="149">
        <f t="shared" si="1"/>
        <v>108.68261236655987</v>
      </c>
      <c r="L63" s="149">
        <f t="shared" si="1"/>
        <v>106.65774172459234</v>
      </c>
      <c r="M63" s="149">
        <f t="shared" si="1"/>
        <v>107.34965540567478</v>
      </c>
      <c r="N63" s="149">
        <f t="shared" si="1"/>
        <v>105.29000722729674</v>
      </c>
      <c r="O63" s="149">
        <f t="shared" si="1"/>
        <v>105.82264798842814</v>
      </c>
      <c r="P63" s="149">
        <f t="shared" si="1"/>
        <v>110.48023272677761</v>
      </c>
      <c r="Q63" s="149">
        <f t="shared" si="1"/>
        <v>108.1654037587238</v>
      </c>
    </row>
    <row r="64" spans="1:17" ht="11.5" customHeight="1">
      <c r="A64" s="146" t="s">
        <v>67</v>
      </c>
      <c r="B64" s="150">
        <f t="shared" si="1"/>
        <v>112.18920476908808</v>
      </c>
      <c r="C64" s="150">
        <f t="shared" si="1"/>
        <v>112.6663078213498</v>
      </c>
      <c r="D64" s="150">
        <f t="shared" si="1"/>
        <v>107.77162007295783</v>
      </c>
      <c r="E64" s="150">
        <f t="shared" si="1"/>
        <v>103.2249110511665</v>
      </c>
      <c r="F64" s="150">
        <f t="shared" si="1"/>
        <v>100.70165184065439</v>
      </c>
      <c r="G64" s="150">
        <f t="shared" si="1"/>
        <v>95.579046873909249</v>
      </c>
      <c r="H64" s="150">
        <f t="shared" si="1"/>
        <v>98.982647311297995</v>
      </c>
      <c r="I64" s="150">
        <f t="shared" si="1"/>
        <v>97.678733812765017</v>
      </c>
      <c r="J64" s="150">
        <f t="shared" si="1"/>
        <v>94.29470560364129</v>
      </c>
      <c r="K64" s="150">
        <f t="shared" si="1"/>
        <v>90.107946706657046</v>
      </c>
      <c r="L64" s="150">
        <f t="shared" si="1"/>
        <v>87.909650852138469</v>
      </c>
      <c r="M64" s="150">
        <f t="shared" si="1"/>
        <v>86.927994590781466</v>
      </c>
      <c r="N64" s="150">
        <f t="shared" si="1"/>
        <v>83.996876875427617</v>
      </c>
      <c r="O64" s="150">
        <f t="shared" si="1"/>
        <v>86.287486145137393</v>
      </c>
      <c r="P64" s="150">
        <f t="shared" si="1"/>
        <v>91.613284082918597</v>
      </c>
      <c r="Q64" s="150">
        <f t="shared" si="1"/>
        <v>93.141266767512832</v>
      </c>
    </row>
    <row r="65" spans="1:17" ht="11.5" customHeight="1">
      <c r="A65" s="146" t="s">
        <v>63</v>
      </c>
      <c r="B65" s="150">
        <f t="shared" si="1"/>
        <v>134.1640568822944</v>
      </c>
      <c r="C65" s="150">
        <f t="shared" si="1"/>
        <v>137.92746731086737</v>
      </c>
      <c r="D65" s="150">
        <f t="shared" si="1"/>
        <v>126.91949584787788</v>
      </c>
      <c r="E65" s="150">
        <f t="shared" si="1"/>
        <v>120.03658419749559</v>
      </c>
      <c r="F65" s="150">
        <f t="shared" si="1"/>
        <v>119.75971373595785</v>
      </c>
      <c r="G65" s="150">
        <f t="shared" si="1"/>
        <v>115.67390612780572</v>
      </c>
      <c r="H65" s="150">
        <f t="shared" si="1"/>
        <v>124.25275066365795</v>
      </c>
      <c r="I65" s="150">
        <f t="shared" si="1"/>
        <v>121.49547955088593</v>
      </c>
      <c r="J65" s="150">
        <f t="shared" si="1"/>
        <v>124.71551833387439</v>
      </c>
      <c r="K65" s="150">
        <f t="shared" si="1"/>
        <v>116.87690484103017</v>
      </c>
      <c r="L65" s="150">
        <f t="shared" si="1"/>
        <v>114.97834304648336</v>
      </c>
      <c r="M65" s="150">
        <f t="shared" si="1"/>
        <v>115.89099732436576</v>
      </c>
      <c r="N65" s="150">
        <f t="shared" si="1"/>
        <v>114.47821232587978</v>
      </c>
      <c r="O65" s="150">
        <f t="shared" si="1"/>
        <v>113.30939649047197</v>
      </c>
      <c r="P65" s="150">
        <f t="shared" si="1"/>
        <v>117.51644311140892</v>
      </c>
      <c r="Q65" s="150">
        <f t="shared" si="1"/>
        <v>113.33052371409777</v>
      </c>
    </row>
    <row r="66" spans="1:17" ht="11.5" customHeight="1">
      <c r="A66" s="160" t="s">
        <v>64</v>
      </c>
      <c r="B66" s="164">
        <f t="shared" si="1"/>
        <v>277.72674923708206</v>
      </c>
      <c r="C66" s="164">
        <f t="shared" si="1"/>
        <v>278.49770063477268</v>
      </c>
      <c r="D66" s="164">
        <f t="shared" si="1"/>
        <v>277.13581585390523</v>
      </c>
      <c r="E66" s="164">
        <f t="shared" si="1"/>
        <v>274.28208914708938</v>
      </c>
      <c r="F66" s="164">
        <f t="shared" si="1"/>
        <v>273.85634513667799</v>
      </c>
      <c r="G66" s="164">
        <f t="shared" si="1"/>
        <v>273.00522253963499</v>
      </c>
      <c r="H66" s="164">
        <f t="shared" si="1"/>
        <v>276.93241511331701</v>
      </c>
      <c r="I66" s="164">
        <f t="shared" si="1"/>
        <v>278.11671263970044</v>
      </c>
      <c r="J66" s="164">
        <f t="shared" si="1"/>
        <v>279.05432002288541</v>
      </c>
      <c r="K66" s="164">
        <f t="shared" si="1"/>
        <v>279.23569206166388</v>
      </c>
      <c r="L66" s="164">
        <f t="shared" si="1"/>
        <v>279.18320795056894</v>
      </c>
      <c r="M66" s="164">
        <f t="shared" si="1"/>
        <v>280.79023470808391</v>
      </c>
      <c r="N66" s="164">
        <f t="shared" si="1"/>
        <v>279.20759317134667</v>
      </c>
      <c r="O66" s="164">
        <f t="shared" si="1"/>
        <v>279.24634938523002</v>
      </c>
      <c r="P66" s="164">
        <f t="shared" si="1"/>
        <v>281.55199901152531</v>
      </c>
      <c r="Q66" s="164">
        <f t="shared" si="1"/>
        <v>280.84272090214569</v>
      </c>
    </row>
    <row r="67" spans="1:17" ht="11.5" customHeight="1">
      <c r="A67" s="128" t="s">
        <v>73</v>
      </c>
      <c r="B67" s="151">
        <f t="shared" si="1"/>
        <v>525.40266865956175</v>
      </c>
      <c r="C67" s="151">
        <f t="shared" si="1"/>
        <v>523.35347647713513</v>
      </c>
      <c r="D67" s="151">
        <f t="shared" si="1"/>
        <v>512.42844780341431</v>
      </c>
      <c r="E67" s="151">
        <f t="shared" si="1"/>
        <v>513.37217735767183</v>
      </c>
      <c r="F67" s="151">
        <f t="shared" si="1"/>
        <v>516.93262451409123</v>
      </c>
      <c r="G67" s="151">
        <f t="shared" si="1"/>
        <v>542.39275267594189</v>
      </c>
      <c r="H67" s="151">
        <f t="shared" si="1"/>
        <v>539.86268635390559</v>
      </c>
      <c r="I67" s="151">
        <f t="shared" si="1"/>
        <v>537.33254978941829</v>
      </c>
      <c r="J67" s="151">
        <f t="shared" si="1"/>
        <v>559.39526584945202</v>
      </c>
      <c r="K67" s="151">
        <f t="shared" si="1"/>
        <v>519.29534692791901</v>
      </c>
      <c r="L67" s="151">
        <f t="shared" si="1"/>
        <v>529.76884950413501</v>
      </c>
      <c r="M67" s="151">
        <f t="shared" si="1"/>
        <v>553.16360239133496</v>
      </c>
      <c r="N67" s="151">
        <f t="shared" si="1"/>
        <v>548.35973787245052</v>
      </c>
      <c r="O67" s="151">
        <f t="shared" si="1"/>
        <v>561.95457467377526</v>
      </c>
      <c r="P67" s="151">
        <f t="shared" si="1"/>
        <v>579.44153414956804</v>
      </c>
      <c r="Q67" s="151">
        <f t="shared" si="1"/>
        <v>574.09247212628452</v>
      </c>
    </row>
    <row r="68" spans="1:17" ht="11.5" customHeight="1">
      <c r="A68" s="158" t="s">
        <v>67</v>
      </c>
      <c r="B68" s="150">
        <f t="shared" si="1"/>
        <v>694.9779919811557</v>
      </c>
      <c r="C68" s="150">
        <f t="shared" si="1"/>
        <v>737.30202021942841</v>
      </c>
      <c r="D68" s="150">
        <f t="shared" si="1"/>
        <v>725.81049868303467</v>
      </c>
      <c r="E68" s="150">
        <f t="shared" si="1"/>
        <v>707.49816992078422</v>
      </c>
      <c r="F68" s="150">
        <f t="shared" si="1"/>
        <v>717.09255775844326</v>
      </c>
      <c r="G68" s="150">
        <f t="shared" si="1"/>
        <v>700.39452512354728</v>
      </c>
      <c r="H68" s="150">
        <f t="shared" si="1"/>
        <v>743.17352815359482</v>
      </c>
      <c r="I68" s="150">
        <f t="shared" si="1"/>
        <v>717.91075255372687</v>
      </c>
      <c r="J68" s="150">
        <f t="shared" si="1"/>
        <v>715.21764701484778</v>
      </c>
      <c r="K68" s="150">
        <f t="shared" si="1"/>
        <v>675.12343710498556</v>
      </c>
      <c r="L68" s="150">
        <f t="shared" si="1"/>
        <v>687.74650315001759</v>
      </c>
      <c r="M68" s="150">
        <f t="shared" si="1"/>
        <v>756.11930090060946</v>
      </c>
      <c r="N68" s="150">
        <f t="shared" si="1"/>
        <v>749.21030053641232</v>
      </c>
      <c r="O68" s="150">
        <f t="shared" si="1"/>
        <v>848.64515188351447</v>
      </c>
      <c r="P68" s="150">
        <f t="shared" si="1"/>
        <v>884.61640761562614</v>
      </c>
      <c r="Q68" s="150">
        <f t="shared" si="1"/>
        <v>900.93029280518624</v>
      </c>
    </row>
    <row r="69" spans="1:17" ht="11.5" customHeight="1">
      <c r="A69" s="153" t="s">
        <v>63</v>
      </c>
      <c r="B69" s="148">
        <f t="shared" si="1"/>
        <v>486.4510887181695</v>
      </c>
      <c r="C69" s="148">
        <f t="shared" si="1"/>
        <v>477.53366088148942</v>
      </c>
      <c r="D69" s="148">
        <f t="shared" si="1"/>
        <v>465.51607262480968</v>
      </c>
      <c r="E69" s="148">
        <f t="shared" si="1"/>
        <v>464.74166074069296</v>
      </c>
      <c r="F69" s="148">
        <f t="shared" si="1"/>
        <v>465.69351781157417</v>
      </c>
      <c r="G69" s="148">
        <f t="shared" si="1"/>
        <v>498.78109850716055</v>
      </c>
      <c r="H69" s="148">
        <f t="shared" si="1"/>
        <v>490.41459909117469</v>
      </c>
      <c r="I69" s="148">
        <f t="shared" si="1"/>
        <v>491.64650300496828</v>
      </c>
      <c r="J69" s="148">
        <f t="shared" si="1"/>
        <v>517.19742691468002</v>
      </c>
      <c r="K69" s="148">
        <f t="shared" si="1"/>
        <v>477.17993315116547</v>
      </c>
      <c r="L69" s="148">
        <f t="shared" si="1"/>
        <v>487.89531285162576</v>
      </c>
      <c r="M69" s="148">
        <f t="shared" si="1"/>
        <v>500.09186287306358</v>
      </c>
      <c r="N69" s="148">
        <f t="shared" si="1"/>
        <v>496.20910694994359</v>
      </c>
      <c r="O69" s="148">
        <f t="shared" si="1"/>
        <v>499.63108916129573</v>
      </c>
      <c r="P69" s="148">
        <f t="shared" si="1"/>
        <v>515.84296311387914</v>
      </c>
      <c r="Q69" s="148">
        <f t="shared" si="1"/>
        <v>511.54218090370716</v>
      </c>
    </row>
    <row r="71" spans="1:17" ht="11.5" customHeight="1">
      <c r="A71" s="130" t="s">
        <v>74</v>
      </c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</row>
    <row r="72" spans="1:17" ht="11.5" customHeight="1">
      <c r="A72" s="128" t="s">
        <v>75</v>
      </c>
      <c r="B72" s="151">
        <f t="shared" ref="B72:P72" si="2">IF(B37=0,0,(B38*B73+B39*B74+B42*B77)/B37)</f>
        <v>365.19800947584849</v>
      </c>
      <c r="C72" s="151">
        <f t="shared" si="2"/>
        <v>365.7089069302271</v>
      </c>
      <c r="D72" s="151">
        <f t="shared" si="2"/>
        <v>365.41268437419762</v>
      </c>
      <c r="E72" s="151">
        <f t="shared" si="2"/>
        <v>365.2569566987919</v>
      </c>
      <c r="F72" s="151">
        <f t="shared" si="2"/>
        <v>365.35606501826652</v>
      </c>
      <c r="G72" s="151">
        <f t="shared" si="2"/>
        <v>365.2255892255892</v>
      </c>
      <c r="H72" s="151">
        <f t="shared" si="2"/>
        <v>365.46964986494061</v>
      </c>
      <c r="I72" s="151">
        <f t="shared" si="2"/>
        <v>365.67517610031473</v>
      </c>
      <c r="J72" s="151">
        <f t="shared" si="2"/>
        <v>366.17743702081049</v>
      </c>
      <c r="K72" s="151">
        <f t="shared" si="2"/>
        <v>366.66090795661773</v>
      </c>
      <c r="L72" s="151">
        <f t="shared" si="2"/>
        <v>366.74244393506154</v>
      </c>
      <c r="M72" s="151">
        <f t="shared" si="2"/>
        <v>366.55065286958961</v>
      </c>
      <c r="N72" s="151">
        <f t="shared" si="2"/>
        <v>366.53179857442734</v>
      </c>
      <c r="O72" s="151">
        <f t="shared" si="2"/>
        <v>366.54033019410991</v>
      </c>
      <c r="P72" s="151">
        <f t="shared" si="2"/>
        <v>366.73371228683868</v>
      </c>
      <c r="Q72" s="151">
        <f>IF(Q37=0,0,(Q38*Q73+Q39*Q74+Q42*Q77)/Q37)</f>
        <v>366.80146635003342</v>
      </c>
    </row>
    <row r="73" spans="1:17" ht="11.5" customHeight="1">
      <c r="A73" s="152" t="s">
        <v>61</v>
      </c>
      <c r="B73" s="165">
        <v>400</v>
      </c>
      <c r="C73" s="165">
        <v>400</v>
      </c>
      <c r="D73" s="165">
        <v>400</v>
      </c>
      <c r="E73" s="165">
        <v>400</v>
      </c>
      <c r="F73" s="165">
        <v>400</v>
      </c>
      <c r="G73" s="165">
        <v>400</v>
      </c>
      <c r="H73" s="165">
        <v>400</v>
      </c>
      <c r="I73" s="165">
        <v>400</v>
      </c>
      <c r="J73" s="165">
        <v>400</v>
      </c>
      <c r="K73" s="165">
        <v>400</v>
      </c>
      <c r="L73" s="165">
        <v>400</v>
      </c>
      <c r="M73" s="165">
        <v>400</v>
      </c>
      <c r="N73" s="165">
        <v>400</v>
      </c>
      <c r="O73" s="165">
        <v>400</v>
      </c>
      <c r="P73" s="165">
        <v>400</v>
      </c>
      <c r="Q73" s="165">
        <v>400</v>
      </c>
    </row>
    <row r="74" spans="1:17" ht="11.5" customHeight="1">
      <c r="A74" s="127" t="s">
        <v>62</v>
      </c>
      <c r="B74" s="149">
        <f>IF(B39=0,0,SUMPRODUCT(B75:B76,B40:B41)/B39)</f>
        <v>320</v>
      </c>
      <c r="C74" s="149">
        <f t="shared" ref="C74:Q74" si="3">IF(C39=0,0,SUMPRODUCT(C75:C76,C40:C41)/C39)</f>
        <v>320</v>
      </c>
      <c r="D74" s="149">
        <f t="shared" si="3"/>
        <v>320</v>
      </c>
      <c r="E74" s="149">
        <f t="shared" si="3"/>
        <v>320</v>
      </c>
      <c r="F74" s="149">
        <f t="shared" si="3"/>
        <v>320</v>
      </c>
      <c r="G74" s="149">
        <f t="shared" si="3"/>
        <v>320</v>
      </c>
      <c r="H74" s="149">
        <f t="shared" si="3"/>
        <v>320</v>
      </c>
      <c r="I74" s="149">
        <f t="shared" si="3"/>
        <v>320</v>
      </c>
      <c r="J74" s="149">
        <f t="shared" si="3"/>
        <v>320</v>
      </c>
      <c r="K74" s="149">
        <f t="shared" si="3"/>
        <v>320</v>
      </c>
      <c r="L74" s="149">
        <f t="shared" si="3"/>
        <v>320</v>
      </c>
      <c r="M74" s="149">
        <f t="shared" si="3"/>
        <v>320</v>
      </c>
      <c r="N74" s="149">
        <f t="shared" si="3"/>
        <v>320</v>
      </c>
      <c r="O74" s="149">
        <f t="shared" si="3"/>
        <v>320</v>
      </c>
      <c r="P74" s="149">
        <f t="shared" si="3"/>
        <v>320</v>
      </c>
      <c r="Q74" s="149">
        <f t="shared" si="3"/>
        <v>320</v>
      </c>
    </row>
    <row r="75" spans="1:17" ht="11.5" customHeight="1">
      <c r="A75" s="146" t="s">
        <v>67</v>
      </c>
      <c r="B75" s="150">
        <v>320</v>
      </c>
      <c r="C75" s="150">
        <v>320</v>
      </c>
      <c r="D75" s="150">
        <v>320</v>
      </c>
      <c r="E75" s="150">
        <v>320</v>
      </c>
      <c r="F75" s="150">
        <v>320</v>
      </c>
      <c r="G75" s="150">
        <v>320</v>
      </c>
      <c r="H75" s="150">
        <v>320</v>
      </c>
      <c r="I75" s="150">
        <v>320</v>
      </c>
      <c r="J75" s="150">
        <v>320</v>
      </c>
      <c r="K75" s="150">
        <v>320</v>
      </c>
      <c r="L75" s="150">
        <v>320</v>
      </c>
      <c r="M75" s="150">
        <v>320</v>
      </c>
      <c r="N75" s="150">
        <v>320</v>
      </c>
      <c r="O75" s="150">
        <v>320</v>
      </c>
      <c r="P75" s="150">
        <v>320</v>
      </c>
      <c r="Q75" s="150">
        <v>320</v>
      </c>
    </row>
    <row r="76" spans="1:17" ht="11.5" customHeight="1">
      <c r="A76" s="146" t="s">
        <v>63</v>
      </c>
      <c r="B76" s="150">
        <v>320</v>
      </c>
      <c r="C76" s="150">
        <v>320</v>
      </c>
      <c r="D76" s="150">
        <v>320</v>
      </c>
      <c r="E76" s="150">
        <v>320</v>
      </c>
      <c r="F76" s="150">
        <v>320</v>
      </c>
      <c r="G76" s="150">
        <v>320</v>
      </c>
      <c r="H76" s="150">
        <v>320</v>
      </c>
      <c r="I76" s="150">
        <v>320</v>
      </c>
      <c r="J76" s="150">
        <v>320</v>
      </c>
      <c r="K76" s="150">
        <v>320</v>
      </c>
      <c r="L76" s="150">
        <v>320</v>
      </c>
      <c r="M76" s="150">
        <v>320</v>
      </c>
      <c r="N76" s="150">
        <v>320</v>
      </c>
      <c r="O76" s="150">
        <v>320</v>
      </c>
      <c r="P76" s="150">
        <v>320</v>
      </c>
      <c r="Q76" s="150">
        <v>320</v>
      </c>
    </row>
    <row r="77" spans="1:17" ht="11.5" customHeight="1">
      <c r="A77" s="160" t="s">
        <v>64</v>
      </c>
      <c r="B77" s="164">
        <v>560</v>
      </c>
      <c r="C77" s="164">
        <v>560</v>
      </c>
      <c r="D77" s="164">
        <v>560</v>
      </c>
      <c r="E77" s="164">
        <v>560</v>
      </c>
      <c r="F77" s="164">
        <v>560</v>
      </c>
      <c r="G77" s="164">
        <v>560</v>
      </c>
      <c r="H77" s="164">
        <v>560</v>
      </c>
      <c r="I77" s="164">
        <v>560</v>
      </c>
      <c r="J77" s="164">
        <v>560</v>
      </c>
      <c r="K77" s="164">
        <v>560</v>
      </c>
      <c r="L77" s="164">
        <v>560</v>
      </c>
      <c r="M77" s="164">
        <v>560</v>
      </c>
      <c r="N77" s="164">
        <v>560</v>
      </c>
      <c r="O77" s="164">
        <v>560</v>
      </c>
      <c r="P77" s="164">
        <v>560</v>
      </c>
      <c r="Q77" s="164">
        <v>560</v>
      </c>
    </row>
    <row r="78" spans="1:17" ht="11.5" customHeight="1">
      <c r="A78" s="128" t="s">
        <v>76</v>
      </c>
      <c r="B78" s="151">
        <f>IF(B43=0,0,SUMPRODUCT(B79:B80,B44:B45)/B43)</f>
        <v>2100</v>
      </c>
      <c r="C78" s="151">
        <f t="shared" ref="C78:Q78" si="4">IF(C43=0,0,SUMPRODUCT(C79:C80,C44:C45)/C43)</f>
        <v>2100</v>
      </c>
      <c r="D78" s="151">
        <f t="shared" si="4"/>
        <v>2100</v>
      </c>
      <c r="E78" s="151">
        <f t="shared" si="4"/>
        <v>2100</v>
      </c>
      <c r="F78" s="151">
        <f t="shared" si="4"/>
        <v>2100</v>
      </c>
      <c r="G78" s="151">
        <f t="shared" si="4"/>
        <v>2100</v>
      </c>
      <c r="H78" s="151">
        <f t="shared" si="4"/>
        <v>2100</v>
      </c>
      <c r="I78" s="151">
        <f t="shared" si="4"/>
        <v>2100</v>
      </c>
      <c r="J78" s="151">
        <f t="shared" si="4"/>
        <v>2100</v>
      </c>
      <c r="K78" s="151">
        <f t="shared" si="4"/>
        <v>2100</v>
      </c>
      <c r="L78" s="151">
        <f t="shared" si="4"/>
        <v>2100</v>
      </c>
      <c r="M78" s="151">
        <f t="shared" si="4"/>
        <v>2100</v>
      </c>
      <c r="N78" s="151">
        <f t="shared" si="4"/>
        <v>2100</v>
      </c>
      <c r="O78" s="151">
        <f t="shared" si="4"/>
        <v>2100</v>
      </c>
      <c r="P78" s="151">
        <f t="shared" si="4"/>
        <v>2100</v>
      </c>
      <c r="Q78" s="151">
        <f t="shared" si="4"/>
        <v>2100</v>
      </c>
    </row>
    <row r="79" spans="1:17" ht="11.5" customHeight="1">
      <c r="A79" s="158" t="s">
        <v>67</v>
      </c>
      <c r="B79" s="150">
        <v>2100</v>
      </c>
      <c r="C79" s="150">
        <v>2100</v>
      </c>
      <c r="D79" s="150">
        <v>2100</v>
      </c>
      <c r="E79" s="150">
        <v>2100</v>
      </c>
      <c r="F79" s="150">
        <v>2100</v>
      </c>
      <c r="G79" s="150">
        <v>2100</v>
      </c>
      <c r="H79" s="150">
        <v>2100</v>
      </c>
      <c r="I79" s="150">
        <v>2100</v>
      </c>
      <c r="J79" s="150">
        <v>2100</v>
      </c>
      <c r="K79" s="150">
        <v>2100</v>
      </c>
      <c r="L79" s="150">
        <v>2100</v>
      </c>
      <c r="M79" s="150">
        <v>2100</v>
      </c>
      <c r="N79" s="150">
        <v>2100</v>
      </c>
      <c r="O79" s="150">
        <v>2100</v>
      </c>
      <c r="P79" s="150">
        <v>2100</v>
      </c>
      <c r="Q79" s="150">
        <v>2100</v>
      </c>
    </row>
    <row r="80" spans="1:17" ht="11.5" customHeight="1">
      <c r="A80" s="153" t="s">
        <v>63</v>
      </c>
      <c r="B80" s="148">
        <v>2100</v>
      </c>
      <c r="C80" s="148">
        <v>2100</v>
      </c>
      <c r="D80" s="148">
        <v>2100</v>
      </c>
      <c r="E80" s="148">
        <v>2100</v>
      </c>
      <c r="F80" s="148">
        <v>2100</v>
      </c>
      <c r="G80" s="148">
        <v>2100</v>
      </c>
      <c r="H80" s="148">
        <v>2100</v>
      </c>
      <c r="I80" s="148">
        <v>2100</v>
      </c>
      <c r="J80" s="148">
        <v>2100</v>
      </c>
      <c r="K80" s="148">
        <v>2100</v>
      </c>
      <c r="L80" s="148">
        <v>2100</v>
      </c>
      <c r="M80" s="148">
        <v>2100</v>
      </c>
      <c r="N80" s="148">
        <v>2100</v>
      </c>
      <c r="O80" s="148">
        <v>2100</v>
      </c>
      <c r="P80" s="148">
        <v>2100</v>
      </c>
      <c r="Q80" s="148">
        <v>2100</v>
      </c>
    </row>
    <row r="82" spans="1:17" ht="11.5" customHeight="1">
      <c r="A82" s="130" t="s">
        <v>77</v>
      </c>
      <c r="B82" s="178"/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</row>
    <row r="83" spans="1:17" ht="11.5" customHeight="1">
      <c r="A83" s="128" t="s">
        <v>19</v>
      </c>
      <c r="B83" s="179">
        <f>IF(B61=0,0,B61/B72)</f>
        <v>0.33307247857627914</v>
      </c>
      <c r="C83" s="179">
        <f t="shared" ref="C83:Q83" si="5">IF(C61=0,0,C61/C72)</f>
        <v>0.34025757831326736</v>
      </c>
      <c r="D83" s="179">
        <f t="shared" si="5"/>
        <v>0.32451965810357158</v>
      </c>
      <c r="E83" s="179">
        <f t="shared" si="5"/>
        <v>0.31446505267157465</v>
      </c>
      <c r="F83" s="179">
        <f t="shared" si="5"/>
        <v>0.31375598940320781</v>
      </c>
      <c r="G83" s="179">
        <f t="shared" si="5"/>
        <v>0.3083417749395731</v>
      </c>
      <c r="H83" s="179">
        <f t="shared" si="5"/>
        <v>0.32172093415452641</v>
      </c>
      <c r="I83" s="179">
        <f t="shared" si="5"/>
        <v>0.31773151323606974</v>
      </c>
      <c r="J83" s="179">
        <f t="shared" si="5"/>
        <v>0.32164022025219313</v>
      </c>
      <c r="K83" s="179">
        <f t="shared" si="5"/>
        <v>0.31344373787145025</v>
      </c>
      <c r="L83" s="179">
        <f t="shared" si="5"/>
        <v>0.31014618981993508</v>
      </c>
      <c r="M83" s="179">
        <f t="shared" si="5"/>
        <v>0.31124922977487657</v>
      </c>
      <c r="N83" s="179">
        <f t="shared" si="5"/>
        <v>0.30703341336137502</v>
      </c>
      <c r="O83" s="179">
        <f t="shared" si="5"/>
        <v>0.30921123464265232</v>
      </c>
      <c r="P83" s="179">
        <f t="shared" si="5"/>
        <v>0.3172845598577177</v>
      </c>
      <c r="Q83" s="179">
        <f t="shared" si="5"/>
        <v>0.31419195882165962</v>
      </c>
    </row>
    <row r="84" spans="1:17" ht="11.5" customHeight="1">
      <c r="A84" s="152" t="s">
        <v>61</v>
      </c>
      <c r="B84" s="180">
        <f t="shared" ref="B84:Q91" si="6">IF(B62=0,0,B62/B73)</f>
        <v>0.18793865417888803</v>
      </c>
      <c r="C84" s="180">
        <f t="shared" si="6"/>
        <v>0.18826050691387844</v>
      </c>
      <c r="D84" s="180">
        <f t="shared" si="6"/>
        <v>0.18618019550847154</v>
      </c>
      <c r="E84" s="180">
        <f t="shared" si="6"/>
        <v>0.18562668707614807</v>
      </c>
      <c r="F84" s="180">
        <f t="shared" si="6"/>
        <v>0.1859052964545905</v>
      </c>
      <c r="G84" s="180">
        <f t="shared" si="6"/>
        <v>0.18607107754309374</v>
      </c>
      <c r="H84" s="180">
        <f t="shared" si="6"/>
        <v>0.18710156833053326</v>
      </c>
      <c r="I84" s="180">
        <f t="shared" si="6"/>
        <v>0.18680718634151142</v>
      </c>
      <c r="J84" s="180">
        <f t="shared" si="6"/>
        <v>0.18629391679285071</v>
      </c>
      <c r="K84" s="180">
        <f t="shared" si="6"/>
        <v>0.18493186372306247</v>
      </c>
      <c r="L84" s="180">
        <f t="shared" si="6"/>
        <v>0.18551743591846712</v>
      </c>
      <c r="M84" s="180">
        <f t="shared" si="6"/>
        <v>0.18599104719897513</v>
      </c>
      <c r="N84" s="180">
        <f t="shared" si="6"/>
        <v>0.18511721025208047</v>
      </c>
      <c r="O84" s="180">
        <f t="shared" si="6"/>
        <v>0.18637566120784613</v>
      </c>
      <c r="P84" s="180">
        <f t="shared" si="6"/>
        <v>0.1877227921412874</v>
      </c>
      <c r="Q84" s="180">
        <f t="shared" si="6"/>
        <v>0.18860776389394662</v>
      </c>
    </row>
    <row r="85" spans="1:17" ht="11.5" customHeight="1">
      <c r="A85" s="127" t="s">
        <v>62</v>
      </c>
      <c r="B85" s="181">
        <f t="shared" si="6"/>
        <v>0.39645173171910164</v>
      </c>
      <c r="C85" s="181">
        <f t="shared" si="6"/>
        <v>0.40591563764029254</v>
      </c>
      <c r="D85" s="181">
        <f t="shared" si="6"/>
        <v>0.37720124120645149</v>
      </c>
      <c r="E85" s="181">
        <f t="shared" si="6"/>
        <v>0.35792166086343252</v>
      </c>
      <c r="F85" s="181">
        <f t="shared" si="6"/>
        <v>0.35469841193117191</v>
      </c>
      <c r="G85" s="181">
        <f t="shared" si="6"/>
        <v>0.34232720678748513</v>
      </c>
      <c r="H85" s="181">
        <f t="shared" si="6"/>
        <v>0.36317501855283657</v>
      </c>
      <c r="I85" s="181">
        <f t="shared" si="6"/>
        <v>0.35463047651008184</v>
      </c>
      <c r="J85" s="181">
        <f t="shared" si="6"/>
        <v>0.3581162349960666</v>
      </c>
      <c r="K85" s="181">
        <f t="shared" si="6"/>
        <v>0.33963316364549956</v>
      </c>
      <c r="L85" s="181">
        <f t="shared" si="6"/>
        <v>0.33330544288935104</v>
      </c>
      <c r="M85" s="181">
        <f t="shared" si="6"/>
        <v>0.33546767314273368</v>
      </c>
      <c r="N85" s="181">
        <f t="shared" si="6"/>
        <v>0.32903127258530229</v>
      </c>
      <c r="O85" s="181">
        <f t="shared" si="6"/>
        <v>0.33069577496383795</v>
      </c>
      <c r="P85" s="181">
        <f t="shared" si="6"/>
        <v>0.34525072727118006</v>
      </c>
      <c r="Q85" s="181">
        <f t="shared" si="6"/>
        <v>0.33801688674601188</v>
      </c>
    </row>
    <row r="86" spans="1:17" ht="11.5" customHeight="1">
      <c r="A86" s="146" t="s">
        <v>67</v>
      </c>
      <c r="B86" s="182">
        <f t="shared" si="6"/>
        <v>0.35059126490340026</v>
      </c>
      <c r="C86" s="182">
        <f t="shared" si="6"/>
        <v>0.35208221194171813</v>
      </c>
      <c r="D86" s="182">
        <f t="shared" si="6"/>
        <v>0.3367863127279932</v>
      </c>
      <c r="E86" s="182">
        <f t="shared" si="6"/>
        <v>0.32257784703489534</v>
      </c>
      <c r="F86" s="182">
        <f t="shared" si="6"/>
        <v>0.31469266200204499</v>
      </c>
      <c r="G86" s="182">
        <f t="shared" si="6"/>
        <v>0.29868452148096641</v>
      </c>
      <c r="H86" s="182">
        <f t="shared" si="6"/>
        <v>0.30932077284780624</v>
      </c>
      <c r="I86" s="182">
        <f t="shared" si="6"/>
        <v>0.30524604316489068</v>
      </c>
      <c r="J86" s="182">
        <f t="shared" si="6"/>
        <v>0.29467095501137902</v>
      </c>
      <c r="K86" s="182">
        <f t="shared" si="6"/>
        <v>0.28158733345830328</v>
      </c>
      <c r="L86" s="182">
        <f t="shared" si="6"/>
        <v>0.27471765891293271</v>
      </c>
      <c r="M86" s="182">
        <f t="shared" si="6"/>
        <v>0.27164998309619209</v>
      </c>
      <c r="N86" s="182">
        <f t="shared" si="6"/>
        <v>0.26249024023571133</v>
      </c>
      <c r="O86" s="182">
        <f t="shared" si="6"/>
        <v>0.26964839420355435</v>
      </c>
      <c r="P86" s="182">
        <f t="shared" si="6"/>
        <v>0.28629151275912063</v>
      </c>
      <c r="Q86" s="182">
        <f t="shared" si="6"/>
        <v>0.29106645864847758</v>
      </c>
    </row>
    <row r="87" spans="1:17" ht="11.5" customHeight="1">
      <c r="A87" s="146" t="s">
        <v>63</v>
      </c>
      <c r="B87" s="182">
        <f t="shared" si="6"/>
        <v>0.41926267775717002</v>
      </c>
      <c r="C87" s="182">
        <f t="shared" si="6"/>
        <v>0.43102333534646053</v>
      </c>
      <c r="D87" s="182">
        <f t="shared" si="6"/>
        <v>0.39662342452461841</v>
      </c>
      <c r="E87" s="182">
        <f t="shared" si="6"/>
        <v>0.37511432561717373</v>
      </c>
      <c r="F87" s="182">
        <f t="shared" si="6"/>
        <v>0.37424910542486828</v>
      </c>
      <c r="G87" s="182">
        <f t="shared" si="6"/>
        <v>0.36148095664939289</v>
      </c>
      <c r="H87" s="182">
        <f t="shared" si="6"/>
        <v>0.38828984582393111</v>
      </c>
      <c r="I87" s="182">
        <f t="shared" si="6"/>
        <v>0.37967337359651854</v>
      </c>
      <c r="J87" s="182">
        <f t="shared" si="6"/>
        <v>0.38973599479335747</v>
      </c>
      <c r="K87" s="182">
        <f t="shared" si="6"/>
        <v>0.36524032762821929</v>
      </c>
      <c r="L87" s="182">
        <f t="shared" si="6"/>
        <v>0.3593073220202605</v>
      </c>
      <c r="M87" s="182">
        <f t="shared" si="6"/>
        <v>0.36215936663864301</v>
      </c>
      <c r="N87" s="182">
        <f t="shared" si="6"/>
        <v>0.35774441351837433</v>
      </c>
      <c r="O87" s="182">
        <f t="shared" si="6"/>
        <v>0.35409186403272491</v>
      </c>
      <c r="P87" s="182">
        <f t="shared" si="6"/>
        <v>0.36723888472315286</v>
      </c>
      <c r="Q87" s="182">
        <f t="shared" si="6"/>
        <v>0.35415788660655551</v>
      </c>
    </row>
    <row r="88" spans="1:17" ht="11.5" customHeight="1">
      <c r="A88" s="160" t="s">
        <v>64</v>
      </c>
      <c r="B88" s="183">
        <f t="shared" si="6"/>
        <v>0.49594062363764652</v>
      </c>
      <c r="C88" s="183">
        <f t="shared" si="6"/>
        <v>0.4973173225620941</v>
      </c>
      <c r="D88" s="183">
        <f t="shared" si="6"/>
        <v>0.49488538545340222</v>
      </c>
      <c r="E88" s="183">
        <f t="shared" si="6"/>
        <v>0.48978944490551674</v>
      </c>
      <c r="F88" s="183">
        <f t="shared" si="6"/>
        <v>0.48902918774406784</v>
      </c>
      <c r="G88" s="183">
        <f t="shared" si="6"/>
        <v>0.48750932596363389</v>
      </c>
      <c r="H88" s="183">
        <f t="shared" si="6"/>
        <v>0.49452216984520891</v>
      </c>
      <c r="I88" s="183">
        <f t="shared" si="6"/>
        <v>0.4966369868566079</v>
      </c>
      <c r="J88" s="183">
        <f t="shared" si="6"/>
        <v>0.49831128575515249</v>
      </c>
      <c r="K88" s="183">
        <f t="shared" si="6"/>
        <v>0.49863516439582839</v>
      </c>
      <c r="L88" s="183">
        <f t="shared" si="6"/>
        <v>0.49854144276887313</v>
      </c>
      <c r="M88" s="183">
        <f t="shared" si="6"/>
        <v>0.50141113340729271</v>
      </c>
      <c r="N88" s="183">
        <f t="shared" si="6"/>
        <v>0.49858498780597621</v>
      </c>
      <c r="O88" s="183">
        <f t="shared" si="6"/>
        <v>0.49865419533076788</v>
      </c>
      <c r="P88" s="183">
        <f t="shared" si="6"/>
        <v>0.50277142680629516</v>
      </c>
      <c r="Q88" s="183">
        <f t="shared" si="6"/>
        <v>0.50150485875383155</v>
      </c>
    </row>
    <row r="89" spans="1:17" ht="11.5" customHeight="1">
      <c r="A89" s="128" t="s">
        <v>23</v>
      </c>
      <c r="B89" s="179">
        <f t="shared" si="6"/>
        <v>0.2501917469807437</v>
      </c>
      <c r="C89" s="179">
        <f t="shared" si="6"/>
        <v>0.24921594117958815</v>
      </c>
      <c r="D89" s="179">
        <f t="shared" si="6"/>
        <v>0.24401354657305444</v>
      </c>
      <c r="E89" s="179">
        <f t="shared" si="6"/>
        <v>0.24446294159889134</v>
      </c>
      <c r="F89" s="179">
        <f t="shared" si="6"/>
        <v>0.24615839262575773</v>
      </c>
      <c r="G89" s="179">
        <f t="shared" si="6"/>
        <v>0.25828226317901992</v>
      </c>
      <c r="H89" s="179">
        <f t="shared" si="6"/>
        <v>0.25707746969233597</v>
      </c>
      <c r="I89" s="179">
        <f t="shared" si="6"/>
        <v>0.25587264275686583</v>
      </c>
      <c r="J89" s="179">
        <f t="shared" si="6"/>
        <v>0.26637869802354858</v>
      </c>
      <c r="K89" s="179">
        <f t="shared" si="6"/>
        <v>0.2472834985371043</v>
      </c>
      <c r="L89" s="179">
        <f t="shared" si="6"/>
        <v>0.25227088071625475</v>
      </c>
      <c r="M89" s="179">
        <f t="shared" si="6"/>
        <v>0.26341123923396903</v>
      </c>
      <c r="N89" s="179">
        <f t="shared" si="6"/>
        <v>0.26112368470116692</v>
      </c>
      <c r="O89" s="179">
        <f t="shared" si="6"/>
        <v>0.26759741651132157</v>
      </c>
      <c r="P89" s="179">
        <f t="shared" si="6"/>
        <v>0.27592454007122286</v>
      </c>
      <c r="Q89" s="179">
        <f t="shared" si="6"/>
        <v>0.27337736767918308</v>
      </c>
    </row>
    <row r="90" spans="1:17" ht="11.5" customHeight="1">
      <c r="A90" s="158" t="s">
        <v>67</v>
      </c>
      <c r="B90" s="182">
        <f t="shared" si="6"/>
        <v>0.33094190094340747</v>
      </c>
      <c r="C90" s="182">
        <f t="shared" si="6"/>
        <v>0.35109620010448972</v>
      </c>
      <c r="D90" s="182">
        <f t="shared" si="6"/>
        <v>0.34562404699192129</v>
      </c>
      <c r="E90" s="182">
        <f t="shared" si="6"/>
        <v>0.33690389043846869</v>
      </c>
      <c r="F90" s="182">
        <f t="shared" si="6"/>
        <v>0.34147264655163967</v>
      </c>
      <c r="G90" s="182">
        <f t="shared" si="6"/>
        <v>0.33352120243978445</v>
      </c>
      <c r="H90" s="182">
        <f t="shared" si="6"/>
        <v>0.35389215626361659</v>
      </c>
      <c r="I90" s="182">
        <f t="shared" si="6"/>
        <v>0.3418622631208223</v>
      </c>
      <c r="J90" s="182">
        <f t="shared" si="6"/>
        <v>0.34057983191183228</v>
      </c>
      <c r="K90" s="182">
        <f t="shared" si="6"/>
        <v>0.32148735100237408</v>
      </c>
      <c r="L90" s="182">
        <f t="shared" si="6"/>
        <v>0.32749833483334173</v>
      </c>
      <c r="M90" s="182">
        <f t="shared" si="6"/>
        <v>0.3600568099526712</v>
      </c>
      <c r="N90" s="182">
        <f t="shared" si="6"/>
        <v>0.35676680977924397</v>
      </c>
      <c r="O90" s="182">
        <f t="shared" si="6"/>
        <v>0.40411673899214973</v>
      </c>
      <c r="P90" s="182">
        <f t="shared" si="6"/>
        <v>0.42124590838839338</v>
      </c>
      <c r="Q90" s="182">
        <f t="shared" si="6"/>
        <v>0.42901442514532678</v>
      </c>
    </row>
    <row r="91" spans="1:17" ht="11.5" customHeight="1">
      <c r="A91" s="153" t="s">
        <v>63</v>
      </c>
      <c r="B91" s="184">
        <f t="shared" si="6"/>
        <v>0.23164337558008072</v>
      </c>
      <c r="C91" s="184">
        <f t="shared" si="6"/>
        <v>0.22739698137213782</v>
      </c>
      <c r="D91" s="184">
        <f t="shared" si="6"/>
        <v>0.22167432029752843</v>
      </c>
      <c r="E91" s="184">
        <f t="shared" si="6"/>
        <v>0.22130555273366331</v>
      </c>
      <c r="F91" s="184">
        <f t="shared" si="6"/>
        <v>0.2217588180055115</v>
      </c>
      <c r="G91" s="184">
        <f t="shared" si="6"/>
        <v>0.2375148088129336</v>
      </c>
      <c r="H91" s="184">
        <f t="shared" si="6"/>
        <v>0.23353076147198795</v>
      </c>
      <c r="I91" s="184">
        <f t="shared" si="6"/>
        <v>0.23411738238331822</v>
      </c>
      <c r="J91" s="184">
        <f t="shared" si="6"/>
        <v>0.24628448900699049</v>
      </c>
      <c r="K91" s="184">
        <f t="shared" si="6"/>
        <v>0.22722853959579309</v>
      </c>
      <c r="L91" s="184">
        <f t="shared" si="6"/>
        <v>0.23233110135791704</v>
      </c>
      <c r="M91" s="184">
        <f t="shared" si="6"/>
        <v>0.23813898232050645</v>
      </c>
      <c r="N91" s="184">
        <f t="shared" si="6"/>
        <v>0.23629005092854458</v>
      </c>
      <c r="O91" s="184">
        <f t="shared" si="6"/>
        <v>0.23791956626728369</v>
      </c>
      <c r="P91" s="184">
        <f t="shared" si="6"/>
        <v>0.24563950624470435</v>
      </c>
      <c r="Q91" s="184">
        <f t="shared" si="6"/>
        <v>0.24359151471605103</v>
      </c>
    </row>
    <row r="93" spans="1:17" ht="11.5" customHeight="1">
      <c r="A93" s="130" t="s">
        <v>78</v>
      </c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</row>
    <row r="94" spans="1:17" ht="11.5" customHeight="1">
      <c r="A94" s="128" t="s">
        <v>19</v>
      </c>
      <c r="B94" s="139">
        <f>IF(B15=0,0,B15/B37*1000000)</f>
        <v>198360.71963001593</v>
      </c>
      <c r="C94" s="139">
        <f t="shared" ref="C94:Q94" si="7">IF(C15=0,0,C15/C37*1000000)</f>
        <v>192309.45471355418</v>
      </c>
      <c r="D94" s="139">
        <f t="shared" si="7"/>
        <v>192253.62784154774</v>
      </c>
      <c r="E94" s="139">
        <f t="shared" si="7"/>
        <v>186752.92612046091</v>
      </c>
      <c r="F94" s="139">
        <f t="shared" si="7"/>
        <v>185674.94228012356</v>
      </c>
      <c r="G94" s="139">
        <f t="shared" si="7"/>
        <v>188662.87154819918</v>
      </c>
      <c r="H94" s="139">
        <f t="shared" si="7"/>
        <v>182396.6082908104</v>
      </c>
      <c r="I94" s="139">
        <f t="shared" si="7"/>
        <v>183348.85397362115</v>
      </c>
      <c r="J94" s="139">
        <f t="shared" si="7"/>
        <v>182861.36915971991</v>
      </c>
      <c r="K94" s="139">
        <f t="shared" si="7"/>
        <v>181931.84140702852</v>
      </c>
      <c r="L94" s="139">
        <f t="shared" si="7"/>
        <v>181530.94032274859</v>
      </c>
      <c r="M94" s="139">
        <f t="shared" si="7"/>
        <v>181452.01118554096</v>
      </c>
      <c r="N94" s="139">
        <f t="shared" si="7"/>
        <v>183433.98717986932</v>
      </c>
      <c r="O94" s="139">
        <f t="shared" si="7"/>
        <v>183674.49119330232</v>
      </c>
      <c r="P94" s="139">
        <f t="shared" si="7"/>
        <v>180839.73914118172</v>
      </c>
      <c r="Q94" s="139">
        <f t="shared" si="7"/>
        <v>185909.85347681443</v>
      </c>
    </row>
    <row r="95" spans="1:17" ht="11.5" customHeight="1">
      <c r="A95" s="152" t="s">
        <v>61</v>
      </c>
      <c r="B95" s="163">
        <f t="shared" ref="B95:Q102" si="8">IF(B16=0,0,B16/B38*1000000)</f>
        <v>113709.80540826685</v>
      </c>
      <c r="C95" s="163">
        <f t="shared" si="8"/>
        <v>113203.03413954086</v>
      </c>
      <c r="D95" s="163">
        <f t="shared" si="8"/>
        <v>113330.74552714269</v>
      </c>
      <c r="E95" s="163">
        <f t="shared" si="8"/>
        <v>109382.71108543007</v>
      </c>
      <c r="F95" s="163">
        <f t="shared" si="8"/>
        <v>111009.67545083714</v>
      </c>
      <c r="G95" s="163">
        <f t="shared" si="8"/>
        <v>110452.93719491013</v>
      </c>
      <c r="H95" s="163">
        <f t="shared" si="8"/>
        <v>109507.36496983514</v>
      </c>
      <c r="I95" s="163">
        <f t="shared" si="8"/>
        <v>109762.16329294286</v>
      </c>
      <c r="J95" s="163">
        <f t="shared" si="8"/>
        <v>111359.89846048366</v>
      </c>
      <c r="K95" s="163">
        <f t="shared" si="8"/>
        <v>110667.10339146174</v>
      </c>
      <c r="L95" s="163">
        <f t="shared" si="8"/>
        <v>111379.0907175129</v>
      </c>
      <c r="M95" s="163">
        <f t="shared" si="8"/>
        <v>110874.35128869828</v>
      </c>
      <c r="N95" s="163">
        <f t="shared" si="8"/>
        <v>111080.78093005945</v>
      </c>
      <c r="O95" s="163">
        <f t="shared" si="8"/>
        <v>110496.63877012293</v>
      </c>
      <c r="P95" s="163">
        <f t="shared" si="8"/>
        <v>110063.69905314381</v>
      </c>
      <c r="Q95" s="163">
        <f t="shared" si="8"/>
        <v>111072.12539196704</v>
      </c>
    </row>
    <row r="96" spans="1:17" ht="11.5" customHeight="1">
      <c r="A96" s="127" t="s">
        <v>62</v>
      </c>
      <c r="B96" s="138">
        <f t="shared" si="8"/>
        <v>269484.52642094746</v>
      </c>
      <c r="C96" s="138">
        <f t="shared" si="8"/>
        <v>256165.96476280602</v>
      </c>
      <c r="D96" s="138">
        <f t="shared" si="8"/>
        <v>254172.01469796136</v>
      </c>
      <c r="E96" s="138">
        <f t="shared" si="8"/>
        <v>246200.1419066058</v>
      </c>
      <c r="F96" s="138">
        <f t="shared" si="8"/>
        <v>241009.13623717902</v>
      </c>
      <c r="G96" s="138">
        <f t="shared" si="8"/>
        <v>246038.23576321051</v>
      </c>
      <c r="H96" s="138">
        <f t="shared" si="8"/>
        <v>234295.22726930113</v>
      </c>
      <c r="I96" s="138">
        <f t="shared" si="8"/>
        <v>235803.76406397842</v>
      </c>
      <c r="J96" s="138">
        <f t="shared" si="8"/>
        <v>231784.89387804797</v>
      </c>
      <c r="K96" s="138">
        <f t="shared" si="8"/>
        <v>229737.2164774799</v>
      </c>
      <c r="L96" s="138">
        <f t="shared" si="8"/>
        <v>228307.85709199199</v>
      </c>
      <c r="M96" s="138">
        <f t="shared" si="8"/>
        <v>228933.01248551733</v>
      </c>
      <c r="N96" s="138">
        <f t="shared" si="8"/>
        <v>232730.82323288129</v>
      </c>
      <c r="O96" s="138">
        <f t="shared" si="8"/>
        <v>233145.95363603876</v>
      </c>
      <c r="P96" s="138">
        <f t="shared" si="8"/>
        <v>228899.14932709505</v>
      </c>
      <c r="Q96" s="138">
        <f t="shared" si="8"/>
        <v>237414.17922153466</v>
      </c>
    </row>
    <row r="97" spans="1:17" ht="11.5" customHeight="1">
      <c r="A97" s="146" t="s">
        <v>67</v>
      </c>
      <c r="B97" s="141">
        <f t="shared" si="8"/>
        <v>270673.60851165466</v>
      </c>
      <c r="C97" s="141">
        <f t="shared" si="8"/>
        <v>257529.53138429162</v>
      </c>
      <c r="D97" s="141">
        <f t="shared" si="8"/>
        <v>260631.3560785946</v>
      </c>
      <c r="E97" s="141">
        <f t="shared" si="8"/>
        <v>259866.16215096513</v>
      </c>
      <c r="F97" s="141">
        <f t="shared" si="8"/>
        <v>254348.7318212192</v>
      </c>
      <c r="G97" s="141">
        <f t="shared" si="8"/>
        <v>243801.94646040557</v>
      </c>
      <c r="H97" s="141">
        <f t="shared" si="8"/>
        <v>238640.05399899973</v>
      </c>
      <c r="I97" s="141">
        <f t="shared" si="8"/>
        <v>253027.63848045262</v>
      </c>
      <c r="J97" s="141">
        <f t="shared" si="8"/>
        <v>249851.18252893162</v>
      </c>
      <c r="K97" s="141">
        <f t="shared" si="8"/>
        <v>228674.6674051609</v>
      </c>
      <c r="L97" s="141">
        <f t="shared" si="8"/>
        <v>229971.07859545544</v>
      </c>
      <c r="M97" s="141">
        <f t="shared" si="8"/>
        <v>220976.91864553792</v>
      </c>
      <c r="N97" s="141">
        <f t="shared" si="8"/>
        <v>230927.23331412737</v>
      </c>
      <c r="O97" s="141">
        <f t="shared" si="8"/>
        <v>220643.66472854104</v>
      </c>
      <c r="P97" s="141">
        <f t="shared" si="8"/>
        <v>218953.09488068396</v>
      </c>
      <c r="Q97" s="141">
        <f t="shared" si="8"/>
        <v>221686.19319305554</v>
      </c>
    </row>
    <row r="98" spans="1:17" ht="11.5" customHeight="1">
      <c r="A98" s="146" t="s">
        <v>63</v>
      </c>
      <c r="B98" s="141">
        <f t="shared" si="8"/>
        <v>268896.96043813712</v>
      </c>
      <c r="C98" s="141">
        <f t="shared" si="8"/>
        <v>255534.92827893686</v>
      </c>
      <c r="D98" s="141">
        <f t="shared" si="8"/>
        <v>251180.4143088781</v>
      </c>
      <c r="E98" s="141">
        <f t="shared" si="8"/>
        <v>240059.12449249421</v>
      </c>
      <c r="F98" s="141">
        <f t="shared" si="8"/>
        <v>234986.37671696747</v>
      </c>
      <c r="G98" s="141">
        <f t="shared" si="8"/>
        <v>247032.69641394247</v>
      </c>
      <c r="H98" s="141">
        <f t="shared" si="8"/>
        <v>232322.66396296624</v>
      </c>
      <c r="I98" s="141">
        <f t="shared" si="8"/>
        <v>227935.66767882241</v>
      </c>
      <c r="J98" s="141">
        <f t="shared" si="8"/>
        <v>223722.63553146346</v>
      </c>
      <c r="K98" s="141">
        <f t="shared" si="8"/>
        <v>230209.109875697</v>
      </c>
      <c r="L98" s="141">
        <f t="shared" si="8"/>
        <v>227577.38498765117</v>
      </c>
      <c r="M98" s="141">
        <f t="shared" si="8"/>
        <v>232433.15812393455</v>
      </c>
      <c r="N98" s="141">
        <f t="shared" si="8"/>
        <v>233517.82162590223</v>
      </c>
      <c r="O98" s="141">
        <f t="shared" si="8"/>
        <v>238321.27244293151</v>
      </c>
      <c r="P98" s="141">
        <f t="shared" si="8"/>
        <v>232843.73552982317</v>
      </c>
      <c r="Q98" s="141">
        <f t="shared" si="8"/>
        <v>243349.66262076137</v>
      </c>
    </row>
    <row r="99" spans="1:17" ht="11.5" customHeight="1">
      <c r="A99" s="160" t="s">
        <v>64</v>
      </c>
      <c r="B99" s="162">
        <f t="shared" si="8"/>
        <v>584819.03507289581</v>
      </c>
      <c r="C99" s="162">
        <f t="shared" si="8"/>
        <v>583888.96913762554</v>
      </c>
      <c r="D99" s="162">
        <f t="shared" si="8"/>
        <v>584946.60407182737</v>
      </c>
      <c r="E99" s="162">
        <f t="shared" si="8"/>
        <v>579576.22961069772</v>
      </c>
      <c r="F99" s="162">
        <f t="shared" si="8"/>
        <v>582945.99614237866</v>
      </c>
      <c r="G99" s="162">
        <f t="shared" si="8"/>
        <v>584184.74196892453</v>
      </c>
      <c r="H99" s="162">
        <f t="shared" si="8"/>
        <v>584847.05277222011</v>
      </c>
      <c r="I99" s="162">
        <f t="shared" si="8"/>
        <v>583471.71106889972</v>
      </c>
      <c r="J99" s="162">
        <f t="shared" si="8"/>
        <v>584312.23106419877</v>
      </c>
      <c r="K99" s="162">
        <f t="shared" si="8"/>
        <v>575034.27399418934</v>
      </c>
      <c r="L99" s="162">
        <f t="shared" si="8"/>
        <v>573403.2081097163</v>
      </c>
      <c r="M99" s="162">
        <f t="shared" si="8"/>
        <v>564916.72678310773</v>
      </c>
      <c r="N99" s="162">
        <f t="shared" si="8"/>
        <v>570453.4130400737</v>
      </c>
      <c r="O99" s="162">
        <f t="shared" si="8"/>
        <v>570122.93311971729</v>
      </c>
      <c r="P99" s="162">
        <f t="shared" si="8"/>
        <v>558926.46636433096</v>
      </c>
      <c r="Q99" s="162">
        <f t="shared" si="8"/>
        <v>569885.93379849766</v>
      </c>
    </row>
    <row r="100" spans="1:17" ht="11.5" customHeight="1">
      <c r="A100" s="128" t="s">
        <v>23</v>
      </c>
      <c r="B100" s="139">
        <f t="shared" si="8"/>
        <v>143787.46869889501</v>
      </c>
      <c r="C100" s="139">
        <f t="shared" si="8"/>
        <v>136444.82231712952</v>
      </c>
      <c r="D100" s="139">
        <f t="shared" si="8"/>
        <v>135847.792876872</v>
      </c>
      <c r="E100" s="139">
        <f t="shared" si="8"/>
        <v>136031.4810351847</v>
      </c>
      <c r="F100" s="139">
        <f t="shared" si="8"/>
        <v>135982.86641847476</v>
      </c>
      <c r="G100" s="139">
        <f t="shared" si="8"/>
        <v>126468.82173987683</v>
      </c>
      <c r="H100" s="139">
        <f t="shared" si="8"/>
        <v>130803.60287921428</v>
      </c>
      <c r="I100" s="139">
        <f t="shared" si="8"/>
        <v>132817.02823089692</v>
      </c>
      <c r="J100" s="139">
        <f t="shared" si="8"/>
        <v>123760.42626524861</v>
      </c>
      <c r="K100" s="139">
        <f t="shared" si="8"/>
        <v>113426.60293872455</v>
      </c>
      <c r="L100" s="139">
        <f t="shared" si="8"/>
        <v>121704.22946005549</v>
      </c>
      <c r="M100" s="139">
        <f t="shared" si="8"/>
        <v>124072.80636378018</v>
      </c>
      <c r="N100" s="139">
        <f t="shared" si="8"/>
        <v>122984.8698266006</v>
      </c>
      <c r="O100" s="139">
        <f t="shared" si="8"/>
        <v>123369.1557713769</v>
      </c>
      <c r="P100" s="139">
        <f t="shared" si="8"/>
        <v>122888.2542617041</v>
      </c>
      <c r="Q100" s="139">
        <f t="shared" si="8"/>
        <v>127687.26823676621</v>
      </c>
    </row>
    <row r="101" spans="1:17" ht="11.5" customHeight="1">
      <c r="A101" s="158" t="s">
        <v>67</v>
      </c>
      <c r="B101" s="141">
        <f t="shared" si="8"/>
        <v>87718.26623584253</v>
      </c>
      <c r="C101" s="141">
        <f t="shared" si="8"/>
        <v>79238.847820541559</v>
      </c>
      <c r="D101" s="141">
        <f t="shared" si="8"/>
        <v>80604.230856673166</v>
      </c>
      <c r="E101" s="141">
        <f t="shared" si="8"/>
        <v>88248.907527189731</v>
      </c>
      <c r="F101" s="141">
        <f t="shared" si="8"/>
        <v>88861.077357575545</v>
      </c>
      <c r="G101" s="141">
        <f t="shared" si="8"/>
        <v>86945.004344873858</v>
      </c>
      <c r="H101" s="141">
        <f t="shared" si="8"/>
        <v>81821.328548241014</v>
      </c>
      <c r="I101" s="141">
        <f t="shared" si="8"/>
        <v>86555.176655925243</v>
      </c>
      <c r="J101" s="141">
        <f t="shared" si="8"/>
        <v>84971.715348677069</v>
      </c>
      <c r="K101" s="141">
        <f t="shared" si="8"/>
        <v>76329.293509764524</v>
      </c>
      <c r="L101" s="141">
        <f t="shared" si="8"/>
        <v>81124.016293843248</v>
      </c>
      <c r="M101" s="141">
        <f t="shared" si="8"/>
        <v>82977.900531600215</v>
      </c>
      <c r="N101" s="141">
        <f t="shared" si="8"/>
        <v>83172.184886921081</v>
      </c>
      <c r="O101" s="141">
        <f t="shared" si="8"/>
        <v>79172.485565159965</v>
      </c>
      <c r="P101" s="141">
        <f t="shared" si="8"/>
        <v>78402.912036784197</v>
      </c>
      <c r="Q101" s="141">
        <f t="shared" si="8"/>
        <v>79254.739784524674</v>
      </c>
    </row>
    <row r="102" spans="1:17" ht="11.5" customHeight="1">
      <c r="A102" s="153" t="s">
        <v>63</v>
      </c>
      <c r="B102" s="137">
        <f t="shared" si="8"/>
        <v>168531.99374934964</v>
      </c>
      <c r="C102" s="137">
        <f t="shared" si="8"/>
        <v>161399.32725819224</v>
      </c>
      <c r="D102" s="137">
        <f t="shared" si="8"/>
        <v>159948.74559062225</v>
      </c>
      <c r="E102" s="137">
        <f t="shared" si="8"/>
        <v>157378.13369704047</v>
      </c>
      <c r="F102" s="137">
        <f t="shared" si="8"/>
        <v>157341.75149615578</v>
      </c>
      <c r="G102" s="137">
        <f t="shared" si="8"/>
        <v>144614.18876205955</v>
      </c>
      <c r="H102" s="137">
        <f t="shared" si="8"/>
        <v>153094.10466374873</v>
      </c>
      <c r="I102" s="137">
        <f t="shared" si="8"/>
        <v>153585.16229528221</v>
      </c>
      <c r="J102" s="137">
        <f t="shared" si="8"/>
        <v>141217.88561241643</v>
      </c>
      <c r="K102" s="137">
        <f t="shared" si="8"/>
        <v>130578.7731436852</v>
      </c>
      <c r="L102" s="137">
        <f t="shared" si="8"/>
        <v>140307.52216672286</v>
      </c>
      <c r="M102" s="137">
        <f t="shared" si="8"/>
        <v>142531.37862140327</v>
      </c>
      <c r="N102" s="137">
        <f t="shared" si="8"/>
        <v>140439.88984170565</v>
      </c>
      <c r="O102" s="137">
        <f t="shared" si="8"/>
        <v>140408.23694935482</v>
      </c>
      <c r="P102" s="137">
        <f t="shared" si="8"/>
        <v>139367.82304223871</v>
      </c>
      <c r="Q102" s="137">
        <f t="shared" si="8"/>
        <v>144598.38862270326</v>
      </c>
    </row>
    <row r="104" spans="1:17" ht="11.5" customHeight="1">
      <c r="A104" s="130" t="s">
        <v>79</v>
      </c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</row>
    <row r="105" spans="1:17" ht="11.5" customHeight="1">
      <c r="A105" s="128" t="s">
        <v>80</v>
      </c>
      <c r="B105" s="139">
        <f t="shared" ref="B105:Q113" si="9">IF(B4=0,0,B4/B37*1000000)</f>
        <v>24128083.425230335</v>
      </c>
      <c r="C105" s="139">
        <f t="shared" si="9"/>
        <v>23930070.659156475</v>
      </c>
      <c r="D105" s="139">
        <f t="shared" si="9"/>
        <v>22798127.18712474</v>
      </c>
      <c r="E105" s="139">
        <f t="shared" si="9"/>
        <v>21450543.458506942</v>
      </c>
      <c r="F105" s="139">
        <f t="shared" si="9"/>
        <v>21284411.352530528</v>
      </c>
      <c r="G105" s="139">
        <f t="shared" si="9"/>
        <v>21246138.429467943</v>
      </c>
      <c r="H105" s="139">
        <f t="shared" si="9"/>
        <v>21446054.06334579</v>
      </c>
      <c r="I105" s="139">
        <f t="shared" si="9"/>
        <v>21302666.582749583</v>
      </c>
      <c r="J105" s="139">
        <f t="shared" si="9"/>
        <v>21536935.064791627</v>
      </c>
      <c r="K105" s="139">
        <f t="shared" si="9"/>
        <v>20908983.623710122</v>
      </c>
      <c r="L105" s="139">
        <f t="shared" si="9"/>
        <v>20648013.820160381</v>
      </c>
      <c r="M105" s="139">
        <f t="shared" si="9"/>
        <v>20701607.443754137</v>
      </c>
      <c r="N105" s="139">
        <f t="shared" si="9"/>
        <v>20643204.023844328</v>
      </c>
      <c r="O105" s="139">
        <f t="shared" si="9"/>
        <v>20817370.75695312</v>
      </c>
      <c r="P105" s="139">
        <f t="shared" si="9"/>
        <v>21042321.167938065</v>
      </c>
      <c r="Q105" s="139">
        <f t="shared" si="9"/>
        <v>21425380.212647896</v>
      </c>
    </row>
    <row r="106" spans="1:17" ht="11.5" customHeight="1">
      <c r="A106" s="152" t="s">
        <v>61</v>
      </c>
      <c r="B106" s="163">
        <f t="shared" si="9"/>
        <v>8548187.1181491651</v>
      </c>
      <c r="C106" s="163">
        <f t="shared" si="9"/>
        <v>8524664.2365196198</v>
      </c>
      <c r="D106" s="163">
        <f t="shared" si="9"/>
        <v>8439976.1437457055</v>
      </c>
      <c r="E106" s="163">
        <f t="shared" si="9"/>
        <v>8121740.1128783366</v>
      </c>
      <c r="F106" s="163">
        <f t="shared" si="9"/>
        <v>8254914.6496063005</v>
      </c>
      <c r="G106" s="163">
        <f t="shared" si="9"/>
        <v>8220838.8166626329</v>
      </c>
      <c r="H106" s="163">
        <f t="shared" si="9"/>
        <v>8195599.8918401003</v>
      </c>
      <c r="I106" s="163">
        <f t="shared" si="9"/>
        <v>8201744.3566048713</v>
      </c>
      <c r="J106" s="163">
        <f t="shared" si="9"/>
        <v>8298268.6631430592</v>
      </c>
      <c r="K106" s="163">
        <f t="shared" si="9"/>
        <v>8186349.4732063469</v>
      </c>
      <c r="L106" s="163">
        <f t="shared" si="9"/>
        <v>8265105.3299373323</v>
      </c>
      <c r="M106" s="163">
        <f t="shared" si="9"/>
        <v>8248654.6814768128</v>
      </c>
      <c r="N106" s="163">
        <f t="shared" si="9"/>
        <v>8225185.7113580424</v>
      </c>
      <c r="O106" s="163">
        <f t="shared" si="9"/>
        <v>8237553.6448104735</v>
      </c>
      <c r="P106" s="163">
        <f t="shared" si="9"/>
        <v>8264585.9598618103</v>
      </c>
      <c r="Q106" s="163">
        <f t="shared" si="9"/>
        <v>8379626.0804507807</v>
      </c>
    </row>
    <row r="107" spans="1:17" ht="11.5" customHeight="1">
      <c r="A107" s="127" t="s">
        <v>62</v>
      </c>
      <c r="B107" s="138">
        <f t="shared" si="9"/>
        <v>34188034.294747718</v>
      </c>
      <c r="C107" s="138">
        <f t="shared" si="9"/>
        <v>33274166.697099231</v>
      </c>
      <c r="D107" s="138">
        <f t="shared" si="9"/>
        <v>30679679.815684941</v>
      </c>
      <c r="E107" s="138">
        <f t="shared" si="9"/>
        <v>28198516.38272804</v>
      </c>
      <c r="F107" s="138">
        <f t="shared" si="9"/>
        <v>27355378.522953872</v>
      </c>
      <c r="G107" s="138">
        <f t="shared" si="9"/>
        <v>26952186.243756987</v>
      </c>
      <c r="H107" s="138">
        <f t="shared" si="9"/>
        <v>27228855.523318242</v>
      </c>
      <c r="I107" s="138">
        <f t="shared" si="9"/>
        <v>26759424.388121467</v>
      </c>
      <c r="J107" s="138">
        <f t="shared" si="9"/>
        <v>26561898.727862205</v>
      </c>
      <c r="K107" s="138">
        <f t="shared" si="9"/>
        <v>24968440.844594397</v>
      </c>
      <c r="L107" s="138">
        <f t="shared" si="9"/>
        <v>24350800.45541282</v>
      </c>
      <c r="M107" s="138">
        <f t="shared" si="9"/>
        <v>24575880.00130333</v>
      </c>
      <c r="N107" s="138">
        <f t="shared" si="9"/>
        <v>24504230.060204793</v>
      </c>
      <c r="O107" s="138">
        <f t="shared" si="9"/>
        <v>24672122.181552917</v>
      </c>
      <c r="P107" s="138">
        <f t="shared" si="9"/>
        <v>25288831.288618881</v>
      </c>
      <c r="Q107" s="138">
        <f t="shared" si="9"/>
        <v>25680000.553543307</v>
      </c>
    </row>
    <row r="108" spans="1:17" ht="11.5" customHeight="1">
      <c r="A108" s="146" t="s">
        <v>67</v>
      </c>
      <c r="B108" s="141">
        <f t="shared" si="9"/>
        <v>30366656.890902009</v>
      </c>
      <c r="C108" s="141">
        <f t="shared" si="9"/>
        <v>29014901.456030566</v>
      </c>
      <c r="D108" s="141">
        <f t="shared" si="9"/>
        <v>28088663.486402087</v>
      </c>
      <c r="E108" s="141">
        <f t="shared" si="9"/>
        <v>26824661.473241385</v>
      </c>
      <c r="F108" s="141">
        <f t="shared" si="9"/>
        <v>25613337.437972389</v>
      </c>
      <c r="G108" s="141">
        <f t="shared" si="9"/>
        <v>23302357.668689419</v>
      </c>
      <c r="H108" s="141">
        <f t="shared" si="9"/>
        <v>23621224.299332101</v>
      </c>
      <c r="I108" s="141">
        <f t="shared" si="9"/>
        <v>24715419.346404668</v>
      </c>
      <c r="J108" s="141">
        <f t="shared" si="9"/>
        <v>23559643.701287255</v>
      </c>
      <c r="K108" s="141">
        <f t="shared" si="9"/>
        <v>20605404.743706763</v>
      </c>
      <c r="L108" s="141">
        <f t="shared" si="9"/>
        <v>20216677.22541618</v>
      </c>
      <c r="M108" s="141">
        <f t="shared" si="9"/>
        <v>19209080.388706878</v>
      </c>
      <c r="N108" s="141">
        <f t="shared" si="9"/>
        <v>19397166.383869901</v>
      </c>
      <c r="O108" s="141">
        <f t="shared" si="9"/>
        <v>19038787.163276326</v>
      </c>
      <c r="P108" s="141">
        <f t="shared" si="9"/>
        <v>20059012.082138326</v>
      </c>
      <c r="Q108" s="141">
        <f t="shared" si="9"/>
        <v>20648132.858868774</v>
      </c>
    </row>
    <row r="109" spans="1:17" ht="11.5" customHeight="1">
      <c r="A109" s="146" t="s">
        <v>63</v>
      </c>
      <c r="B109" s="141">
        <f t="shared" si="9"/>
        <v>36076307.09569829</v>
      </c>
      <c r="C109" s="141">
        <f t="shared" si="9"/>
        <v>35245285.466977894</v>
      </c>
      <c r="D109" s="141">
        <f t="shared" si="9"/>
        <v>31879691.5509439</v>
      </c>
      <c r="E109" s="141">
        <f t="shared" si="9"/>
        <v>28815877.309520356</v>
      </c>
      <c r="F109" s="141">
        <f t="shared" si="9"/>
        <v>28141901.207473975</v>
      </c>
      <c r="G109" s="141">
        <f t="shared" si="9"/>
        <v>28575236.93548511</v>
      </c>
      <c r="H109" s="141">
        <f t="shared" si="9"/>
        <v>28866730.038907234</v>
      </c>
      <c r="I109" s="141">
        <f t="shared" si="9"/>
        <v>27693153.251389902</v>
      </c>
      <c r="J109" s="141">
        <f t="shared" si="9"/>
        <v>27901684.453326929</v>
      </c>
      <c r="K109" s="141">
        <f t="shared" si="9"/>
        <v>26906128.228480101</v>
      </c>
      <c r="L109" s="141">
        <f t="shared" si="9"/>
        <v>26166470.640731767</v>
      </c>
      <c r="M109" s="141">
        <f t="shared" si="9"/>
        <v>26936910.50623478</v>
      </c>
      <c r="N109" s="141">
        <f t="shared" si="9"/>
        <v>26732702.765966959</v>
      </c>
      <c r="O109" s="141">
        <f t="shared" si="9"/>
        <v>27004039.551349919</v>
      </c>
      <c r="P109" s="141">
        <f t="shared" si="9"/>
        <v>27362967.600238409</v>
      </c>
      <c r="Q109" s="141">
        <f t="shared" si="9"/>
        <v>27578944.710459888</v>
      </c>
    </row>
    <row r="110" spans="1:17" ht="11.5" customHeight="1">
      <c r="A110" s="160" t="s">
        <v>64</v>
      </c>
      <c r="B110" s="162">
        <f t="shared" si="9"/>
        <v>162419889.50276244</v>
      </c>
      <c r="C110" s="162">
        <f t="shared" si="9"/>
        <v>162611735.33083647</v>
      </c>
      <c r="D110" s="162">
        <f t="shared" si="9"/>
        <v>162109654.35041717</v>
      </c>
      <c r="E110" s="162">
        <f t="shared" si="9"/>
        <v>158967379.07761529</v>
      </c>
      <c r="F110" s="162">
        <f t="shared" si="9"/>
        <v>159643459.91561183</v>
      </c>
      <c r="G110" s="162">
        <f t="shared" si="9"/>
        <v>159485485.48548549</v>
      </c>
      <c r="H110" s="162">
        <f t="shared" si="9"/>
        <v>161963106.7961165</v>
      </c>
      <c r="I110" s="162">
        <f t="shared" si="9"/>
        <v>162273234.2007435</v>
      </c>
      <c r="J110" s="162">
        <f t="shared" si="9"/>
        <v>163054852.3206751</v>
      </c>
      <c r="K110" s="162">
        <f t="shared" si="9"/>
        <v>160570093.45794392</v>
      </c>
      <c r="L110" s="162">
        <f t="shared" si="9"/>
        <v>160084547.08921832</v>
      </c>
      <c r="M110" s="162">
        <f t="shared" si="9"/>
        <v>158623100.30395135</v>
      </c>
      <c r="N110" s="162">
        <f t="shared" si="9"/>
        <v>159274924.47129911</v>
      </c>
      <c r="O110" s="162">
        <f t="shared" si="9"/>
        <v>159204747.77448073</v>
      </c>
      <c r="P110" s="162">
        <f t="shared" si="9"/>
        <v>157366863.90532544</v>
      </c>
      <c r="Q110" s="162">
        <f t="shared" si="9"/>
        <v>160048316.25183016</v>
      </c>
    </row>
    <row r="111" spans="1:17" ht="11.5" customHeight="1">
      <c r="A111" s="128" t="s">
        <v>81</v>
      </c>
      <c r="B111" s="139">
        <f t="shared" si="9"/>
        <v>75546319.774202645</v>
      </c>
      <c r="C111" s="139">
        <f t="shared" si="9"/>
        <v>71408872.106974721</v>
      </c>
      <c r="D111" s="139">
        <f t="shared" si="9"/>
        <v>69612273.641415253</v>
      </c>
      <c r="E111" s="139">
        <f t="shared" si="9"/>
        <v>69834777.60822162</v>
      </c>
      <c r="F111" s="139">
        <f t="shared" si="9"/>
        <v>70293980.026651233</v>
      </c>
      <c r="G111" s="139">
        <f t="shared" si="9"/>
        <v>68595772.351174787</v>
      </c>
      <c r="H111" s="139">
        <f t="shared" si="9"/>
        <v>70615984.435142085</v>
      </c>
      <c r="I111" s="139">
        <f t="shared" si="9"/>
        <v>71366912.434760988</v>
      </c>
      <c r="J111" s="139">
        <f t="shared" si="9"/>
        <v>69230996.552290246</v>
      </c>
      <c r="K111" s="139">
        <f t="shared" si="9"/>
        <v>58901907.123920299</v>
      </c>
      <c r="L111" s="139">
        <f t="shared" si="9"/>
        <v>64475109.620840855</v>
      </c>
      <c r="M111" s="139">
        <f t="shared" si="9"/>
        <v>68632560.526991189</v>
      </c>
      <c r="N111" s="139">
        <f t="shared" si="9"/>
        <v>67439950.980392158</v>
      </c>
      <c r="O111" s="139">
        <f t="shared" si="9"/>
        <v>69327861.459366828</v>
      </c>
      <c r="P111" s="139">
        <f t="shared" si="9"/>
        <v>71206558.57836403</v>
      </c>
      <c r="Q111" s="139">
        <f t="shared" si="9"/>
        <v>73304299.481097117</v>
      </c>
    </row>
    <row r="112" spans="1:17" ht="11.5" customHeight="1">
      <c r="A112" s="158" t="s">
        <v>67</v>
      </c>
      <c r="B112" s="141">
        <f t="shared" si="9"/>
        <v>60962264.528654255</v>
      </c>
      <c r="C112" s="141">
        <f t="shared" si="9"/>
        <v>58422962.57794515</v>
      </c>
      <c r="D112" s="141">
        <f t="shared" si="9"/>
        <v>58503396.994044393</v>
      </c>
      <c r="E112" s="141">
        <f t="shared" si="9"/>
        <v>62435940.572995268</v>
      </c>
      <c r="F112" s="141">
        <f t="shared" si="9"/>
        <v>63721617.24751474</v>
      </c>
      <c r="G112" s="141">
        <f t="shared" si="9"/>
        <v>60895805.029992685</v>
      </c>
      <c r="H112" s="141">
        <f t="shared" si="9"/>
        <v>60807445.415410727</v>
      </c>
      <c r="I112" s="141">
        <f t="shared" si="9"/>
        <v>62138892.01047606</v>
      </c>
      <c r="J112" s="141">
        <f t="shared" si="9"/>
        <v>60773270.314496242</v>
      </c>
      <c r="K112" s="141">
        <f t="shared" si="9"/>
        <v>51531694.986107498</v>
      </c>
      <c r="L112" s="141">
        <f t="shared" si="9"/>
        <v>55792758.527575746</v>
      </c>
      <c r="M112" s="141">
        <f t="shared" si="9"/>
        <v>62741192.14015387</v>
      </c>
      <c r="N112" s="141">
        <f t="shared" si="9"/>
        <v>62313457.635400191</v>
      </c>
      <c r="O112" s="141">
        <f t="shared" si="9"/>
        <v>67189346.037440524</v>
      </c>
      <c r="P112" s="141">
        <f t="shared" si="9"/>
        <v>69356502.392583966</v>
      </c>
      <c r="Q112" s="141">
        <f t="shared" si="9"/>
        <v>71402995.920270652</v>
      </c>
    </row>
    <row r="113" spans="1:17" ht="11.5" customHeight="1">
      <c r="A113" s="153" t="s">
        <v>63</v>
      </c>
      <c r="B113" s="137">
        <f t="shared" si="9"/>
        <v>81982571.843214869</v>
      </c>
      <c r="C113" s="137">
        <f t="shared" si="9"/>
        <v>77073611.609414101</v>
      </c>
      <c r="D113" s="137">
        <f t="shared" si="9"/>
        <v>74458711.868611321</v>
      </c>
      <c r="E113" s="137">
        <f t="shared" si="9"/>
        <v>73140175.218633384</v>
      </c>
      <c r="F113" s="137">
        <f t="shared" si="9"/>
        <v>73273033.752879307</v>
      </c>
      <c r="G113" s="137">
        <f t="shared" si="9"/>
        <v>72130823.930461943</v>
      </c>
      <c r="H113" s="137">
        <f t="shared" si="9"/>
        <v>75079583.961894676</v>
      </c>
      <c r="I113" s="137">
        <f t="shared" si="9"/>
        <v>75509607.955926016</v>
      </c>
      <c r="J113" s="137">
        <f t="shared" si="9"/>
        <v>73037527.073073387</v>
      </c>
      <c r="K113" s="137">
        <f t="shared" si="9"/>
        <v>62309570.239664905</v>
      </c>
      <c r="L113" s="137">
        <f t="shared" si="9"/>
        <v>68455382.422969654</v>
      </c>
      <c r="M113" s="137">
        <f t="shared" si="9"/>
        <v>71278782.652643517</v>
      </c>
      <c r="N113" s="137">
        <f t="shared" si="9"/>
        <v>69687552.318501204</v>
      </c>
      <c r="O113" s="137">
        <f t="shared" si="9"/>
        <v>70152320.35422343</v>
      </c>
      <c r="P113" s="137">
        <f t="shared" si="9"/>
        <v>71891910.800839171</v>
      </c>
      <c r="Q113" s="137">
        <f t="shared" si="9"/>
        <v>73968175.071219414</v>
      </c>
    </row>
    <row r="115" spans="1:17" ht="11.5" customHeight="1">
      <c r="A115" s="130" t="s">
        <v>82</v>
      </c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</row>
    <row r="116" spans="1:17" ht="11.5" customHeight="1">
      <c r="A116" s="128" t="s">
        <v>83</v>
      </c>
      <c r="B116" s="133">
        <f>IF(B4=0,0,B4/B$4)</f>
        <v>1</v>
      </c>
      <c r="C116" s="133">
        <f t="shared" ref="C116:Q116" si="10">IF(C4=0,0,C4/C$4)</f>
        <v>1</v>
      </c>
      <c r="D116" s="133">
        <f t="shared" si="10"/>
        <v>1</v>
      </c>
      <c r="E116" s="133">
        <f t="shared" si="10"/>
        <v>1</v>
      </c>
      <c r="F116" s="133">
        <f t="shared" si="10"/>
        <v>1</v>
      </c>
      <c r="G116" s="133">
        <f t="shared" si="10"/>
        <v>1</v>
      </c>
      <c r="H116" s="133">
        <f t="shared" si="10"/>
        <v>1</v>
      </c>
      <c r="I116" s="133">
        <f t="shared" si="10"/>
        <v>1</v>
      </c>
      <c r="J116" s="133">
        <f t="shared" si="10"/>
        <v>1</v>
      </c>
      <c r="K116" s="133">
        <f t="shared" si="10"/>
        <v>1</v>
      </c>
      <c r="L116" s="133">
        <f t="shared" si="10"/>
        <v>1</v>
      </c>
      <c r="M116" s="133">
        <f t="shared" si="10"/>
        <v>1</v>
      </c>
      <c r="N116" s="133">
        <f t="shared" si="10"/>
        <v>1</v>
      </c>
      <c r="O116" s="133">
        <f t="shared" si="10"/>
        <v>1</v>
      </c>
      <c r="P116" s="133">
        <f t="shared" si="10"/>
        <v>1</v>
      </c>
      <c r="Q116" s="133">
        <f t="shared" si="10"/>
        <v>1</v>
      </c>
    </row>
    <row r="117" spans="1:17" ht="11.5" customHeight="1">
      <c r="A117" s="152" t="s">
        <v>61</v>
      </c>
      <c r="B117" s="161">
        <f t="shared" ref="B117:Q121" si="11">IF(B5=0,0,B5/B$4)</f>
        <v>0.17723159413438716</v>
      </c>
      <c r="C117" s="161">
        <f t="shared" si="11"/>
        <v>0.1783571616730929</v>
      </c>
      <c r="D117" s="161">
        <f t="shared" si="11"/>
        <v>0.18356564564185313</v>
      </c>
      <c r="E117" s="161">
        <f t="shared" si="11"/>
        <v>0.18677938578412612</v>
      </c>
      <c r="F117" s="161">
        <f t="shared" si="11"/>
        <v>0.19068504893412941</v>
      </c>
      <c r="G117" s="161">
        <f t="shared" si="11"/>
        <v>0.18870640662359445</v>
      </c>
      <c r="H117" s="161">
        <f t="shared" si="11"/>
        <v>0.1871112949850543</v>
      </c>
      <c r="I117" s="161">
        <f t="shared" si="11"/>
        <v>0.1887736827863116</v>
      </c>
      <c r="J117" s="161">
        <f t="shared" si="11"/>
        <v>0.1890648651137328</v>
      </c>
      <c r="K117" s="161">
        <f t="shared" si="11"/>
        <v>0.1921728556935034</v>
      </c>
      <c r="L117" s="161">
        <f t="shared" si="11"/>
        <v>0.1967044403089506</v>
      </c>
      <c r="M117" s="161">
        <f t="shared" si="11"/>
        <v>0.1951089158866389</v>
      </c>
      <c r="N117" s="161">
        <f t="shared" si="11"/>
        <v>0.19524743474320899</v>
      </c>
      <c r="O117" s="161">
        <f t="shared" si="11"/>
        <v>0.19335633018662174</v>
      </c>
      <c r="P117" s="161">
        <f t="shared" si="11"/>
        <v>0.19277815641871576</v>
      </c>
      <c r="Q117" s="161">
        <f t="shared" si="11"/>
        <v>0.19185212838833951</v>
      </c>
    </row>
    <row r="118" spans="1:17" ht="11.5" customHeight="1">
      <c r="A118" s="127" t="s">
        <v>62</v>
      </c>
      <c r="B118" s="132">
        <f t="shared" si="11"/>
        <v>0.67754188276167737</v>
      </c>
      <c r="C118" s="132">
        <f t="shared" si="11"/>
        <v>0.66153499815234629</v>
      </c>
      <c r="D118" s="132">
        <f t="shared" si="11"/>
        <v>0.64622976913010477</v>
      </c>
      <c r="E118" s="132">
        <f t="shared" si="11"/>
        <v>0.63436161305950201</v>
      </c>
      <c r="F118" s="132">
        <f t="shared" si="11"/>
        <v>0.62107801326250789</v>
      </c>
      <c r="G118" s="132">
        <f t="shared" si="11"/>
        <v>0.6170678266448808</v>
      </c>
      <c r="H118" s="132">
        <f t="shared" si="11"/>
        <v>0.61466536315281439</v>
      </c>
      <c r="I118" s="132">
        <f t="shared" si="11"/>
        <v>0.60648937704234851</v>
      </c>
      <c r="J118" s="132">
        <f t="shared" si="11"/>
        <v>0.59256920074807551</v>
      </c>
      <c r="K118" s="132">
        <f t="shared" si="11"/>
        <v>0.57122932795257741</v>
      </c>
      <c r="L118" s="132">
        <f t="shared" si="11"/>
        <v>0.56328654523606714</v>
      </c>
      <c r="M118" s="132">
        <f t="shared" si="11"/>
        <v>0.56935205431024394</v>
      </c>
      <c r="N118" s="132">
        <f t="shared" si="11"/>
        <v>0.56910705584616639</v>
      </c>
      <c r="O118" s="132">
        <f t="shared" si="11"/>
        <v>0.56926581499100659</v>
      </c>
      <c r="P118" s="132">
        <f t="shared" si="11"/>
        <v>0.57453245890689963</v>
      </c>
      <c r="Q118" s="132">
        <f t="shared" si="11"/>
        <v>0.57288477496138979</v>
      </c>
    </row>
    <row r="119" spans="1:17" ht="11.5" customHeight="1">
      <c r="A119" s="146" t="s">
        <v>67</v>
      </c>
      <c r="B119" s="157">
        <f t="shared" si="11"/>
        <v>0.19902802486849411</v>
      </c>
      <c r="C119" s="157">
        <f t="shared" si="11"/>
        <v>0.18250077595736874</v>
      </c>
      <c r="D119" s="157">
        <f t="shared" si="11"/>
        <v>0.18728185668680461</v>
      </c>
      <c r="E119" s="157">
        <f t="shared" si="11"/>
        <v>0.18709651023741375</v>
      </c>
      <c r="F119" s="157">
        <f t="shared" si="11"/>
        <v>0.18088682651925445</v>
      </c>
      <c r="G119" s="157">
        <f t="shared" si="11"/>
        <v>0.16421885696457375</v>
      </c>
      <c r="H119" s="157">
        <f t="shared" si="11"/>
        <v>0.16649646456466372</v>
      </c>
      <c r="I119" s="157">
        <f t="shared" si="11"/>
        <v>0.17565046854896557</v>
      </c>
      <c r="J119" s="157">
        <f t="shared" si="11"/>
        <v>0.16217732313841027</v>
      </c>
      <c r="K119" s="157">
        <f t="shared" si="11"/>
        <v>0.14497513235664469</v>
      </c>
      <c r="L119" s="157">
        <f t="shared" si="11"/>
        <v>0.1427121630469628</v>
      </c>
      <c r="M119" s="157">
        <f t="shared" si="11"/>
        <v>0.13596352643462911</v>
      </c>
      <c r="N119" s="157">
        <f t="shared" si="11"/>
        <v>0.13685688277761751</v>
      </c>
      <c r="O119" s="157">
        <f t="shared" si="11"/>
        <v>0.12860607750941214</v>
      </c>
      <c r="P119" s="157">
        <f t="shared" si="11"/>
        <v>0.12941199301737835</v>
      </c>
      <c r="Q119" s="157">
        <f t="shared" si="11"/>
        <v>0.1262063253322408</v>
      </c>
    </row>
    <row r="120" spans="1:17" ht="11.5" customHeight="1">
      <c r="A120" s="146" t="s">
        <v>63</v>
      </c>
      <c r="B120" s="157">
        <f t="shared" si="11"/>
        <v>0.47851385789318318</v>
      </c>
      <c r="C120" s="157">
        <f t="shared" si="11"/>
        <v>0.4790342221949776</v>
      </c>
      <c r="D120" s="157">
        <f t="shared" si="11"/>
        <v>0.45894791244330008</v>
      </c>
      <c r="E120" s="157">
        <f t="shared" si="11"/>
        <v>0.4472651028220882</v>
      </c>
      <c r="F120" s="157">
        <f t="shared" si="11"/>
        <v>0.44019118674325336</v>
      </c>
      <c r="G120" s="157">
        <f t="shared" si="11"/>
        <v>0.45284896968030697</v>
      </c>
      <c r="H120" s="157">
        <f t="shared" si="11"/>
        <v>0.44816889858815073</v>
      </c>
      <c r="I120" s="157">
        <f t="shared" si="11"/>
        <v>0.43083890849338308</v>
      </c>
      <c r="J120" s="157">
        <f t="shared" si="11"/>
        <v>0.43039187760966524</v>
      </c>
      <c r="K120" s="157">
        <f t="shared" si="11"/>
        <v>0.42625419559593275</v>
      </c>
      <c r="L120" s="157">
        <f t="shared" si="11"/>
        <v>0.42057438218910437</v>
      </c>
      <c r="M120" s="157">
        <f t="shared" si="11"/>
        <v>0.43338852787561483</v>
      </c>
      <c r="N120" s="157">
        <f t="shared" si="11"/>
        <v>0.4322501730685489</v>
      </c>
      <c r="O120" s="157">
        <f t="shared" si="11"/>
        <v>0.44065973748159448</v>
      </c>
      <c r="P120" s="157">
        <f t="shared" si="11"/>
        <v>0.44512046588952142</v>
      </c>
      <c r="Q120" s="157">
        <f t="shared" si="11"/>
        <v>0.4466784496291491</v>
      </c>
    </row>
    <row r="121" spans="1:17" ht="11.5" customHeight="1">
      <c r="A121" s="160" t="s">
        <v>64</v>
      </c>
      <c r="B121" s="159">
        <f t="shared" si="11"/>
        <v>0.1452265231039355</v>
      </c>
      <c r="C121" s="159">
        <f t="shared" si="11"/>
        <v>0.16010784017456084</v>
      </c>
      <c r="D121" s="159">
        <f t="shared" si="11"/>
        <v>0.17020458522804213</v>
      </c>
      <c r="E121" s="159">
        <f t="shared" si="11"/>
        <v>0.17885900115637188</v>
      </c>
      <c r="F121" s="159">
        <f t="shared" si="11"/>
        <v>0.18823693780336276</v>
      </c>
      <c r="G121" s="159">
        <f t="shared" si="11"/>
        <v>0.19422576673152483</v>
      </c>
      <c r="H121" s="159">
        <f t="shared" si="11"/>
        <v>0.19822334186213139</v>
      </c>
      <c r="I121" s="159">
        <f t="shared" si="11"/>
        <v>0.20473694017133995</v>
      </c>
      <c r="J121" s="159">
        <f t="shared" si="11"/>
        <v>0.21836593413819169</v>
      </c>
      <c r="K121" s="159">
        <f t="shared" si="11"/>
        <v>0.23659781635391908</v>
      </c>
      <c r="L121" s="159">
        <f t="shared" si="11"/>
        <v>0.24000901445498213</v>
      </c>
      <c r="M121" s="159">
        <f t="shared" si="11"/>
        <v>0.23553902980311717</v>
      </c>
      <c r="N121" s="159">
        <f t="shared" si="11"/>
        <v>0.23564550941062451</v>
      </c>
      <c r="O121" s="159">
        <f t="shared" si="11"/>
        <v>0.2373778548223715</v>
      </c>
      <c r="P121" s="159">
        <f t="shared" si="11"/>
        <v>0.23268938467438449</v>
      </c>
      <c r="Q121" s="159">
        <f t="shared" si="11"/>
        <v>0.23526309665027073</v>
      </c>
    </row>
    <row r="122" spans="1:17" ht="11.5" customHeight="1">
      <c r="A122" s="128" t="s">
        <v>84</v>
      </c>
      <c r="B122" s="133">
        <f t="shared" ref="B122:Q124" si="12">IF(B10=0,0,B10/B$10)</f>
        <v>1</v>
      </c>
      <c r="C122" s="133">
        <f t="shared" si="12"/>
        <v>1</v>
      </c>
      <c r="D122" s="133">
        <f t="shared" si="12"/>
        <v>1</v>
      </c>
      <c r="E122" s="133">
        <f t="shared" si="12"/>
        <v>1</v>
      </c>
      <c r="F122" s="133">
        <f t="shared" si="12"/>
        <v>1</v>
      </c>
      <c r="G122" s="133">
        <f t="shared" si="12"/>
        <v>1</v>
      </c>
      <c r="H122" s="133">
        <f t="shared" si="12"/>
        <v>1</v>
      </c>
      <c r="I122" s="133">
        <f t="shared" si="12"/>
        <v>1</v>
      </c>
      <c r="J122" s="133">
        <f t="shared" si="12"/>
        <v>1</v>
      </c>
      <c r="K122" s="133">
        <f t="shared" si="12"/>
        <v>1</v>
      </c>
      <c r="L122" s="133">
        <f t="shared" si="12"/>
        <v>1</v>
      </c>
      <c r="M122" s="133">
        <f t="shared" si="12"/>
        <v>1</v>
      </c>
      <c r="N122" s="133">
        <f t="shared" si="12"/>
        <v>1</v>
      </c>
      <c r="O122" s="133">
        <f t="shared" si="12"/>
        <v>1</v>
      </c>
      <c r="P122" s="133">
        <f t="shared" si="12"/>
        <v>1</v>
      </c>
      <c r="Q122" s="133">
        <f t="shared" si="12"/>
        <v>1</v>
      </c>
    </row>
    <row r="123" spans="1:17" ht="11.5" customHeight="1">
      <c r="A123" s="158" t="s">
        <v>67</v>
      </c>
      <c r="B123" s="157">
        <f t="shared" si="12"/>
        <v>0.24708237196427246</v>
      </c>
      <c r="C123" s="157">
        <f t="shared" si="12"/>
        <v>0.24849485203795521</v>
      </c>
      <c r="D123" s="157">
        <f t="shared" si="12"/>
        <v>0.25527751739669707</v>
      </c>
      <c r="E123" s="157">
        <f t="shared" si="12"/>
        <v>0.27607748646884667</v>
      </c>
      <c r="F123" s="157">
        <f t="shared" si="12"/>
        <v>0.28273476205284193</v>
      </c>
      <c r="G123" s="157">
        <f t="shared" si="12"/>
        <v>0.27932639300299289</v>
      </c>
      <c r="H123" s="157">
        <f t="shared" si="12"/>
        <v>0.26930840680718132</v>
      </c>
      <c r="I123" s="157">
        <f t="shared" si="12"/>
        <v>0.2697708058541568</v>
      </c>
      <c r="J123" s="157">
        <f t="shared" si="12"/>
        <v>0.27245833992486157</v>
      </c>
      <c r="K123" s="157">
        <f t="shared" si="12"/>
        <v>0.27661044278485264</v>
      </c>
      <c r="L123" s="157">
        <f t="shared" si="12"/>
        <v>0.27200374068463806</v>
      </c>
      <c r="M123" s="157">
        <f t="shared" si="12"/>
        <v>0.28334368650485942</v>
      </c>
      <c r="N123" s="157">
        <f t="shared" si="12"/>
        <v>0.28162757547883849</v>
      </c>
      <c r="O123" s="157">
        <f t="shared" si="12"/>
        <v>0.26967068050955589</v>
      </c>
      <c r="P123" s="157">
        <f t="shared" si="12"/>
        <v>0.26328922504639446</v>
      </c>
      <c r="Q123" s="157">
        <f t="shared" si="12"/>
        <v>0.25209021312769042</v>
      </c>
    </row>
    <row r="124" spans="1:17" ht="11.5" customHeight="1">
      <c r="A124" s="153" t="s">
        <v>63</v>
      </c>
      <c r="B124" s="131">
        <f t="shared" si="12"/>
        <v>0.75291762803572759</v>
      </c>
      <c r="C124" s="131">
        <f t="shared" si="12"/>
        <v>0.75150514796204471</v>
      </c>
      <c r="D124" s="131">
        <f t="shared" si="12"/>
        <v>0.74472248260330276</v>
      </c>
      <c r="E124" s="131">
        <f t="shared" si="12"/>
        <v>0.72392251353115333</v>
      </c>
      <c r="F124" s="131">
        <f t="shared" si="12"/>
        <v>0.71726523794715813</v>
      </c>
      <c r="G124" s="131">
        <f t="shared" si="12"/>
        <v>0.720673606997007</v>
      </c>
      <c r="H124" s="131">
        <f t="shared" si="12"/>
        <v>0.73069159319281873</v>
      </c>
      <c r="I124" s="131">
        <f t="shared" si="12"/>
        <v>0.7302291941458432</v>
      </c>
      <c r="J124" s="131">
        <f t="shared" si="12"/>
        <v>0.72754166007513843</v>
      </c>
      <c r="K124" s="131">
        <f t="shared" si="12"/>
        <v>0.72338955721514731</v>
      </c>
      <c r="L124" s="131">
        <f t="shared" si="12"/>
        <v>0.72799625931536183</v>
      </c>
      <c r="M124" s="131">
        <f t="shared" si="12"/>
        <v>0.71665631349514058</v>
      </c>
      <c r="N124" s="131">
        <f t="shared" si="12"/>
        <v>0.71837242452116146</v>
      </c>
      <c r="O124" s="131">
        <f t="shared" si="12"/>
        <v>0.730329319490444</v>
      </c>
      <c r="P124" s="131">
        <f t="shared" si="12"/>
        <v>0.73671077495360571</v>
      </c>
      <c r="Q124" s="131">
        <f t="shared" si="12"/>
        <v>0.74790978687230958</v>
      </c>
    </row>
    <row r="125" spans="1:17" ht="11.5" customHeight="1"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</row>
    <row r="126" spans="1:17" ht="11.5" customHeight="1">
      <c r="A126" s="130" t="s">
        <v>85</v>
      </c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</row>
    <row r="127" spans="1:17" ht="11.5" customHeight="1">
      <c r="A127" s="128" t="s">
        <v>19</v>
      </c>
      <c r="B127" s="133">
        <f t="shared" ref="B127:Q132" si="13">IF(B15=0,0,B15/B$15)</f>
        <v>1</v>
      </c>
      <c r="C127" s="133">
        <f t="shared" si="13"/>
        <v>1</v>
      </c>
      <c r="D127" s="133">
        <f t="shared" si="13"/>
        <v>1</v>
      </c>
      <c r="E127" s="133">
        <f t="shared" si="13"/>
        <v>1</v>
      </c>
      <c r="F127" s="133">
        <f t="shared" si="13"/>
        <v>1</v>
      </c>
      <c r="G127" s="133">
        <f t="shared" si="13"/>
        <v>1</v>
      </c>
      <c r="H127" s="133">
        <f t="shared" si="13"/>
        <v>1</v>
      </c>
      <c r="I127" s="133">
        <f t="shared" si="13"/>
        <v>1</v>
      </c>
      <c r="J127" s="133">
        <f t="shared" si="13"/>
        <v>1</v>
      </c>
      <c r="K127" s="133">
        <f t="shared" si="13"/>
        <v>1</v>
      </c>
      <c r="L127" s="133">
        <f t="shared" si="13"/>
        <v>1</v>
      </c>
      <c r="M127" s="133">
        <f t="shared" si="13"/>
        <v>1</v>
      </c>
      <c r="N127" s="133">
        <f t="shared" si="13"/>
        <v>1</v>
      </c>
      <c r="O127" s="133">
        <f t="shared" si="13"/>
        <v>1</v>
      </c>
      <c r="P127" s="133">
        <f t="shared" si="13"/>
        <v>1</v>
      </c>
      <c r="Q127" s="133">
        <f t="shared" si="13"/>
        <v>1</v>
      </c>
    </row>
    <row r="128" spans="1:17" ht="11.5" customHeight="1">
      <c r="A128" s="152" t="s">
        <v>61</v>
      </c>
      <c r="B128" s="161">
        <f t="shared" si="13"/>
        <v>0.28676899250881971</v>
      </c>
      <c r="C128" s="161">
        <f t="shared" si="13"/>
        <v>0.2947234429403649</v>
      </c>
      <c r="D128" s="161">
        <f t="shared" si="13"/>
        <v>0.29229579073802303</v>
      </c>
      <c r="E128" s="161">
        <f t="shared" si="13"/>
        <v>0.28893451378004253</v>
      </c>
      <c r="F128" s="161">
        <f t="shared" si="13"/>
        <v>0.29394984422565223</v>
      </c>
      <c r="G128" s="161">
        <f t="shared" si="13"/>
        <v>0.28552316381447679</v>
      </c>
      <c r="H128" s="161">
        <f t="shared" si="13"/>
        <v>0.29396337407279238</v>
      </c>
      <c r="I128" s="161">
        <f t="shared" si="13"/>
        <v>0.29352402110308073</v>
      </c>
      <c r="J128" s="161">
        <f t="shared" si="13"/>
        <v>0.29882305095828676</v>
      </c>
      <c r="K128" s="161">
        <f t="shared" si="13"/>
        <v>0.29856886232971069</v>
      </c>
      <c r="L128" s="161">
        <f t="shared" si="13"/>
        <v>0.30150676709543617</v>
      </c>
      <c r="M128" s="161">
        <f t="shared" si="13"/>
        <v>0.29920398093214734</v>
      </c>
      <c r="N128" s="161">
        <f t="shared" si="13"/>
        <v>0.29673983253669223</v>
      </c>
      <c r="O128" s="161">
        <f t="shared" si="13"/>
        <v>0.29395864566959412</v>
      </c>
      <c r="P128" s="161">
        <f t="shared" si="13"/>
        <v>0.29873121086337573</v>
      </c>
      <c r="Q128" s="161">
        <f t="shared" si="13"/>
        <v>0.29307123410214392</v>
      </c>
    </row>
    <row r="129" spans="1:17" ht="11.5" customHeight="1">
      <c r="A129" s="127" t="s">
        <v>62</v>
      </c>
      <c r="B129" s="132">
        <f t="shared" si="13"/>
        <v>0.64962540367923027</v>
      </c>
      <c r="C129" s="132">
        <f t="shared" si="13"/>
        <v>0.63373896304164945</v>
      </c>
      <c r="D129" s="132">
        <f t="shared" si="13"/>
        <v>0.63487539683112493</v>
      </c>
      <c r="E129" s="132">
        <f t="shared" si="13"/>
        <v>0.63616506901028103</v>
      </c>
      <c r="F129" s="132">
        <f t="shared" si="13"/>
        <v>0.62725665662330177</v>
      </c>
      <c r="G129" s="132">
        <f t="shared" si="13"/>
        <v>0.63435895489065441</v>
      </c>
      <c r="H129" s="132">
        <f t="shared" si="13"/>
        <v>0.6218754802778107</v>
      </c>
      <c r="I129" s="132">
        <f t="shared" si="13"/>
        <v>0.62094471465665391</v>
      </c>
      <c r="J129" s="132">
        <f t="shared" si="13"/>
        <v>0.60901363792722152</v>
      </c>
      <c r="K129" s="132">
        <f t="shared" si="13"/>
        <v>0.60405242923785218</v>
      </c>
      <c r="L129" s="132">
        <f t="shared" si="13"/>
        <v>0.60070966372029921</v>
      </c>
      <c r="M129" s="132">
        <f t="shared" si="13"/>
        <v>0.60509354509418678</v>
      </c>
      <c r="N129" s="132">
        <f t="shared" si="13"/>
        <v>0.60828080681211927</v>
      </c>
      <c r="O129" s="132">
        <f t="shared" si="13"/>
        <v>0.60969623296165343</v>
      </c>
      <c r="P129" s="132">
        <f t="shared" si="13"/>
        <v>0.6051036356683096</v>
      </c>
      <c r="Q129" s="132">
        <f t="shared" si="13"/>
        <v>0.61038666039900835</v>
      </c>
    </row>
    <row r="130" spans="1:17" ht="11.5" customHeight="1">
      <c r="A130" s="146" t="s">
        <v>67</v>
      </c>
      <c r="B130" s="157">
        <f t="shared" si="13"/>
        <v>0.21578950268345654</v>
      </c>
      <c r="C130" s="157">
        <f t="shared" si="13"/>
        <v>0.20156447770686575</v>
      </c>
      <c r="D130" s="157">
        <f t="shared" si="13"/>
        <v>0.20607054670950134</v>
      </c>
      <c r="E130" s="157">
        <f t="shared" si="13"/>
        <v>0.20818625562056137</v>
      </c>
      <c r="F130" s="157">
        <f t="shared" si="13"/>
        <v>0.20591059389593072</v>
      </c>
      <c r="G130" s="157">
        <f t="shared" si="13"/>
        <v>0.19348793784310106</v>
      </c>
      <c r="H130" s="157">
        <f t="shared" si="13"/>
        <v>0.19777736628652243</v>
      </c>
      <c r="I130" s="157">
        <f t="shared" si="13"/>
        <v>0.20893204815129687</v>
      </c>
      <c r="J130" s="157">
        <f t="shared" si="13"/>
        <v>0.20256515948130463</v>
      </c>
      <c r="K130" s="157">
        <f t="shared" si="13"/>
        <v>0.18490754291753247</v>
      </c>
      <c r="L130" s="157">
        <f t="shared" si="13"/>
        <v>0.18465116770835519</v>
      </c>
      <c r="M130" s="157">
        <f t="shared" si="13"/>
        <v>0.17844527064348006</v>
      </c>
      <c r="N130" s="157">
        <f t="shared" si="13"/>
        <v>0.18335839712818144</v>
      </c>
      <c r="O130" s="157">
        <f t="shared" si="13"/>
        <v>0.168923747451317</v>
      </c>
      <c r="P130" s="157">
        <f t="shared" si="13"/>
        <v>0.16436746114188686</v>
      </c>
      <c r="Q130" s="157">
        <f t="shared" si="13"/>
        <v>0.15615831372408567</v>
      </c>
    </row>
    <row r="131" spans="1:17" ht="11.5" customHeight="1">
      <c r="A131" s="146" t="s">
        <v>63</v>
      </c>
      <c r="B131" s="157">
        <f t="shared" si="13"/>
        <v>0.43383590099577379</v>
      </c>
      <c r="C131" s="157">
        <f t="shared" si="13"/>
        <v>0.43217448533478375</v>
      </c>
      <c r="D131" s="157">
        <f t="shared" si="13"/>
        <v>0.42880485012162362</v>
      </c>
      <c r="E131" s="157">
        <f t="shared" si="13"/>
        <v>0.42797881338971955</v>
      </c>
      <c r="F131" s="157">
        <f t="shared" si="13"/>
        <v>0.42134606272737102</v>
      </c>
      <c r="G131" s="157">
        <f t="shared" si="13"/>
        <v>0.44087101704755333</v>
      </c>
      <c r="H131" s="157">
        <f t="shared" si="13"/>
        <v>0.42409811399128827</v>
      </c>
      <c r="I131" s="157">
        <f t="shared" si="13"/>
        <v>0.41201266650535701</v>
      </c>
      <c r="J131" s="157">
        <f t="shared" si="13"/>
        <v>0.40644847844591697</v>
      </c>
      <c r="K131" s="157">
        <f t="shared" si="13"/>
        <v>0.4191448863203196</v>
      </c>
      <c r="L131" s="157">
        <f t="shared" si="13"/>
        <v>0.416058496011944</v>
      </c>
      <c r="M131" s="157">
        <f t="shared" si="13"/>
        <v>0.42664827445070674</v>
      </c>
      <c r="N131" s="157">
        <f t="shared" si="13"/>
        <v>0.42492240968393791</v>
      </c>
      <c r="O131" s="157">
        <f t="shared" si="13"/>
        <v>0.44077248551033649</v>
      </c>
      <c r="P131" s="157">
        <f t="shared" si="13"/>
        <v>0.44073617452642272</v>
      </c>
      <c r="Q131" s="157">
        <f t="shared" si="13"/>
        <v>0.45422834667492273</v>
      </c>
    </row>
    <row r="132" spans="1:17" ht="11.5" customHeight="1">
      <c r="A132" s="160" t="s">
        <v>64</v>
      </c>
      <c r="B132" s="159">
        <f t="shared" si="13"/>
        <v>6.360560381194999E-2</v>
      </c>
      <c r="C132" s="159">
        <f t="shared" si="13"/>
        <v>7.1537594017985609E-2</v>
      </c>
      <c r="D132" s="159">
        <f t="shared" si="13"/>
        <v>7.2828812430851875E-2</v>
      </c>
      <c r="E132" s="159">
        <f t="shared" si="13"/>
        <v>7.4900417209676606E-2</v>
      </c>
      <c r="F132" s="159">
        <f t="shared" si="13"/>
        <v>7.8793499151046054E-2</v>
      </c>
      <c r="G132" s="159">
        <f t="shared" si="13"/>
        <v>8.0117881294868784E-2</v>
      </c>
      <c r="H132" s="159">
        <f t="shared" si="13"/>
        <v>8.4161145649397029E-2</v>
      </c>
      <c r="I132" s="159">
        <f t="shared" si="13"/>
        <v>8.553126424026547E-2</v>
      </c>
      <c r="J132" s="159">
        <f t="shared" si="13"/>
        <v>9.2163311114491775E-2</v>
      </c>
      <c r="K132" s="159">
        <f t="shared" si="13"/>
        <v>9.7378708432437094E-2</v>
      </c>
      <c r="L132" s="159">
        <f t="shared" si="13"/>
        <v>9.7783569184264604E-2</v>
      </c>
      <c r="M132" s="159">
        <f t="shared" si="13"/>
        <v>9.5702473973665866E-2</v>
      </c>
      <c r="N132" s="159">
        <f t="shared" si="13"/>
        <v>9.4979360651188491E-2</v>
      </c>
      <c r="O132" s="159">
        <f t="shared" si="13"/>
        <v>9.634512136875234E-2</v>
      </c>
      <c r="P132" s="159">
        <f t="shared" si="13"/>
        <v>9.6165153468314807E-2</v>
      </c>
      <c r="Q132" s="159">
        <f t="shared" si="13"/>
        <v>9.6542105498847827E-2</v>
      </c>
    </row>
    <row r="133" spans="1:17" ht="11.5" customHeight="1">
      <c r="A133" s="128" t="s">
        <v>23</v>
      </c>
      <c r="B133" s="133">
        <f t="shared" ref="B133:Q135" si="14">IF(B21=0,0,B21/B$21)</f>
        <v>1</v>
      </c>
      <c r="C133" s="133">
        <f t="shared" si="14"/>
        <v>1</v>
      </c>
      <c r="D133" s="133">
        <f t="shared" si="14"/>
        <v>1</v>
      </c>
      <c r="E133" s="133">
        <f t="shared" si="14"/>
        <v>1</v>
      </c>
      <c r="F133" s="133">
        <f t="shared" si="14"/>
        <v>1</v>
      </c>
      <c r="G133" s="133">
        <f t="shared" si="14"/>
        <v>1</v>
      </c>
      <c r="H133" s="133">
        <f t="shared" si="14"/>
        <v>1</v>
      </c>
      <c r="I133" s="133">
        <f t="shared" si="14"/>
        <v>1</v>
      </c>
      <c r="J133" s="133">
        <f t="shared" si="14"/>
        <v>1</v>
      </c>
      <c r="K133" s="133">
        <f t="shared" si="14"/>
        <v>1</v>
      </c>
      <c r="L133" s="133">
        <f t="shared" si="14"/>
        <v>1</v>
      </c>
      <c r="M133" s="133">
        <f t="shared" si="14"/>
        <v>1</v>
      </c>
      <c r="N133" s="133">
        <f t="shared" si="14"/>
        <v>1</v>
      </c>
      <c r="O133" s="133">
        <f t="shared" si="14"/>
        <v>1</v>
      </c>
      <c r="P133" s="133">
        <f t="shared" si="14"/>
        <v>1</v>
      </c>
      <c r="Q133" s="133">
        <f t="shared" si="14"/>
        <v>1</v>
      </c>
    </row>
    <row r="134" spans="1:17" ht="11.5" customHeight="1">
      <c r="A134" s="158" t="s">
        <v>67</v>
      </c>
      <c r="B134" s="157">
        <f t="shared" si="14"/>
        <v>0.18679402672694018</v>
      </c>
      <c r="C134" s="157">
        <f t="shared" si="14"/>
        <v>0.176387207866365</v>
      </c>
      <c r="D134" s="157">
        <f t="shared" si="14"/>
        <v>0.18022812047504516</v>
      </c>
      <c r="E134" s="157">
        <f t="shared" si="14"/>
        <v>0.20032631372574999</v>
      </c>
      <c r="F134" s="157">
        <f t="shared" si="14"/>
        <v>0.20381584079774503</v>
      </c>
      <c r="G134" s="157">
        <f t="shared" si="14"/>
        <v>0.21631324312423825</v>
      </c>
      <c r="H134" s="157">
        <f t="shared" si="14"/>
        <v>0.19563339442113051</v>
      </c>
      <c r="I134" s="157">
        <f t="shared" si="14"/>
        <v>0.2019145617372711</v>
      </c>
      <c r="J134" s="157">
        <f t="shared" si="14"/>
        <v>0.21309863666158149</v>
      </c>
      <c r="K134" s="157">
        <f t="shared" si="14"/>
        <v>0.21276481892822829</v>
      </c>
      <c r="L134" s="157">
        <f t="shared" si="14"/>
        <v>0.20952357896887711</v>
      </c>
      <c r="M134" s="157">
        <f t="shared" si="14"/>
        <v>0.20728926527226912</v>
      </c>
      <c r="N134" s="157">
        <f t="shared" si="14"/>
        <v>0.20612800352138788</v>
      </c>
      <c r="O134" s="157">
        <f t="shared" si="14"/>
        <v>0.17857012702116498</v>
      </c>
      <c r="P134" s="157">
        <f t="shared" si="14"/>
        <v>0.17245973641517925</v>
      </c>
      <c r="Q134" s="157">
        <f t="shared" si="14"/>
        <v>0.16063739315802106</v>
      </c>
    </row>
    <row r="135" spans="1:17" ht="11.5" customHeight="1">
      <c r="A135" s="153" t="s">
        <v>63</v>
      </c>
      <c r="B135" s="131">
        <f t="shared" si="14"/>
        <v>0.81320597327305977</v>
      </c>
      <c r="C135" s="131">
        <f t="shared" si="14"/>
        <v>0.82361279213363503</v>
      </c>
      <c r="D135" s="131">
        <f t="shared" si="14"/>
        <v>0.81977187952495501</v>
      </c>
      <c r="E135" s="131">
        <f t="shared" si="14"/>
        <v>0.79967368627425006</v>
      </c>
      <c r="F135" s="131">
        <f t="shared" si="14"/>
        <v>0.79618415920225505</v>
      </c>
      <c r="G135" s="131">
        <f t="shared" si="14"/>
        <v>0.78368675687576184</v>
      </c>
      <c r="H135" s="131">
        <f t="shared" si="14"/>
        <v>0.8043666055788693</v>
      </c>
      <c r="I135" s="131">
        <f t="shared" si="14"/>
        <v>0.79808543826272882</v>
      </c>
      <c r="J135" s="131">
        <f t="shared" si="14"/>
        <v>0.78690136333841842</v>
      </c>
      <c r="K135" s="131">
        <f t="shared" si="14"/>
        <v>0.78723518107177182</v>
      </c>
      <c r="L135" s="131">
        <f t="shared" si="14"/>
        <v>0.79047642103112292</v>
      </c>
      <c r="M135" s="131">
        <f t="shared" si="14"/>
        <v>0.79271073472773079</v>
      </c>
      <c r="N135" s="131">
        <f t="shared" si="14"/>
        <v>0.79387199647861217</v>
      </c>
      <c r="O135" s="131">
        <f t="shared" si="14"/>
        <v>0.82142987297883496</v>
      </c>
      <c r="P135" s="131">
        <f t="shared" si="14"/>
        <v>0.82754026358482069</v>
      </c>
      <c r="Q135" s="131">
        <f t="shared" si="14"/>
        <v>0.83936260684197872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5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E18" sqref="E18"/>
    </sheetView>
  </sheetViews>
  <sheetFormatPr defaultColWidth="9.08984375" defaultRowHeight="11.5" customHeight="1"/>
  <cols>
    <col min="1" max="1" width="50.7265625" style="10" customWidth="1"/>
    <col min="2" max="10" width="10.7265625" style="20" customWidth="1"/>
    <col min="11" max="11" width="14.08984375" style="20" customWidth="1"/>
    <col min="12" max="17" width="10.7265625" style="20" customWidth="1"/>
    <col min="18" max="16384" width="9.08984375" style="10"/>
  </cols>
  <sheetData>
    <row r="1" spans="1:17" ht="13.5" customHeight="1">
      <c r="A1" s="8" t="s">
        <v>179</v>
      </c>
      <c r="B1" s="77">
        <v>2000</v>
      </c>
      <c r="C1" s="77">
        <v>2001</v>
      </c>
      <c r="D1" s="77">
        <v>2002</v>
      </c>
      <c r="E1" s="77">
        <v>2003</v>
      </c>
      <c r="F1" s="77">
        <v>2004</v>
      </c>
      <c r="G1" s="77">
        <v>2005</v>
      </c>
      <c r="H1" s="77">
        <v>2006</v>
      </c>
      <c r="I1" s="77">
        <v>2007</v>
      </c>
      <c r="J1" s="77">
        <v>2008</v>
      </c>
      <c r="K1" s="77">
        <v>2009</v>
      </c>
      <c r="L1" s="77">
        <v>2010</v>
      </c>
      <c r="M1" s="77">
        <v>2011</v>
      </c>
      <c r="N1" s="77">
        <v>2012</v>
      </c>
      <c r="O1" s="77">
        <v>2013</v>
      </c>
      <c r="P1" s="77">
        <v>2014</v>
      </c>
      <c r="Q1" s="77">
        <v>2015</v>
      </c>
    </row>
    <row r="2" spans="1:17" ht="11.5" customHeight="1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1.5" customHeight="1">
      <c r="A3" s="11" t="s">
        <v>180</v>
      </c>
      <c r="B3" s="25">
        <f t="shared" ref="B3:Q3" si="0">SUM(B4:B5)</f>
        <v>350459.06132213894</v>
      </c>
      <c r="C3" s="25">
        <f t="shared" si="0"/>
        <v>349291.78169197193</v>
      </c>
      <c r="D3" s="25">
        <f t="shared" si="0"/>
        <v>360189.8948326906</v>
      </c>
      <c r="E3" s="25">
        <f t="shared" si="0"/>
        <v>344409.73954010021</v>
      </c>
      <c r="F3" s="25">
        <f t="shared" si="0"/>
        <v>361811.67752179503</v>
      </c>
      <c r="G3" s="25">
        <f t="shared" si="0"/>
        <v>374141.39497107489</v>
      </c>
      <c r="H3" s="25">
        <f t="shared" si="0"/>
        <v>395182.87702502689</v>
      </c>
      <c r="I3" s="25">
        <f t="shared" si="0"/>
        <v>394777.21832717542</v>
      </c>
      <c r="J3" s="25">
        <f t="shared" si="0"/>
        <v>370201.48481328669</v>
      </c>
      <c r="K3" s="25">
        <f t="shared" si="0"/>
        <v>347074.24635925633</v>
      </c>
      <c r="L3" s="25">
        <f t="shared" si="0"/>
        <v>365300.28280934633</v>
      </c>
      <c r="M3" s="25">
        <f t="shared" si="0"/>
        <v>342094.86439277162</v>
      </c>
      <c r="N3" s="25">
        <f t="shared" si="0"/>
        <v>336992.84831028245</v>
      </c>
      <c r="O3" s="25">
        <f t="shared" si="0"/>
        <v>325230.78909464728</v>
      </c>
      <c r="P3" s="25">
        <f t="shared" si="0"/>
        <v>318436.56198961381</v>
      </c>
      <c r="Q3" s="25">
        <f t="shared" si="0"/>
        <v>319403.0343030236</v>
      </c>
    </row>
    <row r="4" spans="1:17" ht="11.5" customHeight="1">
      <c r="A4" s="79" t="s">
        <v>181</v>
      </c>
      <c r="B4" s="28">
        <v>217225.17572213896</v>
      </c>
      <c r="C4" s="28">
        <v>217474.53809197189</v>
      </c>
      <c r="D4" s="28">
        <v>228526.87183269061</v>
      </c>
      <c r="E4" s="28">
        <v>221723.65434010021</v>
      </c>
      <c r="F4" s="28">
        <v>225965.52652179505</v>
      </c>
      <c r="G4" s="28">
        <v>236459.42057107488</v>
      </c>
      <c r="H4" s="28">
        <v>257771.9079250269</v>
      </c>
      <c r="I4" s="28">
        <v>250569.21832717542</v>
      </c>
      <c r="J4" s="28">
        <v>226391.48481328672</v>
      </c>
      <c r="K4" s="28">
        <v>220050.2463592563</v>
      </c>
      <c r="L4" s="28">
        <v>216186.28280934636</v>
      </c>
      <c r="M4" s="28">
        <v>204740.86439277162</v>
      </c>
      <c r="N4" s="28">
        <v>192644.84831028248</v>
      </c>
      <c r="O4" s="28">
        <v>178122.78909464728</v>
      </c>
      <c r="P4" s="28">
        <v>172919.56198961378</v>
      </c>
      <c r="Q4" s="28">
        <v>177714.03430302363</v>
      </c>
    </row>
    <row r="5" spans="1:17" ht="11.5" customHeight="1">
      <c r="A5" s="80" t="s">
        <v>182</v>
      </c>
      <c r="B5" s="29">
        <v>133233.88559999998</v>
      </c>
      <c r="C5" s="29">
        <v>131817.24360000002</v>
      </c>
      <c r="D5" s="29">
        <v>131663.02299999999</v>
      </c>
      <c r="E5" s="29">
        <v>122686.08520000002</v>
      </c>
      <c r="F5" s="29">
        <v>135846.15100000001</v>
      </c>
      <c r="G5" s="29">
        <v>137681.97440000001</v>
      </c>
      <c r="H5" s="29">
        <v>137410.96909999999</v>
      </c>
      <c r="I5" s="29">
        <v>144208</v>
      </c>
      <c r="J5" s="29">
        <v>143810</v>
      </c>
      <c r="K5" s="29">
        <v>127024</v>
      </c>
      <c r="L5" s="29">
        <v>149114</v>
      </c>
      <c r="M5" s="29">
        <v>137354</v>
      </c>
      <c r="N5" s="29">
        <v>144348</v>
      </c>
      <c r="O5" s="29">
        <v>147108</v>
      </c>
      <c r="P5" s="29">
        <v>145517</v>
      </c>
      <c r="Q5" s="29">
        <v>141689</v>
      </c>
    </row>
    <row r="7" spans="1:17" ht="11.5" customHeight="1">
      <c r="A7" s="11" t="s">
        <v>66</v>
      </c>
      <c r="B7" s="22">
        <f t="shared" ref="B7:Q7" si="1">SUM(B8:B9)</f>
        <v>277.05911580578294</v>
      </c>
      <c r="C7" s="22">
        <f t="shared" si="1"/>
        <v>265.32061058409425</v>
      </c>
      <c r="D7" s="22">
        <f t="shared" si="1"/>
        <v>265.19594752182167</v>
      </c>
      <c r="E7" s="22">
        <f t="shared" si="1"/>
        <v>306.38013574429198</v>
      </c>
      <c r="F7" s="22">
        <f t="shared" si="1"/>
        <v>298.51815897328515</v>
      </c>
      <c r="G7" s="22">
        <f t="shared" si="1"/>
        <v>314.67300614237126</v>
      </c>
      <c r="H7" s="22">
        <f t="shared" si="1"/>
        <v>335.52651980074137</v>
      </c>
      <c r="I7" s="22">
        <f t="shared" si="1"/>
        <v>333.67956262637449</v>
      </c>
      <c r="J7" s="22">
        <f t="shared" si="1"/>
        <v>297.11004193400402</v>
      </c>
      <c r="K7" s="22">
        <f t="shared" si="1"/>
        <v>292.60410584476222</v>
      </c>
      <c r="L7" s="22">
        <f t="shared" si="1"/>
        <v>290.82158238928832</v>
      </c>
      <c r="M7" s="22">
        <f t="shared" si="1"/>
        <v>279.38279324482005</v>
      </c>
      <c r="N7" s="22">
        <f t="shared" si="1"/>
        <v>276.43083641012186</v>
      </c>
      <c r="O7" s="22">
        <f t="shared" si="1"/>
        <v>259.38917668280681</v>
      </c>
      <c r="P7" s="22">
        <f t="shared" si="1"/>
        <v>255.01249305088299</v>
      </c>
      <c r="Q7" s="22">
        <f t="shared" si="1"/>
        <v>280.06699106328949</v>
      </c>
    </row>
    <row r="8" spans="1:17" ht="11.5" customHeight="1">
      <c r="A8" s="79" t="s">
        <v>181</v>
      </c>
      <c r="B8" s="23">
        <v>146.23591077988064</v>
      </c>
      <c r="C8" s="23">
        <v>139.30091793997951</v>
      </c>
      <c r="D8" s="23">
        <v>140.62678254837792</v>
      </c>
      <c r="E8" s="23">
        <v>173.56906477876115</v>
      </c>
      <c r="F8" s="23">
        <v>176.09744087179061</v>
      </c>
      <c r="G8" s="23">
        <v>181.86218480190348</v>
      </c>
      <c r="H8" s="23">
        <v>210.58571608204812</v>
      </c>
      <c r="I8" s="23">
        <v>195.80581876524369</v>
      </c>
      <c r="J8" s="23">
        <v>163.47337873869853</v>
      </c>
      <c r="K8" s="23">
        <v>159.29109175631072</v>
      </c>
      <c r="L8" s="23">
        <v>152.99345933743524</v>
      </c>
      <c r="M8" s="23">
        <v>135.25241069481794</v>
      </c>
      <c r="N8" s="23">
        <v>131.27724650630637</v>
      </c>
      <c r="O8" s="23">
        <v>112.28262952733292</v>
      </c>
      <c r="P8" s="23">
        <v>102.3709978257023</v>
      </c>
      <c r="Q8" s="23">
        <v>111.21391444611658</v>
      </c>
    </row>
    <row r="9" spans="1:17" ht="11.5" customHeight="1">
      <c r="A9" s="80" t="s">
        <v>182</v>
      </c>
      <c r="B9" s="24">
        <v>130.8232050259023</v>
      </c>
      <c r="C9" s="24">
        <v>126.01969264411474</v>
      </c>
      <c r="D9" s="24">
        <v>124.56916497344373</v>
      </c>
      <c r="E9" s="24">
        <v>132.81107096553083</v>
      </c>
      <c r="F9" s="24">
        <v>122.42071810149453</v>
      </c>
      <c r="G9" s="24">
        <v>132.81082134046781</v>
      </c>
      <c r="H9" s="24">
        <v>124.94080371869323</v>
      </c>
      <c r="I9" s="24">
        <v>137.87374386113083</v>
      </c>
      <c r="J9" s="24">
        <v>133.63666319530546</v>
      </c>
      <c r="K9" s="24">
        <v>133.31301408845147</v>
      </c>
      <c r="L9" s="24">
        <v>137.82812305185311</v>
      </c>
      <c r="M9" s="24">
        <v>144.13038255000208</v>
      </c>
      <c r="N9" s="24">
        <v>145.15358990381546</v>
      </c>
      <c r="O9" s="24">
        <v>147.10654715547392</v>
      </c>
      <c r="P9" s="24">
        <v>152.64149522518071</v>
      </c>
      <c r="Q9" s="24">
        <v>168.85307661717289</v>
      </c>
    </row>
    <row r="11" spans="1:17" ht="11.5" customHeight="1">
      <c r="A11" s="21" t="s">
        <v>25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3" spans="1:17" ht="11.5" customHeight="1">
      <c r="A13" s="11" t="s">
        <v>183</v>
      </c>
      <c r="B13" s="25">
        <f t="shared" ref="B13:Q15" si="2">IF(B3=0,"",B3/B7)</f>
        <v>1264.9252138948173</v>
      </c>
      <c r="C13" s="25">
        <f t="shared" si="2"/>
        <v>1316.4894386569442</v>
      </c>
      <c r="D13" s="25">
        <f t="shared" si="2"/>
        <v>1358.2028616898542</v>
      </c>
      <c r="E13" s="25">
        <f t="shared" si="2"/>
        <v>1124.1255530598371</v>
      </c>
      <c r="F13" s="25">
        <f t="shared" si="2"/>
        <v>1212.0256897141528</v>
      </c>
      <c r="G13" s="25">
        <f t="shared" si="2"/>
        <v>1188.984716413195</v>
      </c>
      <c r="H13" s="25">
        <f t="shared" si="2"/>
        <v>1177.7992310703594</v>
      </c>
      <c r="I13" s="25">
        <f t="shared" si="2"/>
        <v>1183.1027804637013</v>
      </c>
      <c r="J13" s="25">
        <f t="shared" si="2"/>
        <v>1246.0079854706432</v>
      </c>
      <c r="K13" s="25">
        <f t="shared" si="2"/>
        <v>1186.1564462919487</v>
      </c>
      <c r="L13" s="25">
        <f t="shared" si="2"/>
        <v>1256.0975695413217</v>
      </c>
      <c r="M13" s="25">
        <f t="shared" si="2"/>
        <v>1224.4664763337721</v>
      </c>
      <c r="N13" s="25">
        <f t="shared" si="2"/>
        <v>1219.0855864224525</v>
      </c>
      <c r="O13" s="25">
        <f t="shared" si="2"/>
        <v>1253.8333065930299</v>
      </c>
      <c r="P13" s="25">
        <f t="shared" si="2"/>
        <v>1248.7096541034</v>
      </c>
      <c r="Q13" s="25">
        <f t="shared" si="2"/>
        <v>1140.4522649755784</v>
      </c>
    </row>
    <row r="14" spans="1:17" ht="11.5" customHeight="1">
      <c r="A14" s="79" t="s">
        <v>181</v>
      </c>
      <c r="B14" s="28">
        <f t="shared" si="2"/>
        <v>1485.4434493119397</v>
      </c>
      <c r="C14" s="28">
        <f t="shared" si="2"/>
        <v>1561.1852477933776</v>
      </c>
      <c r="D14" s="28">
        <f t="shared" si="2"/>
        <v>1625.0593783874251</v>
      </c>
      <c r="E14" s="28">
        <f t="shared" si="2"/>
        <v>1277.4376276251708</v>
      </c>
      <c r="F14" s="28">
        <f t="shared" si="2"/>
        <v>1283.1846130365482</v>
      </c>
      <c r="G14" s="28">
        <f t="shared" si="2"/>
        <v>1300.2121404658278</v>
      </c>
      <c r="H14" s="28">
        <f t="shared" si="2"/>
        <v>1224.0711892567024</v>
      </c>
      <c r="I14" s="28">
        <f t="shared" si="2"/>
        <v>1279.6821867055385</v>
      </c>
      <c r="J14" s="28">
        <f t="shared" si="2"/>
        <v>1384.8828877217902</v>
      </c>
      <c r="K14" s="28">
        <f t="shared" si="2"/>
        <v>1381.434730172464</v>
      </c>
      <c r="L14" s="28">
        <f t="shared" si="2"/>
        <v>1413.0426473496227</v>
      </c>
      <c r="M14" s="28">
        <f t="shared" si="2"/>
        <v>1513.7686887869722</v>
      </c>
      <c r="N14" s="28">
        <f t="shared" si="2"/>
        <v>1467.4656380839622</v>
      </c>
      <c r="O14" s="28">
        <f t="shared" si="2"/>
        <v>1586.378853474276</v>
      </c>
      <c r="P14" s="28">
        <f t="shared" si="2"/>
        <v>1689.1460048482486</v>
      </c>
      <c r="Q14" s="28">
        <f t="shared" si="2"/>
        <v>1597.9478394236949</v>
      </c>
    </row>
    <row r="15" spans="1:17" ht="11.5" customHeight="1">
      <c r="A15" s="80" t="s">
        <v>182</v>
      </c>
      <c r="B15" s="29">
        <f t="shared" si="2"/>
        <v>1018.4270105110204</v>
      </c>
      <c r="C15" s="29">
        <f t="shared" si="2"/>
        <v>1046.0051189956305</v>
      </c>
      <c r="D15" s="29">
        <f t="shared" si="2"/>
        <v>1056.9471428027036</v>
      </c>
      <c r="E15" s="29">
        <f t="shared" si="2"/>
        <v>923.76399277618498</v>
      </c>
      <c r="F15" s="29">
        <f t="shared" si="2"/>
        <v>1109.6663465686825</v>
      </c>
      <c r="G15" s="29">
        <f t="shared" si="2"/>
        <v>1036.6773807312336</v>
      </c>
      <c r="H15" s="29">
        <f t="shared" si="2"/>
        <v>1099.8085894291476</v>
      </c>
      <c r="I15" s="29">
        <f t="shared" si="2"/>
        <v>1045.942439520966</v>
      </c>
      <c r="J15" s="29">
        <f t="shared" si="2"/>
        <v>1076.1268394574215</v>
      </c>
      <c r="K15" s="29">
        <f t="shared" si="2"/>
        <v>952.82520516505019</v>
      </c>
      <c r="L15" s="29">
        <f t="shared" si="2"/>
        <v>1081.8837019488465</v>
      </c>
      <c r="M15" s="29">
        <f t="shared" si="2"/>
        <v>952.98435742615754</v>
      </c>
      <c r="N15" s="29">
        <f t="shared" si="2"/>
        <v>994.45008625450271</v>
      </c>
      <c r="O15" s="29">
        <f t="shared" si="2"/>
        <v>1000.0098761377666</v>
      </c>
      <c r="P15" s="29">
        <f t="shared" si="2"/>
        <v>953.32530505764203</v>
      </c>
      <c r="Q15" s="29">
        <f t="shared" si="2"/>
        <v>839.12595990915918</v>
      </c>
    </row>
    <row r="17" spans="1:18" ht="11.5" customHeight="1">
      <c r="A17" s="11" t="s">
        <v>184</v>
      </c>
      <c r="B17" s="52">
        <f t="shared" ref="B17:Q19" si="3">IF(B3=0,0,B3/B$3)</f>
        <v>1</v>
      </c>
      <c r="C17" s="52">
        <f t="shared" si="3"/>
        <v>1</v>
      </c>
      <c r="D17" s="52">
        <f t="shared" si="3"/>
        <v>1</v>
      </c>
      <c r="E17" s="52">
        <f t="shared" si="3"/>
        <v>1</v>
      </c>
      <c r="F17" s="52">
        <f t="shared" si="3"/>
        <v>1</v>
      </c>
      <c r="G17" s="52">
        <f t="shared" si="3"/>
        <v>1</v>
      </c>
      <c r="H17" s="52">
        <f t="shared" si="3"/>
        <v>1</v>
      </c>
      <c r="I17" s="52">
        <f t="shared" si="3"/>
        <v>1</v>
      </c>
      <c r="J17" s="52">
        <f t="shared" si="3"/>
        <v>1</v>
      </c>
      <c r="K17" s="52">
        <f t="shared" si="3"/>
        <v>1</v>
      </c>
      <c r="L17" s="52">
        <f t="shared" si="3"/>
        <v>1</v>
      </c>
      <c r="M17" s="52">
        <f t="shared" si="3"/>
        <v>1</v>
      </c>
      <c r="N17" s="52">
        <f t="shared" si="3"/>
        <v>1</v>
      </c>
      <c r="O17" s="52">
        <f t="shared" si="3"/>
        <v>1</v>
      </c>
      <c r="P17" s="52">
        <f t="shared" si="3"/>
        <v>1</v>
      </c>
      <c r="Q17" s="52">
        <f t="shared" si="3"/>
        <v>1</v>
      </c>
    </row>
    <row r="18" spans="1:18" ht="11.5" customHeight="1">
      <c r="A18" s="79" t="s">
        <v>181</v>
      </c>
      <c r="B18" s="56">
        <f t="shared" si="3"/>
        <v>0.61983038732865703</v>
      </c>
      <c r="C18" s="56">
        <f t="shared" si="3"/>
        <v>0.62261567403196161</v>
      </c>
      <c r="D18" s="56">
        <f t="shared" si="3"/>
        <v>0.63446219650010471</v>
      </c>
      <c r="E18" s="56">
        <f t="shared" si="3"/>
        <v>0.64377869985957392</v>
      </c>
      <c r="F18" s="56">
        <f t="shared" si="3"/>
        <v>0.62453906427103423</v>
      </c>
      <c r="G18" s="56">
        <f t="shared" si="3"/>
        <v>0.63200550313165882</v>
      </c>
      <c r="H18" s="56">
        <f t="shared" si="3"/>
        <v>0.65228511383275911</v>
      </c>
      <c r="I18" s="56">
        <f t="shared" si="3"/>
        <v>0.63471043083219092</v>
      </c>
      <c r="J18" s="56">
        <f t="shared" si="3"/>
        <v>0.61153586384848946</v>
      </c>
      <c r="K18" s="56">
        <f t="shared" si="3"/>
        <v>0.63401490795569559</v>
      </c>
      <c r="L18" s="56">
        <f t="shared" si="3"/>
        <v>0.59180431273352185</v>
      </c>
      <c r="M18" s="56">
        <f t="shared" si="3"/>
        <v>0.59849148789822559</v>
      </c>
      <c r="N18" s="56">
        <f t="shared" si="3"/>
        <v>0.57165856568239948</v>
      </c>
      <c r="O18" s="56">
        <f t="shared" si="3"/>
        <v>0.54768120075744353</v>
      </c>
      <c r="P18" s="56">
        <f t="shared" si="3"/>
        <v>0.54302672064162583</v>
      </c>
      <c r="Q18" s="56">
        <f t="shared" si="3"/>
        <v>0.55639432070774575</v>
      </c>
    </row>
    <row r="19" spans="1:18" ht="11.5" customHeight="1">
      <c r="A19" s="80" t="s">
        <v>182</v>
      </c>
      <c r="B19" s="58">
        <f t="shared" si="3"/>
        <v>0.38016961267134292</v>
      </c>
      <c r="C19" s="58">
        <f t="shared" si="3"/>
        <v>0.37738432596803834</v>
      </c>
      <c r="D19" s="58">
        <f t="shared" si="3"/>
        <v>0.36553780349989523</v>
      </c>
      <c r="E19" s="58">
        <f t="shared" si="3"/>
        <v>0.35622130014042608</v>
      </c>
      <c r="F19" s="58">
        <f t="shared" si="3"/>
        <v>0.37546093572896588</v>
      </c>
      <c r="G19" s="58">
        <f t="shared" si="3"/>
        <v>0.36799449686834113</v>
      </c>
      <c r="H19" s="58">
        <f t="shared" si="3"/>
        <v>0.34771488616724089</v>
      </c>
      <c r="I19" s="58">
        <f t="shared" si="3"/>
        <v>0.36528956916780903</v>
      </c>
      <c r="J19" s="58">
        <f t="shared" si="3"/>
        <v>0.38846413615151065</v>
      </c>
      <c r="K19" s="58">
        <f t="shared" si="3"/>
        <v>0.36598509204430435</v>
      </c>
      <c r="L19" s="58">
        <f t="shared" si="3"/>
        <v>0.40819568726647826</v>
      </c>
      <c r="M19" s="58">
        <f t="shared" si="3"/>
        <v>0.40150851210177435</v>
      </c>
      <c r="N19" s="58">
        <f t="shared" si="3"/>
        <v>0.42834143431760063</v>
      </c>
      <c r="O19" s="58">
        <f t="shared" si="3"/>
        <v>0.45231879924255652</v>
      </c>
      <c r="P19" s="58">
        <f t="shared" si="3"/>
        <v>0.45697327935837412</v>
      </c>
      <c r="Q19" s="58">
        <f t="shared" si="3"/>
        <v>0.44360567929225436</v>
      </c>
    </row>
    <row r="20" spans="1:18" ht="11.5" customHeight="1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8" ht="11.5" customHeight="1">
      <c r="A21" s="11" t="s">
        <v>85</v>
      </c>
      <c r="B21" s="52">
        <f t="shared" ref="B21:Q23" si="4">IF(B7=0,0,B7/B$7)</f>
        <v>1</v>
      </c>
      <c r="C21" s="52">
        <f t="shared" si="4"/>
        <v>1</v>
      </c>
      <c r="D21" s="52">
        <f t="shared" si="4"/>
        <v>1</v>
      </c>
      <c r="E21" s="52">
        <f t="shared" si="4"/>
        <v>1</v>
      </c>
      <c r="F21" s="52">
        <f t="shared" si="4"/>
        <v>1</v>
      </c>
      <c r="G21" s="52">
        <f t="shared" si="4"/>
        <v>1</v>
      </c>
      <c r="H21" s="52">
        <f t="shared" si="4"/>
        <v>1</v>
      </c>
      <c r="I21" s="52">
        <f t="shared" si="4"/>
        <v>1</v>
      </c>
      <c r="J21" s="52">
        <f t="shared" si="4"/>
        <v>1</v>
      </c>
      <c r="K21" s="52">
        <f t="shared" si="4"/>
        <v>1</v>
      </c>
      <c r="L21" s="52">
        <f t="shared" si="4"/>
        <v>1</v>
      </c>
      <c r="M21" s="52">
        <f t="shared" si="4"/>
        <v>1</v>
      </c>
      <c r="N21" s="52">
        <f t="shared" si="4"/>
        <v>1</v>
      </c>
      <c r="O21" s="52">
        <f t="shared" si="4"/>
        <v>1</v>
      </c>
      <c r="P21" s="52">
        <f t="shared" si="4"/>
        <v>1</v>
      </c>
      <c r="Q21" s="52">
        <f t="shared" si="4"/>
        <v>1</v>
      </c>
      <c r="R21" s="10">
        <f>R23/Q23</f>
        <v>22472.955411524814</v>
      </c>
    </row>
    <row r="22" spans="1:18" ht="11.5" customHeight="1">
      <c r="A22" s="79" t="s">
        <v>181</v>
      </c>
      <c r="B22" s="56">
        <f t="shared" si="4"/>
        <v>0.52781483242150851</v>
      </c>
      <c r="C22" s="56">
        <f t="shared" si="4"/>
        <v>0.52502863472729577</v>
      </c>
      <c r="D22" s="56">
        <f t="shared" si="4"/>
        <v>0.53027500556661578</v>
      </c>
      <c r="E22" s="56">
        <f t="shared" si="4"/>
        <v>0.56651539877775781</v>
      </c>
      <c r="F22" s="56">
        <f t="shared" si="4"/>
        <v>0.58990528910353435</v>
      </c>
      <c r="G22" s="56">
        <f t="shared" si="4"/>
        <v>0.57794021492781433</v>
      </c>
      <c r="H22" s="56">
        <f t="shared" si="4"/>
        <v>0.62762763493958196</v>
      </c>
      <c r="I22" s="56">
        <f t="shared" si="4"/>
        <v>0.58680794599485286</v>
      </c>
      <c r="J22" s="56">
        <f t="shared" si="4"/>
        <v>0.55021155688507584</v>
      </c>
      <c r="K22" s="56">
        <f t="shared" si="4"/>
        <v>0.54439117078152277</v>
      </c>
      <c r="L22" s="56">
        <f t="shared" si="4"/>
        <v>0.5260732648536417</v>
      </c>
      <c r="M22" s="56">
        <f t="shared" si="4"/>
        <v>0.48411145555516638</v>
      </c>
      <c r="N22" s="56">
        <f t="shared" si="4"/>
        <v>0.47490087651270257</v>
      </c>
      <c r="O22" s="56">
        <f t="shared" si="4"/>
        <v>0.43287322533367439</v>
      </c>
      <c r="P22" s="56">
        <f t="shared" si="4"/>
        <v>0.40143522617645278</v>
      </c>
      <c r="Q22" s="56">
        <f t="shared" si="4"/>
        <v>0.39709754449778939</v>
      </c>
      <c r="R22" s="10">
        <f>R23*(Q22/Q23)</f>
        <v>8923.955411524812</v>
      </c>
    </row>
    <row r="23" spans="1:18" ht="11.5" customHeight="1">
      <c r="A23" s="80" t="s">
        <v>182</v>
      </c>
      <c r="B23" s="58">
        <f t="shared" si="4"/>
        <v>0.47218516757849149</v>
      </c>
      <c r="C23" s="58">
        <f t="shared" si="4"/>
        <v>0.47497136527270423</v>
      </c>
      <c r="D23" s="58">
        <f t="shared" si="4"/>
        <v>0.46972499443338422</v>
      </c>
      <c r="E23" s="58">
        <f t="shared" si="4"/>
        <v>0.43348460122224219</v>
      </c>
      <c r="F23" s="58">
        <f t="shared" si="4"/>
        <v>0.4100947108964656</v>
      </c>
      <c r="G23" s="58">
        <f t="shared" si="4"/>
        <v>0.42205978507218578</v>
      </c>
      <c r="H23" s="58">
        <f t="shared" si="4"/>
        <v>0.37237236506041799</v>
      </c>
      <c r="I23" s="58">
        <f t="shared" si="4"/>
        <v>0.41319205400514725</v>
      </c>
      <c r="J23" s="58">
        <f t="shared" si="4"/>
        <v>0.44978844311492405</v>
      </c>
      <c r="K23" s="58">
        <f t="shared" si="4"/>
        <v>0.45560882921847712</v>
      </c>
      <c r="L23" s="58">
        <f t="shared" si="4"/>
        <v>0.47392673514635847</v>
      </c>
      <c r="M23" s="58">
        <f t="shared" si="4"/>
        <v>0.51588854444483356</v>
      </c>
      <c r="N23" s="58">
        <f t="shared" si="4"/>
        <v>0.52509912348729726</v>
      </c>
      <c r="O23" s="58">
        <f t="shared" si="4"/>
        <v>0.56712677466632566</v>
      </c>
      <c r="P23" s="58">
        <f t="shared" si="4"/>
        <v>0.59856477382354734</v>
      </c>
      <c r="Q23" s="58">
        <f t="shared" si="4"/>
        <v>0.60290245550221055</v>
      </c>
      <c r="R23" s="10">
        <v>13549</v>
      </c>
    </row>
    <row r="26" spans="1:18" ht="59.25" customHeight="1">
      <c r="I26" s="6"/>
      <c r="J26" s="6" t="s">
        <v>185</v>
      </c>
      <c r="K26" s="6" t="s">
        <v>176</v>
      </c>
      <c r="L26" s="6" t="s">
        <v>177</v>
      </c>
      <c r="M26" s="81"/>
    </row>
    <row r="27" spans="1:18" ht="14.5">
      <c r="A27" s="73" t="s">
        <v>157</v>
      </c>
      <c r="B27" s="72"/>
      <c r="I27" s="78"/>
      <c r="J27" s="58">
        <v>0.60290245550221055</v>
      </c>
      <c r="K27" s="75">
        <v>13549</v>
      </c>
      <c r="L27" s="4">
        <v>22472.955411524814</v>
      </c>
    </row>
    <row r="28" spans="1:18" ht="11.5" customHeight="1">
      <c r="A28" s="72"/>
      <c r="B28" s="72"/>
    </row>
    <row r="29" spans="1:18" ht="11.5" customHeight="1">
      <c r="A29" s="73" t="s">
        <v>156</v>
      </c>
      <c r="B29" s="76">
        <v>43921.542696759258</v>
      </c>
    </row>
    <row r="30" spans="1:18" ht="11.5" customHeight="1">
      <c r="A30" s="73" t="s">
        <v>155</v>
      </c>
      <c r="B30" s="76">
        <v>43941.719622557866</v>
      </c>
    </row>
    <row r="31" spans="1:18" ht="11.5" customHeight="1">
      <c r="A31" s="73" t="s">
        <v>154</v>
      </c>
      <c r="B31" s="73" t="s">
        <v>153</v>
      </c>
    </row>
    <row r="33" spans="1:11" ht="11.5" customHeight="1">
      <c r="A33" s="73" t="s">
        <v>151</v>
      </c>
      <c r="B33" s="73" t="s">
        <v>152</v>
      </c>
      <c r="C33" s="72"/>
      <c r="D33" s="72"/>
      <c r="E33" s="72"/>
      <c r="F33" s="72"/>
      <c r="G33" s="72"/>
      <c r="H33" s="72"/>
      <c r="I33" s="72"/>
      <c r="J33" s="72"/>
      <c r="K33" s="72"/>
    </row>
    <row r="34" spans="1:11" ht="11.5" customHeight="1">
      <c r="A34" s="73" t="s">
        <v>150</v>
      </c>
      <c r="B34" s="73" t="s">
        <v>149</v>
      </c>
      <c r="C34" s="72"/>
      <c r="D34" s="72"/>
      <c r="E34" s="72"/>
      <c r="F34" s="72"/>
      <c r="G34" s="72"/>
      <c r="H34" s="72"/>
      <c r="I34" s="72"/>
      <c r="J34" s="72"/>
      <c r="K34" s="72"/>
    </row>
    <row r="35" spans="1:11" ht="11.5" customHeight="1">
      <c r="A35" s="73" t="s">
        <v>148</v>
      </c>
      <c r="B35" s="73" t="s">
        <v>32</v>
      </c>
      <c r="C35" s="72"/>
      <c r="D35" s="72"/>
      <c r="E35" s="72"/>
      <c r="F35" s="72"/>
      <c r="G35" s="72"/>
      <c r="H35" s="72"/>
      <c r="I35" s="72"/>
      <c r="J35" s="72"/>
      <c r="K35" s="72"/>
    </row>
    <row r="36" spans="1:11" ht="11.5" customHeight="1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</row>
    <row r="37" spans="1:11" ht="11.5" customHeight="1">
      <c r="A37" s="74" t="s">
        <v>147</v>
      </c>
      <c r="B37" s="74" t="s">
        <v>146</v>
      </c>
      <c r="C37" s="74" t="s">
        <v>145</v>
      </c>
      <c r="D37" s="74" t="s">
        <v>144</v>
      </c>
      <c r="E37" s="74" t="s">
        <v>143</v>
      </c>
      <c r="F37" s="74" t="s">
        <v>142</v>
      </c>
      <c r="G37" s="74" t="s">
        <v>141</v>
      </c>
      <c r="H37" s="74" t="s">
        <v>140</v>
      </c>
      <c r="I37" s="74" t="s">
        <v>139</v>
      </c>
      <c r="J37" s="74" t="s">
        <v>138</v>
      </c>
      <c r="K37" s="74" t="s">
        <v>137</v>
      </c>
    </row>
    <row r="38" spans="1:11" ht="11.5" customHeight="1">
      <c r="A38" s="74" t="s">
        <v>136</v>
      </c>
      <c r="B38" s="75">
        <v>1335</v>
      </c>
      <c r="C38" s="75">
        <v>1309</v>
      </c>
      <c r="D38" s="75">
        <v>1263</v>
      </c>
      <c r="E38" s="75">
        <v>1209</v>
      </c>
      <c r="F38" s="75">
        <v>1187</v>
      </c>
      <c r="G38" s="75">
        <v>1137</v>
      </c>
      <c r="H38" s="75">
        <v>0</v>
      </c>
      <c r="I38" s="75">
        <v>0</v>
      </c>
      <c r="J38" s="75">
        <v>0</v>
      </c>
      <c r="K38" s="75">
        <v>0</v>
      </c>
    </row>
    <row r="39" spans="1:11" ht="11.5" customHeight="1">
      <c r="A39" s="74" t="s">
        <v>135</v>
      </c>
      <c r="B39" s="75">
        <v>182</v>
      </c>
      <c r="C39" s="75">
        <v>179</v>
      </c>
      <c r="D39" s="75">
        <v>178</v>
      </c>
      <c r="E39" s="75">
        <v>168</v>
      </c>
      <c r="F39" s="75">
        <v>151</v>
      </c>
      <c r="G39" s="75">
        <v>148</v>
      </c>
      <c r="H39" s="75">
        <v>141</v>
      </c>
      <c r="I39" s="75">
        <v>139</v>
      </c>
      <c r="J39" s="75">
        <v>146</v>
      </c>
      <c r="K39" s="75">
        <v>145</v>
      </c>
    </row>
    <row r="40" spans="1:11" ht="11.5" customHeight="1">
      <c r="A40" s="74" t="s">
        <v>134</v>
      </c>
      <c r="B40" s="75">
        <v>204</v>
      </c>
      <c r="C40" s="75">
        <v>208</v>
      </c>
      <c r="D40" s="75">
        <v>189</v>
      </c>
      <c r="E40" s="75">
        <v>176</v>
      </c>
      <c r="F40" s="75">
        <v>151</v>
      </c>
      <c r="G40" s="75">
        <v>147</v>
      </c>
      <c r="H40" s="75">
        <v>137</v>
      </c>
      <c r="I40" s="75">
        <v>133</v>
      </c>
      <c r="J40" s="75">
        <v>139</v>
      </c>
      <c r="K40" s="75">
        <v>154</v>
      </c>
    </row>
    <row r="41" spans="1:11" ht="11.5" customHeight="1">
      <c r="A41" s="74" t="s">
        <v>133</v>
      </c>
      <c r="B41" s="75">
        <v>2376</v>
      </c>
      <c r="C41" s="75">
        <v>2357</v>
      </c>
      <c r="D41" s="75">
        <v>2346</v>
      </c>
      <c r="E41" s="75">
        <v>2275</v>
      </c>
      <c r="F41" s="75">
        <v>2147</v>
      </c>
      <c r="G41" s="75">
        <v>2037</v>
      </c>
      <c r="H41" s="75">
        <v>2029</v>
      </c>
      <c r="I41" s="75">
        <v>2003</v>
      </c>
      <c r="J41" s="75">
        <v>1982</v>
      </c>
      <c r="K41" s="75">
        <v>2005</v>
      </c>
    </row>
    <row r="42" spans="1:11" ht="11.5" customHeight="1">
      <c r="A42" s="74" t="s">
        <v>132</v>
      </c>
      <c r="B42" s="75">
        <v>10</v>
      </c>
      <c r="C42" s="75">
        <v>10</v>
      </c>
      <c r="D42" s="75">
        <v>11</v>
      </c>
      <c r="E42" s="75">
        <v>11</v>
      </c>
      <c r="F42" s="75">
        <v>12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</row>
    <row r="43" spans="1:11" ht="11.5" customHeight="1">
      <c r="A43" s="74" t="s">
        <v>131</v>
      </c>
      <c r="B43" s="75">
        <v>1336</v>
      </c>
      <c r="C43" s="75">
        <v>1329</v>
      </c>
      <c r="D43" s="75">
        <v>1329</v>
      </c>
      <c r="E43" s="75">
        <v>1325</v>
      </c>
      <c r="F43" s="75">
        <v>1292</v>
      </c>
      <c r="G43" s="75">
        <v>1230</v>
      </c>
      <c r="H43" s="75">
        <v>1167</v>
      </c>
      <c r="I43" s="75">
        <v>1088</v>
      </c>
      <c r="J43" s="75">
        <v>1086</v>
      </c>
      <c r="K43" s="75">
        <v>1041</v>
      </c>
    </row>
    <row r="44" spans="1:11" ht="11.5" customHeight="1">
      <c r="A44" s="74" t="s">
        <v>130</v>
      </c>
      <c r="B44" s="75">
        <v>136</v>
      </c>
      <c r="C44" s="75">
        <v>132</v>
      </c>
      <c r="D44" s="75">
        <v>134</v>
      </c>
      <c r="E44" s="75">
        <v>134</v>
      </c>
      <c r="F44" s="75">
        <v>132</v>
      </c>
      <c r="G44" s="75">
        <v>126</v>
      </c>
      <c r="H44" s="75">
        <v>130</v>
      </c>
      <c r="I44" s="75">
        <v>137</v>
      </c>
      <c r="J44" s="75">
        <v>138</v>
      </c>
      <c r="K44" s="75">
        <v>127</v>
      </c>
    </row>
    <row r="45" spans="1:11" ht="11.5" customHeight="1">
      <c r="A45" s="74" t="s">
        <v>129</v>
      </c>
      <c r="B45" s="75">
        <v>3509</v>
      </c>
      <c r="C45" s="75">
        <v>82</v>
      </c>
      <c r="D45" s="75">
        <v>238</v>
      </c>
      <c r="E45" s="75">
        <v>196</v>
      </c>
      <c r="F45" s="75">
        <v>141</v>
      </c>
      <c r="G45" s="75">
        <v>147</v>
      </c>
      <c r="H45" s="75">
        <v>148</v>
      </c>
      <c r="I45" s="75">
        <v>136</v>
      </c>
      <c r="J45" s="75">
        <v>131</v>
      </c>
      <c r="K45" s="75">
        <v>0</v>
      </c>
    </row>
    <row r="46" spans="1:11" ht="11.5" customHeight="1">
      <c r="A46" s="74" t="s">
        <v>128</v>
      </c>
      <c r="B46" s="75">
        <v>0</v>
      </c>
      <c r="C46" s="75">
        <v>0</v>
      </c>
      <c r="D46" s="75">
        <v>0</v>
      </c>
      <c r="E46" s="75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</row>
    <row r="47" spans="1:11" ht="11.5" customHeight="1">
      <c r="A47" s="74" t="s">
        <v>127</v>
      </c>
      <c r="B47" s="75">
        <v>58</v>
      </c>
      <c r="C47" s="75">
        <v>59</v>
      </c>
      <c r="D47" s="75">
        <v>54</v>
      </c>
      <c r="E47" s="75">
        <v>54</v>
      </c>
      <c r="F47" s="75">
        <v>74</v>
      </c>
      <c r="G47" s="75">
        <v>86</v>
      </c>
      <c r="H47" s="75">
        <v>85</v>
      </c>
      <c r="I47" s="75">
        <v>85</v>
      </c>
      <c r="J47" s="75">
        <v>51</v>
      </c>
      <c r="K47" s="75">
        <v>48</v>
      </c>
    </row>
    <row r="48" spans="1:11" ht="11.5" customHeight="1">
      <c r="A48" s="74" t="s">
        <v>126</v>
      </c>
      <c r="B48" s="75">
        <v>0</v>
      </c>
      <c r="C48" s="75">
        <v>0</v>
      </c>
      <c r="D48" s="75">
        <v>0</v>
      </c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</row>
    <row r="49" spans="1:11" ht="11.5" customHeight="1">
      <c r="A49" s="74" t="s">
        <v>125</v>
      </c>
      <c r="B49" s="75">
        <v>401</v>
      </c>
      <c r="C49" s="75">
        <v>384</v>
      </c>
      <c r="D49" s="75">
        <v>373</v>
      </c>
      <c r="E49" s="75">
        <v>357</v>
      </c>
      <c r="F49" s="75">
        <v>336</v>
      </c>
      <c r="G49" s="75">
        <v>327</v>
      </c>
      <c r="H49" s="75">
        <v>322</v>
      </c>
      <c r="I49" s="75">
        <v>318</v>
      </c>
      <c r="J49" s="75">
        <v>313</v>
      </c>
      <c r="K49" s="75">
        <v>313</v>
      </c>
    </row>
    <row r="50" spans="1:11" ht="11.5" customHeight="1">
      <c r="A50" s="74" t="s">
        <v>124</v>
      </c>
      <c r="B50" s="75">
        <v>0</v>
      </c>
      <c r="C50" s="75">
        <v>0</v>
      </c>
      <c r="D50" s="75">
        <v>0</v>
      </c>
      <c r="E50" s="75">
        <v>0</v>
      </c>
      <c r="F50" s="75">
        <v>7048</v>
      </c>
      <c r="G50" s="75">
        <v>6817</v>
      </c>
      <c r="H50" s="75">
        <v>6687</v>
      </c>
      <c r="I50" s="75">
        <v>6507</v>
      </c>
      <c r="J50" s="75">
        <v>4330</v>
      </c>
      <c r="K50" s="75">
        <v>6422</v>
      </c>
    </row>
    <row r="51" spans="1:11" ht="11.5" customHeight="1">
      <c r="A51" s="74" t="s">
        <v>123</v>
      </c>
      <c r="B51" s="75">
        <v>0</v>
      </c>
      <c r="C51" s="75">
        <v>0</v>
      </c>
      <c r="D51" s="75">
        <v>0</v>
      </c>
      <c r="E51" s="75">
        <v>0</v>
      </c>
      <c r="F51" s="75">
        <v>0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</row>
    <row r="52" spans="1:11" ht="11.5" customHeight="1">
      <c r="A52" s="74" t="s">
        <v>122</v>
      </c>
      <c r="B52" s="75">
        <v>612</v>
      </c>
      <c r="C52" s="75">
        <v>597</v>
      </c>
      <c r="D52" s="75">
        <v>551</v>
      </c>
      <c r="E52" s="75">
        <v>548</v>
      </c>
      <c r="F52" s="75">
        <v>571</v>
      </c>
      <c r="G52" s="75">
        <v>583</v>
      </c>
      <c r="H52" s="75">
        <v>600</v>
      </c>
      <c r="I52" s="75">
        <v>607</v>
      </c>
      <c r="J52" s="75">
        <v>598</v>
      </c>
      <c r="K52" s="75">
        <v>551</v>
      </c>
    </row>
    <row r="53" spans="1:11" ht="11.5" customHeight="1">
      <c r="A53" s="74" t="s">
        <v>121</v>
      </c>
      <c r="B53" s="75">
        <v>1333</v>
      </c>
      <c r="C53" s="75">
        <v>1305</v>
      </c>
      <c r="D53" s="75">
        <v>1204</v>
      </c>
      <c r="E53" s="75">
        <v>1234</v>
      </c>
      <c r="F53" s="75">
        <v>1272</v>
      </c>
      <c r="G53" s="75">
        <v>1265</v>
      </c>
      <c r="H53" s="75">
        <v>1288</v>
      </c>
      <c r="I53" s="75">
        <v>1302</v>
      </c>
      <c r="J53" s="75">
        <v>1303</v>
      </c>
      <c r="K53" s="75">
        <v>1284</v>
      </c>
    </row>
    <row r="54" spans="1:11" ht="11.5" customHeight="1">
      <c r="A54" s="74" t="s">
        <v>120</v>
      </c>
      <c r="B54" s="75">
        <v>171</v>
      </c>
      <c r="C54" s="75">
        <v>181</v>
      </c>
      <c r="D54" s="75">
        <v>175</v>
      </c>
      <c r="E54" s="75">
        <v>166</v>
      </c>
      <c r="F54" s="75">
        <v>172</v>
      </c>
      <c r="G54" s="75">
        <v>145</v>
      </c>
      <c r="H54" s="75">
        <v>127</v>
      </c>
      <c r="I54" s="75">
        <v>111</v>
      </c>
      <c r="J54" s="75">
        <v>110</v>
      </c>
      <c r="K54" s="75">
        <v>109</v>
      </c>
    </row>
    <row r="55" spans="1:11" ht="11.5" customHeight="1">
      <c r="A55" s="74" t="s">
        <v>119</v>
      </c>
      <c r="B55" s="75">
        <v>178</v>
      </c>
      <c r="C55" s="75">
        <v>188</v>
      </c>
      <c r="D55" s="75">
        <v>188</v>
      </c>
      <c r="E55" s="75">
        <v>186</v>
      </c>
      <c r="F55" s="75">
        <v>185</v>
      </c>
      <c r="G55" s="75">
        <v>234</v>
      </c>
      <c r="H55" s="75">
        <v>243</v>
      </c>
      <c r="I55" s="75">
        <v>227</v>
      </c>
      <c r="J55" s="75">
        <v>235</v>
      </c>
      <c r="K55" s="75">
        <v>243</v>
      </c>
    </row>
    <row r="56" spans="1:11" ht="11.5" customHeight="1">
      <c r="A56" s="74" t="s">
        <v>118</v>
      </c>
      <c r="B56" s="75">
        <v>445</v>
      </c>
      <c r="C56" s="75">
        <v>445</v>
      </c>
      <c r="D56" s="75">
        <v>445</v>
      </c>
      <c r="E56" s="75">
        <v>445</v>
      </c>
      <c r="F56" s="75">
        <v>445</v>
      </c>
      <c r="G56" s="75">
        <v>445</v>
      </c>
      <c r="H56" s="75">
        <v>445</v>
      </c>
      <c r="I56" s="75">
        <v>445</v>
      </c>
      <c r="J56" s="75">
        <v>445</v>
      </c>
      <c r="K56" s="75">
        <v>445</v>
      </c>
    </row>
    <row r="57" spans="1:11" ht="11.5" customHeight="1">
      <c r="A57" s="72" t="s">
        <v>32</v>
      </c>
      <c r="B57" s="75">
        <v>12286</v>
      </c>
      <c r="C57" s="75">
        <v>8765</v>
      </c>
      <c r="D57" s="75">
        <v>8678</v>
      </c>
      <c r="E57" s="75">
        <v>8484</v>
      </c>
      <c r="F57" s="75">
        <v>15316</v>
      </c>
      <c r="G57" s="75">
        <v>14874</v>
      </c>
      <c r="H57" s="75">
        <v>13549</v>
      </c>
      <c r="I57" s="75">
        <v>13238</v>
      </c>
      <c r="J57" s="75">
        <v>11007</v>
      </c>
      <c r="K57" s="75">
        <v>12887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08DB-E6F9-4030-A163-BAAA1A2D6E8D}">
  <dimension ref="A1:Q23"/>
  <sheetViews>
    <sheetView workbookViewId="0">
      <selection activeCell="B13" sqref="B13"/>
    </sheetView>
  </sheetViews>
  <sheetFormatPr defaultColWidth="9.1796875" defaultRowHeight="11.5" customHeight="1"/>
  <cols>
    <col min="1" max="1" width="50.7265625" style="126" customWidth="1"/>
    <col min="2" max="17" width="10.7265625" style="123" customWidth="1"/>
    <col min="18" max="16384" width="9.1796875" style="126"/>
  </cols>
  <sheetData>
    <row r="1" spans="1:17" ht="13">
      <c r="A1" s="124" t="s">
        <v>243</v>
      </c>
      <c r="B1" s="125">
        <v>2000</v>
      </c>
      <c r="C1" s="125">
        <v>2001</v>
      </c>
      <c r="D1" s="125">
        <v>2002</v>
      </c>
      <c r="E1" s="125">
        <v>2003</v>
      </c>
      <c r="F1" s="125">
        <v>2004</v>
      </c>
      <c r="G1" s="125">
        <v>2005</v>
      </c>
      <c r="H1" s="125">
        <v>2006</v>
      </c>
      <c r="I1" s="125">
        <v>2007</v>
      </c>
      <c r="J1" s="125">
        <v>2008</v>
      </c>
      <c r="K1" s="125">
        <v>2009</v>
      </c>
      <c r="L1" s="125">
        <v>2010</v>
      </c>
      <c r="M1" s="125">
        <v>2011</v>
      </c>
      <c r="N1" s="125">
        <v>2012</v>
      </c>
      <c r="O1" s="125">
        <v>2013</v>
      </c>
      <c r="P1" s="125">
        <v>2014</v>
      </c>
      <c r="Q1" s="125">
        <v>2015</v>
      </c>
    </row>
    <row r="2" spans="1:17" ht="10.5"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</row>
    <row r="3" spans="1:17" ht="10.5">
      <c r="A3" s="130" t="s">
        <v>180</v>
      </c>
      <c r="B3" s="147">
        <f t="shared" ref="B3:Q3" si="0">SUM(B4:B5)</f>
        <v>58680.325099566704</v>
      </c>
      <c r="C3" s="147">
        <f t="shared" si="0"/>
        <v>59768.127606967551</v>
      </c>
      <c r="D3" s="147">
        <f t="shared" si="0"/>
        <v>68978.948008041232</v>
      </c>
      <c r="E3" s="147">
        <f t="shared" si="0"/>
        <v>58118.839204254007</v>
      </c>
      <c r="F3" s="147">
        <f t="shared" si="0"/>
        <v>59899.911082992134</v>
      </c>
      <c r="G3" s="147">
        <f t="shared" si="0"/>
        <v>64714.322345938737</v>
      </c>
      <c r="H3" s="147">
        <f t="shared" si="0"/>
        <v>95138.787214824551</v>
      </c>
      <c r="I3" s="147">
        <f t="shared" si="0"/>
        <v>83036.071979072716</v>
      </c>
      <c r="J3" s="147">
        <f t="shared" si="0"/>
        <v>55764.240778424981</v>
      </c>
      <c r="K3" s="147">
        <f t="shared" si="0"/>
        <v>58590.715846863088</v>
      </c>
      <c r="L3" s="147">
        <f t="shared" si="0"/>
        <v>49570.027213388319</v>
      </c>
      <c r="M3" s="147">
        <f t="shared" si="0"/>
        <v>50219.576473992434</v>
      </c>
      <c r="N3" s="147">
        <f t="shared" si="0"/>
        <v>48620.986217881997</v>
      </c>
      <c r="O3" s="147">
        <f t="shared" si="0"/>
        <v>48881.476516363909</v>
      </c>
      <c r="P3" s="147">
        <f t="shared" si="0"/>
        <v>48826.160985036324</v>
      </c>
      <c r="Q3" s="147">
        <f t="shared" si="0"/>
        <v>48260.317069350938</v>
      </c>
    </row>
    <row r="4" spans="1:17" ht="10.5">
      <c r="A4" s="177" t="s">
        <v>181</v>
      </c>
      <c r="B4" s="150">
        <v>58470.325099566704</v>
      </c>
      <c r="C4" s="150">
        <v>59578.127606967551</v>
      </c>
      <c r="D4" s="150">
        <v>68798.948008041232</v>
      </c>
      <c r="E4" s="150">
        <v>57938.839204254007</v>
      </c>
      <c r="F4" s="150">
        <v>59749.911082992134</v>
      </c>
      <c r="G4" s="150">
        <v>64544.322345938737</v>
      </c>
      <c r="H4" s="150">
        <v>94978.787214824551</v>
      </c>
      <c r="I4" s="150">
        <v>82874.071979072716</v>
      </c>
      <c r="J4" s="150">
        <v>55600.240778424981</v>
      </c>
      <c r="K4" s="150">
        <v>58457.715846863088</v>
      </c>
      <c r="L4" s="150">
        <v>49414.027213388319</v>
      </c>
      <c r="M4" s="150">
        <v>50075.576473992434</v>
      </c>
      <c r="N4" s="150">
        <v>48455.986217881997</v>
      </c>
      <c r="O4" s="150">
        <v>48670.476516363909</v>
      </c>
      <c r="P4" s="150">
        <v>48657.160985036324</v>
      </c>
      <c r="Q4" s="150">
        <v>48094.317069350938</v>
      </c>
    </row>
    <row r="5" spans="1:17" ht="10.5">
      <c r="A5" s="176" t="s">
        <v>182</v>
      </c>
      <c r="B5" s="148">
        <v>210</v>
      </c>
      <c r="C5" s="148">
        <v>190</v>
      </c>
      <c r="D5" s="148">
        <v>180</v>
      </c>
      <c r="E5" s="148">
        <v>180</v>
      </c>
      <c r="F5" s="148">
        <v>150</v>
      </c>
      <c r="G5" s="148">
        <v>170</v>
      </c>
      <c r="H5" s="148">
        <v>160</v>
      </c>
      <c r="I5" s="148">
        <v>162</v>
      </c>
      <c r="J5" s="148">
        <v>164</v>
      </c>
      <c r="K5" s="148">
        <v>133</v>
      </c>
      <c r="L5" s="148">
        <v>156</v>
      </c>
      <c r="M5" s="148">
        <v>144</v>
      </c>
      <c r="N5" s="148">
        <v>165</v>
      </c>
      <c r="O5" s="148">
        <v>211</v>
      </c>
      <c r="P5" s="148">
        <v>169</v>
      </c>
      <c r="Q5" s="148">
        <v>166</v>
      </c>
    </row>
    <row r="7" spans="1:17" ht="10.5">
      <c r="A7" s="130" t="s">
        <v>66</v>
      </c>
      <c r="B7" s="129">
        <f t="shared" ref="B7:Q7" si="1">SUM(B8:B9)</f>
        <v>43.074966623315682</v>
      </c>
      <c r="C7" s="129">
        <f t="shared" si="1"/>
        <v>30.682890012782291</v>
      </c>
      <c r="D7" s="129">
        <f t="shared" si="1"/>
        <v>31.065426474429458</v>
      </c>
      <c r="E7" s="129">
        <f t="shared" si="1"/>
        <v>55.150308308514738</v>
      </c>
      <c r="F7" s="129">
        <f t="shared" si="1"/>
        <v>53.71829559237694</v>
      </c>
      <c r="G7" s="129">
        <f t="shared" si="1"/>
        <v>62.163863167612483</v>
      </c>
      <c r="H7" s="129">
        <f t="shared" si="1"/>
        <v>82.977034138642608</v>
      </c>
      <c r="I7" s="129">
        <f t="shared" si="1"/>
        <v>74.586624238497834</v>
      </c>
      <c r="J7" s="129">
        <f t="shared" si="1"/>
        <v>47.552114733101028</v>
      </c>
      <c r="K7" s="129">
        <f t="shared" si="1"/>
        <v>45.023037251551159</v>
      </c>
      <c r="L7" s="129">
        <f t="shared" si="1"/>
        <v>45.094715261687647</v>
      </c>
      <c r="M7" s="129">
        <f t="shared" si="1"/>
        <v>43.18326285148482</v>
      </c>
      <c r="N7" s="129">
        <f t="shared" si="1"/>
        <v>40.945880047089659</v>
      </c>
      <c r="O7" s="129">
        <f t="shared" si="1"/>
        <v>36.508824879963818</v>
      </c>
      <c r="P7" s="129">
        <f t="shared" si="1"/>
        <v>34.07042504320151</v>
      </c>
      <c r="Q7" s="129">
        <f t="shared" si="1"/>
        <v>33.7099185120058</v>
      </c>
    </row>
    <row r="8" spans="1:17" ht="10.5">
      <c r="A8" s="177" t="s">
        <v>181</v>
      </c>
      <c r="B8" s="156">
        <v>42.887296649503888</v>
      </c>
      <c r="C8" s="156">
        <v>30.564126727140383</v>
      </c>
      <c r="D8" s="156">
        <v>30.966705303775132</v>
      </c>
      <c r="E8" s="156">
        <v>54.942312127375715</v>
      </c>
      <c r="F8" s="156">
        <v>53.554456906516876</v>
      </c>
      <c r="G8" s="156">
        <v>61.964967616067476</v>
      </c>
      <c r="H8" s="156">
        <v>82.807026026956692</v>
      </c>
      <c r="I8" s="156">
        <v>74.409346563776424</v>
      </c>
      <c r="J8" s="156">
        <v>47.381769573315161</v>
      </c>
      <c r="K8" s="156">
        <v>44.898524354250057</v>
      </c>
      <c r="L8" s="156">
        <v>44.921842921262112</v>
      </c>
      <c r="M8" s="156">
        <v>43.032412282895919</v>
      </c>
      <c r="N8" s="156">
        <v>40.776608695550252</v>
      </c>
      <c r="O8" s="156">
        <v>36.316877435324344</v>
      </c>
      <c r="P8" s="156">
        <v>33.926756929320476</v>
      </c>
      <c r="Q8" s="156">
        <v>33.568649332342694</v>
      </c>
    </row>
    <row r="9" spans="1:17" ht="10.5">
      <c r="A9" s="176" t="s">
        <v>182</v>
      </c>
      <c r="B9" s="155">
        <v>0.18766997381179013</v>
      </c>
      <c r="C9" s="155">
        <v>0.11876328564190644</v>
      </c>
      <c r="D9" s="155">
        <v>9.8721170654325591E-2</v>
      </c>
      <c r="E9" s="155">
        <v>0.20799618113902266</v>
      </c>
      <c r="F9" s="155">
        <v>0.16383868586006492</v>
      </c>
      <c r="G9" s="155">
        <v>0.19889555154500829</v>
      </c>
      <c r="H9" s="155">
        <v>0.17000811168592261</v>
      </c>
      <c r="I9" s="155">
        <v>0.17727767472141662</v>
      </c>
      <c r="J9" s="155">
        <v>0.17034515978586998</v>
      </c>
      <c r="K9" s="155">
        <v>0.12451289730110357</v>
      </c>
      <c r="L9" s="155">
        <v>0.17287234042553193</v>
      </c>
      <c r="M9" s="155">
        <v>0.15085056858890022</v>
      </c>
      <c r="N9" s="155">
        <v>0.16927135153940603</v>
      </c>
      <c r="O9" s="155">
        <v>0.1919474446394728</v>
      </c>
      <c r="P9" s="155">
        <v>0.14366811388103276</v>
      </c>
      <c r="Q9" s="155">
        <v>0.1412691796631084</v>
      </c>
    </row>
    <row r="11" spans="1:17" ht="13">
      <c r="A11" s="136" t="s">
        <v>25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</row>
    <row r="13" spans="1:17" ht="10.5">
      <c r="A13" s="130" t="s">
        <v>183</v>
      </c>
      <c r="B13" s="147">
        <f t="shared" ref="B13:Q15" si="2">IF(B3=0,"",B3/B7)</f>
        <v>1362.2837044243729</v>
      </c>
      <c r="C13" s="147">
        <f t="shared" si="2"/>
        <v>1947.930184610007</v>
      </c>
      <c r="D13" s="147">
        <f t="shared" si="2"/>
        <v>2220.4410444781474</v>
      </c>
      <c r="E13" s="147">
        <f t="shared" si="2"/>
        <v>1053.8261885887036</v>
      </c>
      <c r="F13" s="147">
        <f t="shared" si="2"/>
        <v>1115.0746765594033</v>
      </c>
      <c r="G13" s="147">
        <f t="shared" si="2"/>
        <v>1041.0280032218952</v>
      </c>
      <c r="H13" s="147">
        <f t="shared" si="2"/>
        <v>1146.5677003574438</v>
      </c>
      <c r="I13" s="147">
        <f t="shared" si="2"/>
        <v>1113.2836862753966</v>
      </c>
      <c r="J13" s="147">
        <f t="shared" si="2"/>
        <v>1172.6973887789577</v>
      </c>
      <c r="K13" s="147">
        <f t="shared" si="2"/>
        <v>1301.3496961457101</v>
      </c>
      <c r="L13" s="147">
        <f t="shared" si="2"/>
        <v>1099.2424927340185</v>
      </c>
      <c r="M13" s="147">
        <f t="shared" si="2"/>
        <v>1162.9407589395639</v>
      </c>
      <c r="N13" s="147">
        <f t="shared" si="2"/>
        <v>1187.4451388507368</v>
      </c>
      <c r="O13" s="147">
        <f t="shared" si="2"/>
        <v>1338.8948200080317</v>
      </c>
      <c r="P13" s="147">
        <f t="shared" si="2"/>
        <v>1433.0951528524945</v>
      </c>
      <c r="Q13" s="147">
        <f t="shared" si="2"/>
        <v>1431.635530420016</v>
      </c>
    </row>
    <row r="14" spans="1:17" ht="10.5">
      <c r="A14" s="177" t="s">
        <v>181</v>
      </c>
      <c r="B14" s="150">
        <f t="shared" si="2"/>
        <v>1363.3483494521699</v>
      </c>
      <c r="C14" s="150">
        <f t="shared" si="2"/>
        <v>1949.2828353595089</v>
      </c>
      <c r="D14" s="150">
        <f t="shared" si="2"/>
        <v>2221.7070667719368</v>
      </c>
      <c r="E14" s="150">
        <f t="shared" si="2"/>
        <v>1054.5395153726199</v>
      </c>
      <c r="F14" s="150">
        <f t="shared" si="2"/>
        <v>1115.6851275196361</v>
      </c>
      <c r="G14" s="150">
        <f t="shared" si="2"/>
        <v>1041.6260159426347</v>
      </c>
      <c r="H14" s="150">
        <f t="shared" si="2"/>
        <v>1146.9894738630694</v>
      </c>
      <c r="I14" s="150">
        <f t="shared" si="2"/>
        <v>1113.7589000064818</v>
      </c>
      <c r="J14" s="150">
        <f t="shared" si="2"/>
        <v>1173.452179585508</v>
      </c>
      <c r="K14" s="150">
        <f t="shared" si="2"/>
        <v>1301.9963726564997</v>
      </c>
      <c r="L14" s="150">
        <f t="shared" si="2"/>
        <v>1100</v>
      </c>
      <c r="M14" s="150">
        <f t="shared" si="2"/>
        <v>1163.6711450149394</v>
      </c>
      <c r="N14" s="150">
        <f t="shared" si="2"/>
        <v>1188.3280088265349</v>
      </c>
      <c r="O14" s="150">
        <f t="shared" si="2"/>
        <v>1340.1613782198021</v>
      </c>
      <c r="P14" s="150">
        <f t="shared" si="2"/>
        <v>1434.1824975020058</v>
      </c>
      <c r="Q14" s="150">
        <f t="shared" si="2"/>
        <v>1432.7152872073725</v>
      </c>
    </row>
    <row r="15" spans="1:17" ht="10.5">
      <c r="A15" s="176" t="s">
        <v>182</v>
      </c>
      <c r="B15" s="148">
        <f t="shared" si="2"/>
        <v>1118.9856093367612</v>
      </c>
      <c r="C15" s="148">
        <f t="shared" si="2"/>
        <v>1599.8210134812673</v>
      </c>
      <c r="D15" s="148">
        <f t="shared" si="2"/>
        <v>1823.3171143226621</v>
      </c>
      <c r="E15" s="148">
        <f t="shared" si="2"/>
        <v>865.40050405872466</v>
      </c>
      <c r="F15" s="148">
        <f t="shared" si="2"/>
        <v>915.53468713802681</v>
      </c>
      <c r="G15" s="148">
        <f t="shared" si="2"/>
        <v>854.71997075575882</v>
      </c>
      <c r="H15" s="148">
        <f t="shared" si="2"/>
        <v>941.13156374319442</v>
      </c>
      <c r="I15" s="148">
        <f t="shared" si="2"/>
        <v>913.82065031355614</v>
      </c>
      <c r="J15" s="148">
        <f t="shared" si="2"/>
        <v>962.7511589184802</v>
      </c>
      <c r="K15" s="148">
        <f t="shared" si="2"/>
        <v>1068.1624384530421</v>
      </c>
      <c r="L15" s="148">
        <f t="shared" si="2"/>
        <v>902.4</v>
      </c>
      <c r="M15" s="148">
        <f t="shared" si="2"/>
        <v>954.58705490484772</v>
      </c>
      <c r="N15" s="148">
        <f t="shared" si="2"/>
        <v>974.76624661786514</v>
      </c>
      <c r="O15" s="148">
        <f t="shared" si="2"/>
        <v>1099.2592289848549</v>
      </c>
      <c r="P15" s="148">
        <f t="shared" si="2"/>
        <v>1176.3222571429023</v>
      </c>
      <c r="Q15" s="148">
        <f t="shared" si="2"/>
        <v>1175.0616829224068</v>
      </c>
    </row>
    <row r="17" spans="1:17" ht="10.5">
      <c r="A17" s="130" t="s">
        <v>184</v>
      </c>
      <c r="B17" s="134">
        <f t="shared" ref="B17:Q19" si="3">IF(B3=0,0,B3/B$3)</f>
        <v>1</v>
      </c>
      <c r="C17" s="134">
        <f t="shared" si="3"/>
        <v>1</v>
      </c>
      <c r="D17" s="134">
        <f t="shared" si="3"/>
        <v>1</v>
      </c>
      <c r="E17" s="134">
        <f t="shared" si="3"/>
        <v>1</v>
      </c>
      <c r="F17" s="134">
        <f t="shared" si="3"/>
        <v>1</v>
      </c>
      <c r="G17" s="134">
        <f t="shared" si="3"/>
        <v>1</v>
      </c>
      <c r="H17" s="134">
        <f t="shared" si="3"/>
        <v>1</v>
      </c>
      <c r="I17" s="134">
        <f t="shared" si="3"/>
        <v>1</v>
      </c>
      <c r="J17" s="134">
        <f t="shared" si="3"/>
        <v>1</v>
      </c>
      <c r="K17" s="134">
        <f t="shared" si="3"/>
        <v>1</v>
      </c>
      <c r="L17" s="134">
        <f t="shared" si="3"/>
        <v>1</v>
      </c>
      <c r="M17" s="134">
        <f t="shared" si="3"/>
        <v>1</v>
      </c>
      <c r="N17" s="134">
        <f t="shared" si="3"/>
        <v>1</v>
      </c>
      <c r="O17" s="134">
        <f t="shared" si="3"/>
        <v>1</v>
      </c>
      <c r="P17" s="134">
        <f t="shared" si="3"/>
        <v>1</v>
      </c>
      <c r="Q17" s="134">
        <f t="shared" si="3"/>
        <v>1</v>
      </c>
    </row>
    <row r="18" spans="1:17" ht="10.5">
      <c r="A18" s="177" t="s">
        <v>181</v>
      </c>
      <c r="B18" s="157">
        <f t="shared" si="3"/>
        <v>0.99642128772048078</v>
      </c>
      <c r="C18" s="157">
        <f t="shared" si="3"/>
        <v>0.99682104814710892</v>
      </c>
      <c r="D18" s="157">
        <f t="shared" si="3"/>
        <v>0.99739050818839659</v>
      </c>
      <c r="E18" s="157">
        <f t="shared" si="3"/>
        <v>0.99690289753779482</v>
      </c>
      <c r="F18" s="157">
        <f t="shared" si="3"/>
        <v>0.99749582266003411</v>
      </c>
      <c r="G18" s="157">
        <f t="shared" si="3"/>
        <v>0.99737306991965025</v>
      </c>
      <c r="H18" s="157">
        <f t="shared" si="3"/>
        <v>0.99831824637790767</v>
      </c>
      <c r="I18" s="157">
        <f t="shared" si="3"/>
        <v>0.99804904066222178</v>
      </c>
      <c r="J18" s="157">
        <f t="shared" si="3"/>
        <v>0.99705904720102545</v>
      </c>
      <c r="K18" s="157">
        <f t="shared" si="3"/>
        <v>0.99773001578701281</v>
      </c>
      <c r="L18" s="157">
        <f t="shared" si="3"/>
        <v>0.9968529369707938</v>
      </c>
      <c r="M18" s="157">
        <f t="shared" si="3"/>
        <v>0.99713259230542151</v>
      </c>
      <c r="N18" s="157">
        <f t="shared" si="3"/>
        <v>0.99660640367802089</v>
      </c>
      <c r="O18" s="157">
        <f t="shared" si="3"/>
        <v>0.99568343644592316</v>
      </c>
      <c r="P18" s="157">
        <f t="shared" si="3"/>
        <v>0.99653874077767868</v>
      </c>
      <c r="Q18" s="157">
        <f t="shared" si="3"/>
        <v>0.99656032098252789</v>
      </c>
    </row>
    <row r="19" spans="1:17" ht="10.5">
      <c r="A19" s="176" t="s">
        <v>182</v>
      </c>
      <c r="B19" s="131">
        <f t="shared" si="3"/>
        <v>3.5787122795192328E-3</v>
      </c>
      <c r="C19" s="131">
        <f t="shared" si="3"/>
        <v>3.17895185289108E-3</v>
      </c>
      <c r="D19" s="131">
        <f t="shared" si="3"/>
        <v>2.6094918116033963E-3</v>
      </c>
      <c r="E19" s="131">
        <f t="shared" si="3"/>
        <v>3.0971024622051453E-3</v>
      </c>
      <c r="F19" s="131">
        <f t="shared" si="3"/>
        <v>2.5041773399658803E-3</v>
      </c>
      <c r="G19" s="131">
        <f t="shared" si="3"/>
        <v>2.6269300803498045E-3</v>
      </c>
      <c r="H19" s="131">
        <f t="shared" si="3"/>
        <v>1.6817536220923022E-3</v>
      </c>
      <c r="I19" s="131">
        <f t="shared" si="3"/>
        <v>1.9509593377782643E-3</v>
      </c>
      <c r="J19" s="131">
        <f t="shared" si="3"/>
        <v>2.9409527989745555E-3</v>
      </c>
      <c r="K19" s="131">
        <f t="shared" si="3"/>
        <v>2.2699842129872312E-3</v>
      </c>
      <c r="L19" s="131">
        <f t="shared" si="3"/>
        <v>3.1470630292062076E-3</v>
      </c>
      <c r="M19" s="131">
        <f t="shared" si="3"/>
        <v>2.8674076945785134E-3</v>
      </c>
      <c r="N19" s="131">
        <f t="shared" si="3"/>
        <v>3.3935963219790823E-3</v>
      </c>
      <c r="O19" s="131">
        <f t="shared" si="3"/>
        <v>4.3165635540768528E-3</v>
      </c>
      <c r="P19" s="131">
        <f t="shared" si="3"/>
        <v>3.4612592223212707E-3</v>
      </c>
      <c r="Q19" s="131">
        <f t="shared" si="3"/>
        <v>3.439679017472161E-3</v>
      </c>
    </row>
    <row r="20" spans="1:17" ht="10.5"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</row>
    <row r="21" spans="1:17" ht="10.5">
      <c r="A21" s="130" t="s">
        <v>85</v>
      </c>
      <c r="B21" s="134">
        <f t="shared" ref="B21:Q23" si="4">IF(B7=0,0,B7/B$7)</f>
        <v>1</v>
      </c>
      <c r="C21" s="134">
        <f t="shared" si="4"/>
        <v>1</v>
      </c>
      <c r="D21" s="134">
        <f t="shared" si="4"/>
        <v>1</v>
      </c>
      <c r="E21" s="134">
        <f t="shared" si="4"/>
        <v>1</v>
      </c>
      <c r="F21" s="134">
        <f t="shared" si="4"/>
        <v>1</v>
      </c>
      <c r="G21" s="134">
        <f t="shared" si="4"/>
        <v>1</v>
      </c>
      <c r="H21" s="134">
        <f t="shared" si="4"/>
        <v>1</v>
      </c>
      <c r="I21" s="134">
        <f t="shared" si="4"/>
        <v>1</v>
      </c>
      <c r="J21" s="134">
        <f t="shared" si="4"/>
        <v>1</v>
      </c>
      <c r="K21" s="134">
        <f t="shared" si="4"/>
        <v>1</v>
      </c>
      <c r="L21" s="134">
        <f t="shared" si="4"/>
        <v>1</v>
      </c>
      <c r="M21" s="134">
        <f t="shared" si="4"/>
        <v>1</v>
      </c>
      <c r="N21" s="134">
        <f t="shared" si="4"/>
        <v>1</v>
      </c>
      <c r="O21" s="134">
        <f t="shared" si="4"/>
        <v>1</v>
      </c>
      <c r="P21" s="134">
        <f t="shared" si="4"/>
        <v>1</v>
      </c>
      <c r="Q21" s="134">
        <f t="shared" si="4"/>
        <v>1</v>
      </c>
    </row>
    <row r="22" spans="1:17" ht="10.5">
      <c r="A22" s="177" t="s">
        <v>181</v>
      </c>
      <c r="B22" s="157">
        <f t="shared" si="4"/>
        <v>0.99564317773121125</v>
      </c>
      <c r="C22" s="157">
        <f t="shared" si="4"/>
        <v>0.9961293318330694</v>
      </c>
      <c r="D22" s="157">
        <f t="shared" si="4"/>
        <v>0.99682215305379485</v>
      </c>
      <c r="E22" s="157">
        <f t="shared" si="4"/>
        <v>0.99622855814376454</v>
      </c>
      <c r="F22" s="157">
        <f t="shared" si="4"/>
        <v>0.99695003938503002</v>
      </c>
      <c r="G22" s="157">
        <f t="shared" si="4"/>
        <v>0.99680046346204831</v>
      </c>
      <c r="H22" s="157">
        <f t="shared" si="4"/>
        <v>0.99795114258480411</v>
      </c>
      <c r="I22" s="157">
        <f t="shared" si="4"/>
        <v>0.99762319750315354</v>
      </c>
      <c r="J22" s="157">
        <f t="shared" si="4"/>
        <v>0.99641771642035326</v>
      </c>
      <c r="K22" s="157">
        <f t="shared" si="4"/>
        <v>0.9972344625129258</v>
      </c>
      <c r="L22" s="157">
        <f t="shared" si="4"/>
        <v>0.9961664612045481</v>
      </c>
      <c r="M22" s="157">
        <f t="shared" si="4"/>
        <v>0.99650673528057143</v>
      </c>
      <c r="N22" s="157">
        <f t="shared" si="4"/>
        <v>0.99586597354007933</v>
      </c>
      <c r="O22" s="157">
        <f t="shared" si="4"/>
        <v>0.99474243706088672</v>
      </c>
      <c r="P22" s="157">
        <f t="shared" si="4"/>
        <v>0.99578320159790013</v>
      </c>
      <c r="Q22" s="157">
        <f t="shared" si="4"/>
        <v>0.9958092696185904</v>
      </c>
    </row>
    <row r="23" spans="1:17" ht="10.5">
      <c r="A23" s="176" t="s">
        <v>182</v>
      </c>
      <c r="B23" s="131">
        <f t="shared" si="4"/>
        <v>4.3568222687886621E-3</v>
      </c>
      <c r="C23" s="131">
        <f t="shared" si="4"/>
        <v>3.8706681669305088E-3</v>
      </c>
      <c r="D23" s="131">
        <f t="shared" si="4"/>
        <v>3.1778469462051279E-3</v>
      </c>
      <c r="E23" s="131">
        <f t="shared" si="4"/>
        <v>3.7714418562354583E-3</v>
      </c>
      <c r="F23" s="131">
        <f t="shared" si="4"/>
        <v>3.049960614969976E-3</v>
      </c>
      <c r="G23" s="131">
        <f t="shared" si="4"/>
        <v>3.1995365379517363E-3</v>
      </c>
      <c r="H23" s="131">
        <f t="shared" si="4"/>
        <v>2.0488574151959166E-3</v>
      </c>
      <c r="I23" s="131">
        <f t="shared" si="4"/>
        <v>2.3768024968465443E-3</v>
      </c>
      <c r="J23" s="131">
        <f t="shared" si="4"/>
        <v>3.5822835796468313E-3</v>
      </c>
      <c r="K23" s="131">
        <f t="shared" si="4"/>
        <v>2.7655374870742149E-3</v>
      </c>
      <c r="L23" s="131">
        <f t="shared" si="4"/>
        <v>3.8335387954517991E-3</v>
      </c>
      <c r="M23" s="131">
        <f t="shared" si="4"/>
        <v>3.4932647194285218E-3</v>
      </c>
      <c r="N23" s="131">
        <f t="shared" si="4"/>
        <v>4.1340264599206596E-3</v>
      </c>
      <c r="O23" s="131">
        <f t="shared" si="4"/>
        <v>5.2575629391132302E-3</v>
      </c>
      <c r="P23" s="131">
        <f t="shared" si="4"/>
        <v>4.2167984020997891E-3</v>
      </c>
      <c r="Q23" s="131">
        <f t="shared" si="4"/>
        <v>4.190730381409713E-3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24209-DB4E-486A-9BDC-54FE58B7A41B}">
  <dimension ref="A1:Q23"/>
  <sheetViews>
    <sheetView workbookViewId="0">
      <selection activeCell="F38" sqref="F38"/>
    </sheetView>
  </sheetViews>
  <sheetFormatPr defaultColWidth="9.1796875" defaultRowHeight="11.5" customHeight="1"/>
  <cols>
    <col min="1" max="1" width="50.7265625" style="126" customWidth="1"/>
    <col min="2" max="17" width="10.7265625" style="123" customWidth="1"/>
    <col min="18" max="16384" width="9.1796875" style="126"/>
  </cols>
  <sheetData>
    <row r="1" spans="1:17" ht="13">
      <c r="A1" s="124" t="s">
        <v>244</v>
      </c>
      <c r="B1" s="125">
        <v>2000</v>
      </c>
      <c r="C1" s="125">
        <v>2001</v>
      </c>
      <c r="D1" s="125">
        <v>2002</v>
      </c>
      <c r="E1" s="125">
        <v>2003</v>
      </c>
      <c r="F1" s="125">
        <v>2004</v>
      </c>
      <c r="G1" s="125">
        <v>2005</v>
      </c>
      <c r="H1" s="125">
        <v>2006</v>
      </c>
      <c r="I1" s="125">
        <v>2007</v>
      </c>
      <c r="J1" s="125">
        <v>2008</v>
      </c>
      <c r="K1" s="125">
        <v>2009</v>
      </c>
      <c r="L1" s="125">
        <v>2010</v>
      </c>
      <c r="M1" s="125">
        <v>2011</v>
      </c>
      <c r="N1" s="125">
        <v>2012</v>
      </c>
      <c r="O1" s="125">
        <v>2013</v>
      </c>
      <c r="P1" s="125">
        <v>2014</v>
      </c>
      <c r="Q1" s="125">
        <v>2015</v>
      </c>
    </row>
    <row r="2" spans="1:17" ht="10.5"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</row>
    <row r="3" spans="1:17" ht="10.5">
      <c r="A3" s="130" t="s">
        <v>180</v>
      </c>
      <c r="B3" s="147">
        <f t="shared" ref="B3:Q3" si="0">SUM(B4:B5)</f>
        <v>291778.73622257222</v>
      </c>
      <c r="C3" s="147">
        <f t="shared" si="0"/>
        <v>289523.65408500435</v>
      </c>
      <c r="D3" s="147">
        <f t="shared" si="0"/>
        <v>291210.94682464935</v>
      </c>
      <c r="E3" s="147">
        <f t="shared" si="0"/>
        <v>286290.90033584624</v>
      </c>
      <c r="F3" s="147">
        <f t="shared" si="0"/>
        <v>301911.76643880294</v>
      </c>
      <c r="G3" s="147">
        <f t="shared" si="0"/>
        <v>309427.07262513612</v>
      </c>
      <c r="H3" s="147">
        <f t="shared" si="0"/>
        <v>300044.08981020236</v>
      </c>
      <c r="I3" s="147">
        <f t="shared" si="0"/>
        <v>311741.14634810272</v>
      </c>
      <c r="J3" s="147">
        <f t="shared" si="0"/>
        <v>314437.24403486174</v>
      </c>
      <c r="K3" s="147">
        <f t="shared" si="0"/>
        <v>288483.53051239322</v>
      </c>
      <c r="L3" s="147">
        <f t="shared" si="0"/>
        <v>315730.25559595803</v>
      </c>
      <c r="M3" s="147">
        <f t="shared" si="0"/>
        <v>291875.28791877918</v>
      </c>
      <c r="N3" s="147">
        <f t="shared" si="0"/>
        <v>288371.86209240049</v>
      </c>
      <c r="O3" s="147">
        <f t="shared" si="0"/>
        <v>276349.31257828337</v>
      </c>
      <c r="P3" s="147">
        <f t="shared" si="0"/>
        <v>269610.40100457746</v>
      </c>
      <c r="Q3" s="147">
        <f t="shared" si="0"/>
        <v>271142.71723367268</v>
      </c>
    </row>
    <row r="4" spans="1:17" ht="10.5">
      <c r="A4" s="177" t="s">
        <v>181</v>
      </c>
      <c r="B4" s="150">
        <f>EU28_TrNavi_act!B4-UK_TrNavi_act!B4</f>
        <v>158754.85062257224</v>
      </c>
      <c r="C4" s="150">
        <f>EU28_TrNavi_act!C4-UK_TrNavi_act!C4</f>
        <v>157896.41048500434</v>
      </c>
      <c r="D4" s="150">
        <f>EU28_TrNavi_act!D4-UK_TrNavi_act!D4</f>
        <v>159727.92382464936</v>
      </c>
      <c r="E4" s="150">
        <f>EU28_TrNavi_act!E4-UK_TrNavi_act!E4</f>
        <v>163784.81513584621</v>
      </c>
      <c r="F4" s="150">
        <f>EU28_TrNavi_act!F4-UK_TrNavi_act!F4</f>
        <v>166215.61543880292</v>
      </c>
      <c r="G4" s="150">
        <f>EU28_TrNavi_act!G4-UK_TrNavi_act!G4</f>
        <v>171915.09822513614</v>
      </c>
      <c r="H4" s="150">
        <f>EU28_TrNavi_act!H4-UK_TrNavi_act!H4</f>
        <v>162793.12071020235</v>
      </c>
      <c r="I4" s="150">
        <f>EU28_TrNavi_act!I4-UK_TrNavi_act!I4</f>
        <v>167695.14634810272</v>
      </c>
      <c r="J4" s="150">
        <f>EU28_TrNavi_act!J4-UK_TrNavi_act!J4</f>
        <v>170791.24403486174</v>
      </c>
      <c r="K4" s="150">
        <f>EU28_TrNavi_act!K4-UK_TrNavi_act!K4</f>
        <v>161592.53051239322</v>
      </c>
      <c r="L4" s="150">
        <f>EU28_TrNavi_act!L4-UK_TrNavi_act!L4</f>
        <v>166772.25559595803</v>
      </c>
      <c r="M4" s="150">
        <f>EU28_TrNavi_act!M4-UK_TrNavi_act!M4</f>
        <v>154665.28791877918</v>
      </c>
      <c r="N4" s="150">
        <f>EU28_TrNavi_act!N4-UK_TrNavi_act!N4</f>
        <v>144188.86209240049</v>
      </c>
      <c r="O4" s="150">
        <f>EU28_TrNavi_act!O4-UK_TrNavi_act!O4</f>
        <v>129452.31257828337</v>
      </c>
      <c r="P4" s="150">
        <f>EU28_TrNavi_act!P4-UK_TrNavi_act!P4</f>
        <v>124262.40100457746</v>
      </c>
      <c r="Q4" s="150">
        <f>EU28_TrNavi_act!Q4-UK_TrNavi_act!Q4</f>
        <v>129619.71723367268</v>
      </c>
    </row>
    <row r="5" spans="1:17" ht="10.5">
      <c r="A5" s="176" t="s">
        <v>182</v>
      </c>
      <c r="B5" s="148">
        <f>EU28_TrNavi_act!B5-UK_TrNavi_act!B5</f>
        <v>133023.88559999998</v>
      </c>
      <c r="C5" s="148">
        <f>EU28_TrNavi_act!C5-UK_TrNavi_act!C5</f>
        <v>131627.24360000002</v>
      </c>
      <c r="D5" s="148">
        <f>EU28_TrNavi_act!D5-UK_TrNavi_act!D5</f>
        <v>131483.02299999999</v>
      </c>
      <c r="E5" s="148">
        <f>EU28_TrNavi_act!E5-UK_TrNavi_act!E5</f>
        <v>122506.08520000002</v>
      </c>
      <c r="F5" s="148">
        <f>EU28_TrNavi_act!F5-UK_TrNavi_act!F5</f>
        <v>135696.15100000001</v>
      </c>
      <c r="G5" s="148">
        <f>EU28_TrNavi_act!G5-UK_TrNavi_act!G5</f>
        <v>137511.97440000001</v>
      </c>
      <c r="H5" s="148">
        <f>EU28_TrNavi_act!H5-UK_TrNavi_act!H5</f>
        <v>137250.96909999999</v>
      </c>
      <c r="I5" s="148">
        <f>EU28_TrNavi_act!I5-UK_TrNavi_act!I5</f>
        <v>144046</v>
      </c>
      <c r="J5" s="148">
        <f>EU28_TrNavi_act!J5-UK_TrNavi_act!J5</f>
        <v>143646</v>
      </c>
      <c r="K5" s="148">
        <f>EU28_TrNavi_act!K5-UK_TrNavi_act!K5</f>
        <v>126891</v>
      </c>
      <c r="L5" s="148">
        <f>EU28_TrNavi_act!L5-UK_TrNavi_act!L5</f>
        <v>148958</v>
      </c>
      <c r="M5" s="148">
        <f>EU28_TrNavi_act!M5-UK_TrNavi_act!M5</f>
        <v>137210</v>
      </c>
      <c r="N5" s="148">
        <f>EU28_TrNavi_act!N5-UK_TrNavi_act!N5</f>
        <v>144183</v>
      </c>
      <c r="O5" s="148">
        <f>EU28_TrNavi_act!O5-UK_TrNavi_act!O5</f>
        <v>146897</v>
      </c>
      <c r="P5" s="148">
        <f>EU28_TrNavi_act!P5-UK_TrNavi_act!P5</f>
        <v>145348</v>
      </c>
      <c r="Q5" s="148">
        <f>EU28_TrNavi_act!Q5-UK_TrNavi_act!Q5</f>
        <v>141523</v>
      </c>
    </row>
    <row r="7" spans="1:17" ht="10.5">
      <c r="A7" s="130" t="s">
        <v>66</v>
      </c>
      <c r="B7" s="129">
        <f t="shared" ref="B7:Q7" si="1">SUM(B8:B9)</f>
        <v>233.98414918246726</v>
      </c>
      <c r="C7" s="129">
        <f t="shared" si="1"/>
        <v>234.63772057131197</v>
      </c>
      <c r="D7" s="129">
        <f t="shared" si="1"/>
        <v>234.13052104739219</v>
      </c>
      <c r="E7" s="129">
        <f t="shared" si="1"/>
        <v>251.22982743577725</v>
      </c>
      <c r="F7" s="129">
        <f t="shared" si="1"/>
        <v>244.79986338090819</v>
      </c>
      <c r="G7" s="129">
        <f t="shared" si="1"/>
        <v>252.50914297475882</v>
      </c>
      <c r="H7" s="129">
        <f t="shared" si="1"/>
        <v>252.54948566209873</v>
      </c>
      <c r="I7" s="129">
        <f t="shared" si="1"/>
        <v>259.0929383878767</v>
      </c>
      <c r="J7" s="129">
        <f t="shared" si="1"/>
        <v>249.55792720090295</v>
      </c>
      <c r="K7" s="129">
        <f t="shared" si="1"/>
        <v>247.581068593211</v>
      </c>
      <c r="L7" s="129">
        <f t="shared" si="1"/>
        <v>245.72686712760071</v>
      </c>
      <c r="M7" s="129">
        <f t="shared" si="1"/>
        <v>236.19953039333518</v>
      </c>
      <c r="N7" s="129">
        <f t="shared" si="1"/>
        <v>235.48495636303215</v>
      </c>
      <c r="O7" s="129">
        <f t="shared" si="1"/>
        <v>222.88035180284299</v>
      </c>
      <c r="P7" s="129">
        <f t="shared" si="1"/>
        <v>220.94206800768148</v>
      </c>
      <c r="Q7" s="129">
        <f t="shared" si="1"/>
        <v>246.35707255128366</v>
      </c>
    </row>
    <row r="8" spans="1:17" ht="10.5">
      <c r="A8" s="177" t="s">
        <v>181</v>
      </c>
      <c r="B8" s="156">
        <f>EU28_TrNavi_act!B8-UK_TrNavi_act!B8</f>
        <v>103.34861413037675</v>
      </c>
      <c r="C8" s="156">
        <f>EU28_TrNavi_act!C8-UK_TrNavi_act!C8</f>
        <v>108.73679121283914</v>
      </c>
      <c r="D8" s="156">
        <f>EU28_TrNavi_act!D8-UK_TrNavi_act!D8</f>
        <v>109.66007724460279</v>
      </c>
      <c r="E8" s="156">
        <f>EU28_TrNavi_act!E8-UK_TrNavi_act!E8</f>
        <v>118.62675265138543</v>
      </c>
      <c r="F8" s="156">
        <f>EU28_TrNavi_act!F8-UK_TrNavi_act!F8</f>
        <v>122.54298396527373</v>
      </c>
      <c r="G8" s="156">
        <f>EU28_TrNavi_act!G8-UK_TrNavi_act!G8</f>
        <v>119.89721718583601</v>
      </c>
      <c r="H8" s="156">
        <f>EU28_TrNavi_act!H8-UK_TrNavi_act!H8</f>
        <v>127.77869005509143</v>
      </c>
      <c r="I8" s="156">
        <f>EU28_TrNavi_act!I8-UK_TrNavi_act!I8</f>
        <v>121.39647220146726</v>
      </c>
      <c r="J8" s="156">
        <f>EU28_TrNavi_act!J8-UK_TrNavi_act!J8</f>
        <v>116.09160916538337</v>
      </c>
      <c r="K8" s="156">
        <f>EU28_TrNavi_act!K8-UK_TrNavi_act!K8</f>
        <v>114.39256740206066</v>
      </c>
      <c r="L8" s="156">
        <f>EU28_TrNavi_act!L8-UK_TrNavi_act!L8</f>
        <v>108.07161641617313</v>
      </c>
      <c r="M8" s="156">
        <f>EU28_TrNavi_act!M8-UK_TrNavi_act!M8</f>
        <v>92.21999841192202</v>
      </c>
      <c r="N8" s="156">
        <f>EU28_TrNavi_act!N8-UK_TrNavi_act!N8</f>
        <v>90.500637810756118</v>
      </c>
      <c r="O8" s="156">
        <f>EU28_TrNavi_act!O8-UK_TrNavi_act!O8</f>
        <v>75.965752092008572</v>
      </c>
      <c r="P8" s="156">
        <f>EU28_TrNavi_act!P8-UK_TrNavi_act!P8</f>
        <v>68.444240896381828</v>
      </c>
      <c r="Q8" s="156">
        <f>EU28_TrNavi_act!Q8-UK_TrNavi_act!Q8</f>
        <v>77.645265113773888</v>
      </c>
    </row>
    <row r="9" spans="1:17" ht="10.5">
      <c r="A9" s="176" t="s">
        <v>182</v>
      </c>
      <c r="B9" s="155">
        <f>EU28_TrNavi_act!B9-UK_TrNavi_act!B9</f>
        <v>130.63553505209052</v>
      </c>
      <c r="C9" s="155">
        <f>EU28_TrNavi_act!C9-UK_TrNavi_act!C9</f>
        <v>125.90092935847284</v>
      </c>
      <c r="D9" s="155">
        <f>EU28_TrNavi_act!D9-UK_TrNavi_act!D9</f>
        <v>124.4704438027894</v>
      </c>
      <c r="E9" s="155">
        <f>EU28_TrNavi_act!E9-UK_TrNavi_act!E9</f>
        <v>132.60307478439182</v>
      </c>
      <c r="F9" s="155">
        <f>EU28_TrNavi_act!F9-UK_TrNavi_act!F9</f>
        <v>122.25687941563446</v>
      </c>
      <c r="G9" s="155">
        <f>EU28_TrNavi_act!G9-UK_TrNavi_act!G9</f>
        <v>132.6119257889228</v>
      </c>
      <c r="H9" s="155">
        <f>EU28_TrNavi_act!H9-UK_TrNavi_act!H9</f>
        <v>124.77079560700732</v>
      </c>
      <c r="I9" s="155">
        <f>EU28_TrNavi_act!I9-UK_TrNavi_act!I9</f>
        <v>137.69646618640942</v>
      </c>
      <c r="J9" s="155">
        <f>EU28_TrNavi_act!J9-UK_TrNavi_act!J9</f>
        <v>133.46631803551958</v>
      </c>
      <c r="K9" s="155">
        <f>EU28_TrNavi_act!K9-UK_TrNavi_act!K9</f>
        <v>133.18850119115035</v>
      </c>
      <c r="L9" s="155">
        <f>EU28_TrNavi_act!L9-UK_TrNavi_act!L9</f>
        <v>137.65525071142758</v>
      </c>
      <c r="M9" s="155">
        <f>EU28_TrNavi_act!M9-UK_TrNavi_act!M9</f>
        <v>143.97953198141317</v>
      </c>
      <c r="N9" s="155">
        <f>EU28_TrNavi_act!N9-UK_TrNavi_act!N9</f>
        <v>144.98431855227605</v>
      </c>
      <c r="O9" s="155">
        <f>EU28_TrNavi_act!O9-UK_TrNavi_act!O9</f>
        <v>146.91459971083444</v>
      </c>
      <c r="P9" s="155">
        <f>EU28_TrNavi_act!P9-UK_TrNavi_act!P9</f>
        <v>152.49782711129967</v>
      </c>
      <c r="Q9" s="155">
        <f>EU28_TrNavi_act!Q9-UK_TrNavi_act!Q9</f>
        <v>168.71180743750978</v>
      </c>
    </row>
    <row r="11" spans="1:17" ht="13">
      <c r="A11" s="136" t="s">
        <v>25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</row>
    <row r="13" spans="1:17" ht="10.5">
      <c r="A13" s="130" t="s">
        <v>183</v>
      </c>
      <c r="B13" s="147">
        <f t="shared" ref="B13:Q15" si="2">IF(B3=0,"",B3/B7)</f>
        <v>1247.0021462651948</v>
      </c>
      <c r="C13" s="147">
        <f t="shared" si="2"/>
        <v>1233.9177749428027</v>
      </c>
      <c r="D13" s="147">
        <f t="shared" si="2"/>
        <v>1243.7974575971796</v>
      </c>
      <c r="E13" s="147">
        <f t="shared" si="2"/>
        <v>1139.5577637334156</v>
      </c>
      <c r="F13" s="147">
        <f t="shared" si="2"/>
        <v>1233.3003877907754</v>
      </c>
      <c r="G13" s="147">
        <f t="shared" si="2"/>
        <v>1225.4093811409707</v>
      </c>
      <c r="H13" s="147">
        <f t="shared" si="2"/>
        <v>1188.0605855267888</v>
      </c>
      <c r="I13" s="147">
        <f t="shared" si="2"/>
        <v>1203.2020181167914</v>
      </c>
      <c r="J13" s="147">
        <f t="shared" si="2"/>
        <v>1259.9769823449794</v>
      </c>
      <c r="K13" s="147">
        <f t="shared" si="2"/>
        <v>1165.2083584241539</v>
      </c>
      <c r="L13" s="147">
        <f t="shared" si="2"/>
        <v>1284.8829242266213</v>
      </c>
      <c r="M13" s="147">
        <f t="shared" si="2"/>
        <v>1235.7149374206165</v>
      </c>
      <c r="N13" s="147">
        <f t="shared" si="2"/>
        <v>1224.587194639457</v>
      </c>
      <c r="O13" s="147">
        <f t="shared" si="2"/>
        <v>1239.8998401740603</v>
      </c>
      <c r="P13" s="147">
        <f t="shared" si="2"/>
        <v>1220.2764436657844</v>
      </c>
      <c r="Q13" s="147">
        <f t="shared" si="2"/>
        <v>1100.6086183185564</v>
      </c>
    </row>
    <row r="14" spans="1:17" ht="10.5">
      <c r="A14" s="177" t="s">
        <v>181</v>
      </c>
      <c r="B14" s="150">
        <f t="shared" si="2"/>
        <v>1536.1101061529398</v>
      </c>
      <c r="C14" s="150">
        <f t="shared" si="2"/>
        <v>1452.0973878651723</v>
      </c>
      <c r="D14" s="150">
        <f t="shared" si="2"/>
        <v>1456.5731471113913</v>
      </c>
      <c r="E14" s="150">
        <f t="shared" si="2"/>
        <v>1380.6735114562994</v>
      </c>
      <c r="F14" s="150">
        <f t="shared" si="2"/>
        <v>1356.3862251461508</v>
      </c>
      <c r="G14" s="150">
        <f t="shared" si="2"/>
        <v>1433.8539480751622</v>
      </c>
      <c r="H14" s="150">
        <f t="shared" si="2"/>
        <v>1274.024022628613</v>
      </c>
      <c r="I14" s="150">
        <f t="shared" si="2"/>
        <v>1381.3840164135829</v>
      </c>
      <c r="J14" s="150">
        <f t="shared" si="2"/>
        <v>1471.1764722939934</v>
      </c>
      <c r="K14" s="150">
        <f t="shared" si="2"/>
        <v>1412.6138977582061</v>
      </c>
      <c r="L14" s="150">
        <f t="shared" si="2"/>
        <v>1543.1642565031557</v>
      </c>
      <c r="M14" s="150">
        <f t="shared" si="2"/>
        <v>1677.1339252027612</v>
      </c>
      <c r="N14" s="150">
        <f t="shared" si="2"/>
        <v>1593.2358664025178</v>
      </c>
      <c r="O14" s="150">
        <f t="shared" si="2"/>
        <v>1704.0878160660172</v>
      </c>
      <c r="P14" s="150">
        <f t="shared" si="2"/>
        <v>1815.5274918265088</v>
      </c>
      <c r="Q14" s="150">
        <f t="shared" si="2"/>
        <v>1669.3834072656</v>
      </c>
    </row>
    <row r="15" spans="1:17" ht="10.5">
      <c r="A15" s="176" t="s">
        <v>182</v>
      </c>
      <c r="B15" s="148">
        <f t="shared" si="2"/>
        <v>1018.2825488253033</v>
      </c>
      <c r="C15" s="148">
        <f t="shared" si="2"/>
        <v>1045.482700331964</v>
      </c>
      <c r="D15" s="148">
        <f t="shared" si="2"/>
        <v>1056.339312233202</v>
      </c>
      <c r="E15" s="148">
        <f t="shared" si="2"/>
        <v>923.85553954303714</v>
      </c>
      <c r="F15" s="148">
        <f t="shared" si="2"/>
        <v>1109.926505965168</v>
      </c>
      <c r="G15" s="148">
        <f t="shared" si="2"/>
        <v>1036.9502861973106</v>
      </c>
      <c r="H15" s="148">
        <f t="shared" si="2"/>
        <v>1100.0247969268521</v>
      </c>
      <c r="I15" s="148">
        <f t="shared" si="2"/>
        <v>1046.1125400632632</v>
      </c>
      <c r="J15" s="148">
        <f t="shared" si="2"/>
        <v>1076.2715426207478</v>
      </c>
      <c r="K15" s="148">
        <f t="shared" si="2"/>
        <v>952.71738074361042</v>
      </c>
      <c r="L15" s="148">
        <f t="shared" si="2"/>
        <v>1082.1091039401529</v>
      </c>
      <c r="M15" s="148">
        <f t="shared" si="2"/>
        <v>952.98267824424465</v>
      </c>
      <c r="N15" s="148">
        <f t="shared" si="2"/>
        <v>994.47306743048125</v>
      </c>
      <c r="O15" s="148">
        <f t="shared" si="2"/>
        <v>999.88020448022814</v>
      </c>
      <c r="P15" s="148">
        <f t="shared" si="2"/>
        <v>953.11521975928611</v>
      </c>
      <c r="Q15" s="148">
        <f t="shared" si="2"/>
        <v>838.84466742151164</v>
      </c>
    </row>
    <row r="17" spans="1:17" ht="10.5">
      <c r="A17" s="130" t="s">
        <v>184</v>
      </c>
      <c r="B17" s="134">
        <f t="shared" ref="B17:Q19" si="3">IF(B3=0,0,B3/B$3)</f>
        <v>1</v>
      </c>
      <c r="C17" s="134">
        <f t="shared" si="3"/>
        <v>1</v>
      </c>
      <c r="D17" s="134">
        <f t="shared" si="3"/>
        <v>1</v>
      </c>
      <c r="E17" s="134">
        <f t="shared" si="3"/>
        <v>1</v>
      </c>
      <c r="F17" s="134">
        <f t="shared" si="3"/>
        <v>1</v>
      </c>
      <c r="G17" s="134">
        <f t="shared" si="3"/>
        <v>1</v>
      </c>
      <c r="H17" s="134">
        <f t="shared" si="3"/>
        <v>1</v>
      </c>
      <c r="I17" s="134">
        <f t="shared" si="3"/>
        <v>1</v>
      </c>
      <c r="J17" s="134">
        <f t="shared" si="3"/>
        <v>1</v>
      </c>
      <c r="K17" s="134">
        <f t="shared" si="3"/>
        <v>1</v>
      </c>
      <c r="L17" s="134">
        <f t="shared" si="3"/>
        <v>1</v>
      </c>
      <c r="M17" s="134">
        <f t="shared" si="3"/>
        <v>1</v>
      </c>
      <c r="N17" s="134">
        <f t="shared" si="3"/>
        <v>1</v>
      </c>
      <c r="O17" s="134">
        <f t="shared" si="3"/>
        <v>1</v>
      </c>
      <c r="P17" s="134">
        <f t="shared" si="3"/>
        <v>1</v>
      </c>
      <c r="Q17" s="134">
        <f t="shared" si="3"/>
        <v>1</v>
      </c>
    </row>
    <row r="18" spans="1:17" ht="10.5">
      <c r="A18" s="177" t="s">
        <v>181</v>
      </c>
      <c r="B18" s="157">
        <f t="shared" si="3"/>
        <v>0.54409328341689778</v>
      </c>
      <c r="C18" s="157">
        <f t="shared" si="3"/>
        <v>0.54536618427261851</v>
      </c>
      <c r="D18" s="157">
        <f t="shared" si="3"/>
        <v>0.54849560281409482</v>
      </c>
      <c r="E18" s="157">
        <f t="shared" si="3"/>
        <v>0.57209228425951075</v>
      </c>
      <c r="F18" s="157">
        <f t="shared" si="3"/>
        <v>0.55054368168355106</v>
      </c>
      <c r="G18" s="157">
        <f t="shared" si="3"/>
        <v>0.55559165126254928</v>
      </c>
      <c r="H18" s="157">
        <f t="shared" si="3"/>
        <v>0.54256399722180737</v>
      </c>
      <c r="I18" s="157">
        <f t="shared" si="3"/>
        <v>0.53793074258105011</v>
      </c>
      <c r="J18" s="157">
        <f t="shared" si="3"/>
        <v>0.54316480402660594</v>
      </c>
      <c r="K18" s="157">
        <f t="shared" si="3"/>
        <v>0.56014473417383259</v>
      </c>
      <c r="L18" s="157">
        <f t="shared" si="3"/>
        <v>0.52821119496820579</v>
      </c>
      <c r="M18" s="157">
        <f t="shared" si="3"/>
        <v>0.52990196265542788</v>
      </c>
      <c r="N18" s="157">
        <f t="shared" si="3"/>
        <v>0.50001016411996291</v>
      </c>
      <c r="O18" s="157">
        <f t="shared" si="3"/>
        <v>0.46843725200732145</v>
      </c>
      <c r="P18" s="157">
        <f t="shared" si="3"/>
        <v>0.46089616921888604</v>
      </c>
      <c r="Q18" s="157">
        <f t="shared" si="3"/>
        <v>0.47804978336174714</v>
      </c>
    </row>
    <row r="19" spans="1:17" ht="10.5">
      <c r="A19" s="176" t="s">
        <v>182</v>
      </c>
      <c r="B19" s="131">
        <f t="shared" si="3"/>
        <v>0.45590671658310222</v>
      </c>
      <c r="C19" s="131">
        <f t="shared" si="3"/>
        <v>0.45463381572738149</v>
      </c>
      <c r="D19" s="131">
        <f t="shared" si="3"/>
        <v>0.45150439718590518</v>
      </c>
      <c r="E19" s="131">
        <f t="shared" si="3"/>
        <v>0.42790771574048919</v>
      </c>
      <c r="F19" s="131">
        <f t="shared" si="3"/>
        <v>0.449456318316449</v>
      </c>
      <c r="G19" s="131">
        <f t="shared" si="3"/>
        <v>0.44440834873745078</v>
      </c>
      <c r="H19" s="131">
        <f t="shared" si="3"/>
        <v>0.45743600277819257</v>
      </c>
      <c r="I19" s="131">
        <f t="shared" si="3"/>
        <v>0.46206925741894989</v>
      </c>
      <c r="J19" s="131">
        <f t="shared" si="3"/>
        <v>0.45683519597339406</v>
      </c>
      <c r="K19" s="131">
        <f t="shared" si="3"/>
        <v>0.43985526582616741</v>
      </c>
      <c r="L19" s="131">
        <f t="shared" si="3"/>
        <v>0.47178880503179421</v>
      </c>
      <c r="M19" s="131">
        <f t="shared" si="3"/>
        <v>0.47009803734457212</v>
      </c>
      <c r="N19" s="131">
        <f t="shared" si="3"/>
        <v>0.49998983588003704</v>
      </c>
      <c r="O19" s="131">
        <f t="shared" si="3"/>
        <v>0.53156274799267855</v>
      </c>
      <c r="P19" s="131">
        <f t="shared" si="3"/>
        <v>0.5391038307811139</v>
      </c>
      <c r="Q19" s="131">
        <f t="shared" si="3"/>
        <v>0.52195021663825292</v>
      </c>
    </row>
    <row r="20" spans="1:17" ht="10.5"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</row>
    <row r="21" spans="1:17" ht="10.5">
      <c r="A21" s="130" t="s">
        <v>85</v>
      </c>
      <c r="B21" s="134">
        <f t="shared" ref="B21:Q23" si="4">IF(B7=0,0,B7/B$7)</f>
        <v>1</v>
      </c>
      <c r="C21" s="134">
        <f t="shared" si="4"/>
        <v>1</v>
      </c>
      <c r="D21" s="134">
        <f t="shared" si="4"/>
        <v>1</v>
      </c>
      <c r="E21" s="134">
        <f t="shared" si="4"/>
        <v>1</v>
      </c>
      <c r="F21" s="134">
        <f t="shared" si="4"/>
        <v>1</v>
      </c>
      <c r="G21" s="134">
        <f t="shared" si="4"/>
        <v>1</v>
      </c>
      <c r="H21" s="134">
        <f t="shared" si="4"/>
        <v>1</v>
      </c>
      <c r="I21" s="134">
        <f t="shared" si="4"/>
        <v>1</v>
      </c>
      <c r="J21" s="134">
        <f t="shared" si="4"/>
        <v>1</v>
      </c>
      <c r="K21" s="134">
        <f t="shared" si="4"/>
        <v>1</v>
      </c>
      <c r="L21" s="134">
        <f t="shared" si="4"/>
        <v>1</v>
      </c>
      <c r="M21" s="134">
        <f t="shared" si="4"/>
        <v>1</v>
      </c>
      <c r="N21" s="134">
        <f t="shared" si="4"/>
        <v>1</v>
      </c>
      <c r="O21" s="134">
        <f t="shared" si="4"/>
        <v>1</v>
      </c>
      <c r="P21" s="134">
        <f t="shared" si="4"/>
        <v>1</v>
      </c>
      <c r="Q21" s="134">
        <f t="shared" si="4"/>
        <v>1</v>
      </c>
    </row>
    <row r="22" spans="1:17" ht="10.5">
      <c r="A22" s="177" t="s">
        <v>181</v>
      </c>
      <c r="B22" s="157">
        <f t="shared" si="4"/>
        <v>0.44169066362603332</v>
      </c>
      <c r="C22" s="157">
        <f t="shared" si="4"/>
        <v>0.46342417130578734</v>
      </c>
      <c r="D22" s="157">
        <f t="shared" si="4"/>
        <v>0.46837155939359837</v>
      </c>
      <c r="E22" s="157">
        <f t="shared" si="4"/>
        <v>0.47218419031757047</v>
      </c>
      <c r="F22" s="157">
        <f t="shared" si="4"/>
        <v>0.50058436419385188</v>
      </c>
      <c r="G22" s="157">
        <f t="shared" si="4"/>
        <v>0.47482327084616144</v>
      </c>
      <c r="H22" s="157">
        <f t="shared" si="4"/>
        <v>0.50595505954050635</v>
      </c>
      <c r="I22" s="157">
        <f t="shared" si="4"/>
        <v>0.46854411763137255</v>
      </c>
      <c r="J22" s="157">
        <f t="shared" si="4"/>
        <v>0.46518902632143411</v>
      </c>
      <c r="K22" s="157">
        <f t="shared" si="4"/>
        <v>0.46204085010237111</v>
      </c>
      <c r="L22" s="157">
        <f t="shared" si="4"/>
        <v>0.43980382641696991</v>
      </c>
      <c r="M22" s="157">
        <f t="shared" si="4"/>
        <v>0.3904326069503658</v>
      </c>
      <c r="N22" s="157">
        <f t="shared" si="4"/>
        <v>0.38431600561029916</v>
      </c>
      <c r="O22" s="157">
        <f t="shared" si="4"/>
        <v>0.34083646888356883</v>
      </c>
      <c r="P22" s="157">
        <f t="shared" si="4"/>
        <v>0.30978365285330012</v>
      </c>
      <c r="Q22" s="157">
        <f t="shared" si="4"/>
        <v>0.31517367985289169</v>
      </c>
    </row>
    <row r="23" spans="1:17" ht="10.5">
      <c r="A23" s="176" t="s">
        <v>182</v>
      </c>
      <c r="B23" s="131">
        <f t="shared" si="4"/>
        <v>0.55830933637396674</v>
      </c>
      <c r="C23" s="131">
        <f t="shared" si="4"/>
        <v>0.53657582869421272</v>
      </c>
      <c r="D23" s="131">
        <f t="shared" si="4"/>
        <v>0.53162844060640158</v>
      </c>
      <c r="E23" s="131">
        <f t="shared" si="4"/>
        <v>0.52781580968242958</v>
      </c>
      <c r="F23" s="131">
        <f t="shared" si="4"/>
        <v>0.49941563580614812</v>
      </c>
      <c r="G23" s="131">
        <f t="shared" si="4"/>
        <v>0.52517672915383851</v>
      </c>
      <c r="H23" s="131">
        <f t="shared" si="4"/>
        <v>0.49404494045949365</v>
      </c>
      <c r="I23" s="131">
        <f t="shared" si="4"/>
        <v>0.5314558823686274</v>
      </c>
      <c r="J23" s="131">
        <f t="shared" si="4"/>
        <v>0.53481097367856589</v>
      </c>
      <c r="K23" s="131">
        <f t="shared" si="4"/>
        <v>0.53795914989762894</v>
      </c>
      <c r="L23" s="131">
        <f t="shared" si="4"/>
        <v>0.56019617358303009</v>
      </c>
      <c r="M23" s="131">
        <f t="shared" si="4"/>
        <v>0.60956739304963425</v>
      </c>
      <c r="N23" s="131">
        <f t="shared" si="4"/>
        <v>0.61568399438970089</v>
      </c>
      <c r="O23" s="131">
        <f t="shared" si="4"/>
        <v>0.65916353111643122</v>
      </c>
      <c r="P23" s="131">
        <f t="shared" si="4"/>
        <v>0.69021634714669999</v>
      </c>
      <c r="Q23" s="131">
        <f t="shared" si="4"/>
        <v>0.68482632014710831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22"/>
  <sheetViews>
    <sheetView showGridLines="0" topLeftCell="A54" zoomScaleNormal="100" workbookViewId="0">
      <pane xSplit="1" topLeftCell="B1" activePane="topRight" state="frozen"/>
      <selection pane="topRight" activeCell="B79" sqref="B79"/>
    </sheetView>
  </sheetViews>
  <sheetFormatPr defaultColWidth="9.08984375" defaultRowHeight="11.5" customHeight="1"/>
  <cols>
    <col min="1" max="1" width="50.7265625" style="10" customWidth="1"/>
    <col min="2" max="17" width="10.7265625" style="20" customWidth="1"/>
    <col min="18" max="16384" width="9.08984375" style="10"/>
  </cols>
  <sheetData>
    <row r="1" spans="1:17" ht="13.5" customHeight="1">
      <c r="A1" s="8" t="s">
        <v>86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</row>
    <row r="3" spans="1:17" ht="11.5" customHeight="1">
      <c r="A3" s="11" t="s">
        <v>59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ht="11.5" customHeight="1">
      <c r="A4" s="59" t="s">
        <v>60</v>
      </c>
      <c r="B4" s="60">
        <f t="shared" ref="B4:Q4" si="0">SUM(B5:B7)</f>
        <v>1130957.6696290756</v>
      </c>
      <c r="C4" s="60">
        <f t="shared" si="0"/>
        <v>1101918.5572242734</v>
      </c>
      <c r="D4" s="60">
        <f t="shared" si="0"/>
        <v>1085945.9556826812</v>
      </c>
      <c r="E4" s="60">
        <f t="shared" si="0"/>
        <v>1108841.5446486888</v>
      </c>
      <c r="F4" s="60">
        <f t="shared" si="0"/>
        <v>1246239.9310140004</v>
      </c>
      <c r="G4" s="60">
        <f t="shared" si="0"/>
        <v>1342624.9617049396</v>
      </c>
      <c r="H4" s="60">
        <f t="shared" si="0"/>
        <v>1392959.3701531987</v>
      </c>
      <c r="I4" s="60">
        <f t="shared" si="0"/>
        <v>1518371.3658825643</v>
      </c>
      <c r="J4" s="60">
        <f t="shared" si="0"/>
        <v>1515215.4545028978</v>
      </c>
      <c r="K4" s="60">
        <f t="shared" si="0"/>
        <v>1438136.0292857389</v>
      </c>
      <c r="L4" s="60">
        <f t="shared" si="0"/>
        <v>1425645.2401431219</v>
      </c>
      <c r="M4" s="60">
        <f t="shared" si="0"/>
        <v>1502233.653108523</v>
      </c>
      <c r="N4" s="60">
        <f t="shared" si="0"/>
        <v>1517082.8840823886</v>
      </c>
      <c r="O4" s="60">
        <f t="shared" si="0"/>
        <v>1556679.8936868736</v>
      </c>
      <c r="P4" s="60">
        <f t="shared" si="0"/>
        <v>1623316.4444816671</v>
      </c>
      <c r="Q4" s="60">
        <f t="shared" si="0"/>
        <v>1695992.923032599</v>
      </c>
    </row>
    <row r="5" spans="1:17" ht="11.5" customHeight="1">
      <c r="A5" s="40" t="s">
        <v>24</v>
      </c>
      <c r="B5" s="18">
        <v>92291.247015297515</v>
      </c>
      <c r="C5" s="18">
        <v>91191.361403363655</v>
      </c>
      <c r="D5" s="18">
        <v>90645.116791834196</v>
      </c>
      <c r="E5" s="18">
        <v>93155.477508791126</v>
      </c>
      <c r="F5" s="18">
        <v>97875.061863274284</v>
      </c>
      <c r="G5" s="18">
        <v>102013.17416771677</v>
      </c>
      <c r="H5" s="18">
        <v>105315.34969986466</v>
      </c>
      <c r="I5" s="18">
        <v>110317.55806036395</v>
      </c>
      <c r="J5" s="18">
        <v>105683.32508993952</v>
      </c>
      <c r="K5" s="18">
        <v>100227.37170072366</v>
      </c>
      <c r="L5" s="18">
        <v>101496.75054168</v>
      </c>
      <c r="M5" s="18">
        <v>103148.56484483916</v>
      </c>
      <c r="N5" s="18">
        <v>97889.92472442922</v>
      </c>
      <c r="O5" s="18">
        <v>92393.968620263477</v>
      </c>
      <c r="P5" s="18">
        <v>92761.606924854728</v>
      </c>
      <c r="Q5" s="18">
        <v>97197.878817370787</v>
      </c>
    </row>
    <row r="6" spans="1:17" ht="11.5" customHeight="1">
      <c r="A6" s="40" t="s">
        <v>87</v>
      </c>
      <c r="B6" s="18">
        <v>367222.25298470253</v>
      </c>
      <c r="C6" s="18">
        <v>364300.13859663642</v>
      </c>
      <c r="D6" s="18">
        <v>356802.38320816582</v>
      </c>
      <c r="E6" s="18">
        <v>372391.02249120892</v>
      </c>
      <c r="F6" s="18">
        <v>397836.43813672574</v>
      </c>
      <c r="G6" s="18">
        <v>427885.32583228336</v>
      </c>
      <c r="H6" s="18">
        <v>446704.15030013549</v>
      </c>
      <c r="I6" s="18">
        <v>464828.44193963625</v>
      </c>
      <c r="J6" s="18">
        <v>457093.9368256114</v>
      </c>
      <c r="K6" s="18">
        <v>423949.60263783165</v>
      </c>
      <c r="L6" s="18">
        <v>437227.8501853653</v>
      </c>
      <c r="M6" s="18">
        <v>475752.27325730055</v>
      </c>
      <c r="N6" s="18">
        <v>474017.79948834889</v>
      </c>
      <c r="O6" s="18">
        <v>488888.57258670311</v>
      </c>
      <c r="P6" s="18">
        <v>516633.6663360293</v>
      </c>
      <c r="Q6" s="18">
        <v>551807.58525995351</v>
      </c>
    </row>
    <row r="7" spans="1:17" ht="11.5" customHeight="1">
      <c r="A7" s="40" t="s">
        <v>88</v>
      </c>
      <c r="B7" s="18">
        <v>671444.16962907545</v>
      </c>
      <c r="C7" s="18">
        <v>646427.05722427345</v>
      </c>
      <c r="D7" s="18">
        <v>638498.45568268117</v>
      </c>
      <c r="E7" s="18">
        <v>643295.04464868864</v>
      </c>
      <c r="F7" s="18">
        <v>750528.43101400044</v>
      </c>
      <c r="G7" s="18">
        <v>812726.4617049396</v>
      </c>
      <c r="H7" s="18">
        <v>840939.8701531986</v>
      </c>
      <c r="I7" s="18">
        <v>943225.3658825641</v>
      </c>
      <c r="J7" s="18">
        <v>952438.192587347</v>
      </c>
      <c r="K7" s="18">
        <v>913959.0549471837</v>
      </c>
      <c r="L7" s="18">
        <v>886920.63941607659</v>
      </c>
      <c r="M7" s="18">
        <v>923332.81500638323</v>
      </c>
      <c r="N7" s="18">
        <v>945175.15986961056</v>
      </c>
      <c r="O7" s="18">
        <v>975397.35247990699</v>
      </c>
      <c r="P7" s="18">
        <v>1013921.1712207833</v>
      </c>
      <c r="Q7" s="18">
        <v>1046987.4589552747</v>
      </c>
    </row>
    <row r="8" spans="1:17" ht="11.5" customHeight="1">
      <c r="A8" s="61" t="s">
        <v>65</v>
      </c>
      <c r="B8" s="62">
        <f t="shared" ref="B8:Q8" si="1">SUM(B9:B10)</f>
        <v>22827.113445049567</v>
      </c>
      <c r="C8" s="62">
        <f t="shared" si="1"/>
        <v>22555.824825839878</v>
      </c>
      <c r="D8" s="62">
        <f t="shared" si="1"/>
        <v>22996.330701415063</v>
      </c>
      <c r="E8" s="62">
        <f t="shared" si="1"/>
        <v>24054.310523017546</v>
      </c>
      <c r="F8" s="62">
        <f t="shared" si="1"/>
        <v>26524.541662078322</v>
      </c>
      <c r="G8" s="62">
        <f t="shared" si="1"/>
        <v>27717.838909666614</v>
      </c>
      <c r="H8" s="62">
        <f t="shared" si="1"/>
        <v>29929.498024734345</v>
      </c>
      <c r="I8" s="62">
        <f t="shared" si="1"/>
        <v>32081.573728900501</v>
      </c>
      <c r="J8" s="62">
        <f t="shared" si="1"/>
        <v>33105.081796280283</v>
      </c>
      <c r="K8" s="62">
        <f t="shared" si="1"/>
        <v>28850.754184529273</v>
      </c>
      <c r="L8" s="62">
        <f t="shared" si="1"/>
        <v>34448.125586390997</v>
      </c>
      <c r="M8" s="62">
        <f t="shared" si="1"/>
        <v>35309.0490740686</v>
      </c>
      <c r="N8" s="62">
        <f t="shared" si="1"/>
        <v>34254.352604151609</v>
      </c>
      <c r="O8" s="62">
        <f t="shared" si="1"/>
        <v>34209.993892359576</v>
      </c>
      <c r="P8" s="62">
        <f t="shared" si="1"/>
        <v>35992.406750177317</v>
      </c>
      <c r="Q8" s="62">
        <f t="shared" si="1"/>
        <v>36698.914251144677</v>
      </c>
    </row>
    <row r="9" spans="1:17" ht="11.5" customHeight="1">
      <c r="A9" s="40" t="s">
        <v>89</v>
      </c>
      <c r="B9" s="18">
        <v>2163.7975768716478</v>
      </c>
      <c r="C9" s="18">
        <v>2172.6294037160224</v>
      </c>
      <c r="D9" s="18">
        <v>2119.6384426497771</v>
      </c>
      <c r="E9" s="18">
        <v>2137.3020963385256</v>
      </c>
      <c r="F9" s="18">
        <v>2216.7885379378918</v>
      </c>
      <c r="G9" s="18">
        <v>2278.6113258485107</v>
      </c>
      <c r="H9" s="18">
        <v>2349.2659406035032</v>
      </c>
      <c r="I9" s="18">
        <v>2428.7523822028702</v>
      </c>
      <c r="J9" s="18">
        <v>2382.5351073521597</v>
      </c>
      <c r="K9" s="18">
        <v>2222.9046108357497</v>
      </c>
      <c r="L9" s="18">
        <v>2312.6670753146695</v>
      </c>
      <c r="M9" s="18">
        <v>2283.7075151925301</v>
      </c>
      <c r="N9" s="18">
        <v>2273.3540514378901</v>
      </c>
      <c r="O9" s="18">
        <v>2244.6331580590099</v>
      </c>
      <c r="P9" s="18">
        <v>2537.6028377300099</v>
      </c>
      <c r="Q9" s="18">
        <v>2559.3931595932113</v>
      </c>
    </row>
    <row r="10" spans="1:17" ht="11.5" customHeight="1">
      <c r="A10" s="41" t="s">
        <v>88</v>
      </c>
      <c r="B10" s="19">
        <v>20663.31586817792</v>
      </c>
      <c r="C10" s="19">
        <v>20383.195422123856</v>
      </c>
      <c r="D10" s="19">
        <v>20876.692258765284</v>
      </c>
      <c r="E10" s="19">
        <v>21917.008426679022</v>
      </c>
      <c r="F10" s="19">
        <v>24307.753124140429</v>
      </c>
      <c r="G10" s="19">
        <v>25439.227583818105</v>
      </c>
      <c r="H10" s="19">
        <v>27580.232084130843</v>
      </c>
      <c r="I10" s="19">
        <v>29652.82134669763</v>
      </c>
      <c r="J10" s="19">
        <v>30722.546688928123</v>
      </c>
      <c r="K10" s="19">
        <v>26627.849573693522</v>
      </c>
      <c r="L10" s="19">
        <v>32135.458511076326</v>
      </c>
      <c r="M10" s="19">
        <v>33025.341558876069</v>
      </c>
      <c r="N10" s="19">
        <v>31980.998552713718</v>
      </c>
      <c r="O10" s="19">
        <v>31965.360734300568</v>
      </c>
      <c r="P10" s="19">
        <v>33454.803912447307</v>
      </c>
      <c r="Q10" s="19">
        <v>34139.521091551469</v>
      </c>
    </row>
    <row r="11" spans="1:17" ht="11.5" customHeight="1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17" ht="11.5" customHeight="1">
      <c r="A12" s="11" t="s">
        <v>66</v>
      </c>
      <c r="B12" s="12">
        <f t="shared" ref="B12:Q12" ca="1" si="2">SUM(B13,B17)</f>
        <v>10864.505741993467</v>
      </c>
      <c r="C12" s="12">
        <f t="shared" ca="1" si="2"/>
        <v>10897.184648309969</v>
      </c>
      <c r="D12" s="12">
        <f t="shared" ca="1" si="2"/>
        <v>10783.216944885749</v>
      </c>
      <c r="E12" s="12">
        <f t="shared" ca="1" si="2"/>
        <v>11124.407875577512</v>
      </c>
      <c r="F12" s="12">
        <f t="shared" ca="1" si="2"/>
        <v>12110.681971472452</v>
      </c>
      <c r="G12" s="12">
        <f t="shared" ca="1" si="2"/>
        <v>12701.200419441629</v>
      </c>
      <c r="H12" s="12">
        <f t="shared" ca="1" si="2"/>
        <v>13076.627322034263</v>
      </c>
      <c r="I12" s="12">
        <f t="shared" ca="1" si="2"/>
        <v>13640.410092250562</v>
      </c>
      <c r="J12" s="12">
        <f t="shared" ca="1" si="2"/>
        <v>13600.135743287869</v>
      </c>
      <c r="K12" s="12">
        <f t="shared" ca="1" si="2"/>
        <v>12394.525412258739</v>
      </c>
      <c r="L12" s="12">
        <f t="shared" ca="1" si="2"/>
        <v>12275.515833429905</v>
      </c>
      <c r="M12" s="12">
        <f t="shared" ca="1" si="2"/>
        <v>12683.914585320706</v>
      </c>
      <c r="N12" s="12">
        <f t="shared" ca="1" si="2"/>
        <v>12328.043376542668</v>
      </c>
      <c r="O12" s="12">
        <f t="shared" ca="1" si="2"/>
        <v>12330.447125142529</v>
      </c>
      <c r="P12" s="12">
        <f t="shared" ca="1" si="2"/>
        <v>12520.217074233271</v>
      </c>
      <c r="Q12" s="12">
        <f t="shared" ca="1" si="2"/>
        <v>12831.881855420161</v>
      </c>
    </row>
    <row r="13" spans="1:17" ht="11.5" customHeight="1">
      <c r="A13" s="59" t="s">
        <v>19</v>
      </c>
      <c r="B13" s="60">
        <f t="shared" ref="B13" ca="1" si="3">SUM(B14:B16)</f>
        <v>10373.757156227166</v>
      </c>
      <c r="C13" s="60">
        <f t="shared" ref="C13:Q13" ca="1" si="4">SUM(C14:C16)</f>
        <v>10412.455249306113</v>
      </c>
      <c r="D13" s="60">
        <f t="shared" ca="1" si="4"/>
        <v>10297.789166889517</v>
      </c>
      <c r="E13" s="60">
        <f t="shared" ca="1" si="4"/>
        <v>10617.213487297482</v>
      </c>
      <c r="F13" s="60">
        <f t="shared" ca="1" si="4"/>
        <v>11562.904276953979</v>
      </c>
      <c r="G13" s="60">
        <f t="shared" ca="1" si="4"/>
        <v>12133.598817802696</v>
      </c>
      <c r="H13" s="60">
        <f t="shared" ca="1" si="4"/>
        <v>12457.706737704591</v>
      </c>
      <c r="I13" s="60">
        <f t="shared" ca="1" si="4"/>
        <v>12978.834939849152</v>
      </c>
      <c r="J13" s="60">
        <f t="shared" ca="1" si="4"/>
        <v>12914.999640000406</v>
      </c>
      <c r="K13" s="60">
        <f t="shared" ca="1" si="4"/>
        <v>11789.151431541328</v>
      </c>
      <c r="L13" s="60">
        <f t="shared" ca="1" si="4"/>
        <v>11582.322208799276</v>
      </c>
      <c r="M13" s="60">
        <f t="shared" ca="1" si="4"/>
        <v>11969.438720279375</v>
      </c>
      <c r="N13" s="60">
        <f t="shared" ca="1" si="4"/>
        <v>11617.958547511378</v>
      </c>
      <c r="O13" s="60">
        <f t="shared" ca="1" si="4"/>
        <v>11595.127197559392</v>
      </c>
      <c r="P13" s="60">
        <f t="shared" ca="1" si="4"/>
        <v>11781.481680582299</v>
      </c>
      <c r="Q13" s="60">
        <f t="shared" ca="1" si="4"/>
        <v>12050.965060726667</v>
      </c>
    </row>
    <row r="14" spans="1:17" ht="11.5" customHeight="1">
      <c r="A14" s="40" t="s">
        <v>24</v>
      </c>
      <c r="B14" s="18">
        <f ca="1">B23*B79/1000000</f>
        <v>1288.4170002649855</v>
      </c>
      <c r="C14" s="18">
        <f t="shared" ref="C14:Q16" ca="1" si="5">C23*C79/1000000</f>
        <v>1294.4972195743103</v>
      </c>
      <c r="D14" s="18">
        <f t="shared" ca="1" si="5"/>
        <v>1314.8653193517926</v>
      </c>
      <c r="E14" s="18">
        <f t="shared" ca="1" si="5"/>
        <v>1382.9110770507516</v>
      </c>
      <c r="F14" s="18">
        <f t="shared" ca="1" si="5"/>
        <v>1450.1054511926984</v>
      </c>
      <c r="G14" s="18">
        <f t="shared" ca="1" si="5"/>
        <v>1469.1128233173056</v>
      </c>
      <c r="H14" s="18">
        <f t="shared" ca="1" si="5"/>
        <v>1482.4370084052989</v>
      </c>
      <c r="I14" s="18">
        <f t="shared" ca="1" si="5"/>
        <v>1520.5966384925073</v>
      </c>
      <c r="J14" s="18">
        <f t="shared" ca="1" si="5"/>
        <v>1467.1691390750686</v>
      </c>
      <c r="K14" s="18">
        <f t="shared" ca="1" si="5"/>
        <v>1355.1658864232638</v>
      </c>
      <c r="L14" s="18">
        <f t="shared" ca="1" si="5"/>
        <v>1357.4270386225116</v>
      </c>
      <c r="M14" s="18">
        <f t="shared" ca="1" si="5"/>
        <v>1391.2606145761449</v>
      </c>
      <c r="N14" s="18">
        <f t="shared" ca="1" si="5"/>
        <v>1283.2970828383336</v>
      </c>
      <c r="O14" s="18">
        <f t="shared" ca="1" si="5"/>
        <v>1187.5053334944441</v>
      </c>
      <c r="P14" s="18">
        <f t="shared" ca="1" si="5"/>
        <v>1121.7021190666444</v>
      </c>
      <c r="Q14" s="18">
        <f t="shared" ca="1" si="5"/>
        <v>1127.6919432103944</v>
      </c>
    </row>
    <row r="15" spans="1:17" ht="11.5" customHeight="1">
      <c r="A15" s="40" t="s">
        <v>87</v>
      </c>
      <c r="B15" s="18">
        <f ca="1">B24*B80/1000000</f>
        <v>3951.0910575160456</v>
      </c>
      <c r="C15" s="18">
        <f t="shared" ca="1" si="5"/>
        <v>3925.228617696333</v>
      </c>
      <c r="D15" s="18">
        <f t="shared" ca="1" si="5"/>
        <v>3769.787905168741</v>
      </c>
      <c r="E15" s="18">
        <f t="shared" ca="1" si="5"/>
        <v>3896.1468380733668</v>
      </c>
      <c r="F15" s="18">
        <f t="shared" ca="1" si="5"/>
        <v>4148.7879869327699</v>
      </c>
      <c r="G15" s="18">
        <f t="shared" ca="1" si="5"/>
        <v>4323.8598553285992</v>
      </c>
      <c r="H15" s="18">
        <f t="shared" ca="1" si="5"/>
        <v>4430.7143717072649</v>
      </c>
      <c r="I15" s="18">
        <f t="shared" ca="1" si="5"/>
        <v>4509.2624118822896</v>
      </c>
      <c r="J15" s="18">
        <f t="shared" ca="1" si="5"/>
        <v>4452.0846508059321</v>
      </c>
      <c r="K15" s="18">
        <f t="shared" ca="1" si="5"/>
        <v>4058.5893397529844</v>
      </c>
      <c r="L15" s="18">
        <f t="shared" ca="1" si="5"/>
        <v>4095.012921683388</v>
      </c>
      <c r="M15" s="18">
        <f t="shared" ca="1" si="5"/>
        <v>4315.9804549604196</v>
      </c>
      <c r="N15" s="18">
        <f t="shared" ca="1" si="5"/>
        <v>4197.5613156600057</v>
      </c>
      <c r="O15" s="18">
        <f t="shared" ca="1" si="5"/>
        <v>4205.8223183672244</v>
      </c>
      <c r="P15" s="18">
        <f t="shared" ca="1" si="5"/>
        <v>4319.4948571781197</v>
      </c>
      <c r="Q15" s="18">
        <f t="shared" ca="1" si="5"/>
        <v>4494.6313314207391</v>
      </c>
    </row>
    <row r="16" spans="1:17" ht="11.5" customHeight="1">
      <c r="A16" s="40" t="s">
        <v>88</v>
      </c>
      <c r="B16" s="18">
        <f ca="1">B25*B81/1000000</f>
        <v>5134.2490984461356</v>
      </c>
      <c r="C16" s="18">
        <f t="shared" ca="1" si="5"/>
        <v>5192.7294120354682</v>
      </c>
      <c r="D16" s="18">
        <f t="shared" ca="1" si="5"/>
        <v>5213.1359423689846</v>
      </c>
      <c r="E16" s="18">
        <f t="shared" ca="1" si="5"/>
        <v>5338.155572173363</v>
      </c>
      <c r="F16" s="18">
        <f t="shared" ca="1" si="5"/>
        <v>5964.0108388285107</v>
      </c>
      <c r="G16" s="18">
        <f t="shared" ca="1" si="5"/>
        <v>6340.6261391567905</v>
      </c>
      <c r="H16" s="18">
        <f t="shared" ca="1" si="5"/>
        <v>6544.5553575920276</v>
      </c>
      <c r="I16" s="18">
        <f t="shared" ca="1" si="5"/>
        <v>6948.9758894743545</v>
      </c>
      <c r="J16" s="18">
        <f t="shared" ca="1" si="5"/>
        <v>6995.745850119406</v>
      </c>
      <c r="K16" s="18">
        <f t="shared" ca="1" si="5"/>
        <v>6375.3962053650794</v>
      </c>
      <c r="L16" s="18">
        <f t="shared" ca="1" si="5"/>
        <v>6129.8822484933762</v>
      </c>
      <c r="M16" s="18">
        <f t="shared" ca="1" si="5"/>
        <v>6262.1976507428108</v>
      </c>
      <c r="N16" s="18">
        <f t="shared" ca="1" si="5"/>
        <v>6137.1001490130384</v>
      </c>
      <c r="O16" s="18">
        <f t="shared" ca="1" si="5"/>
        <v>6201.7995456977233</v>
      </c>
      <c r="P16" s="18">
        <f t="shared" ca="1" si="5"/>
        <v>6340.2847043375341</v>
      </c>
      <c r="Q16" s="18">
        <f t="shared" ca="1" si="5"/>
        <v>6428.6417860955344</v>
      </c>
    </row>
    <row r="17" spans="1:17" ht="11.5" customHeight="1">
      <c r="A17" s="61" t="s">
        <v>23</v>
      </c>
      <c r="B17" s="62">
        <f t="shared" ref="B17:Q17" ca="1" si="6">SUM(B18:B19)</f>
        <v>490.74858576630095</v>
      </c>
      <c r="C17" s="62">
        <f t="shared" ca="1" si="6"/>
        <v>484.72939900385552</v>
      </c>
      <c r="D17" s="62">
        <f t="shared" ca="1" si="6"/>
        <v>485.42777799623127</v>
      </c>
      <c r="E17" s="62">
        <f t="shared" ca="1" si="6"/>
        <v>507.19438828002939</v>
      </c>
      <c r="F17" s="62">
        <f t="shared" ca="1" si="6"/>
        <v>547.77769451847314</v>
      </c>
      <c r="G17" s="62">
        <f t="shared" ca="1" si="6"/>
        <v>567.60160163893329</v>
      </c>
      <c r="H17" s="62">
        <f t="shared" ca="1" si="6"/>
        <v>618.92058432967167</v>
      </c>
      <c r="I17" s="62">
        <f t="shared" ca="1" si="6"/>
        <v>661.57515240141061</v>
      </c>
      <c r="J17" s="62">
        <f t="shared" ca="1" si="6"/>
        <v>685.1361032874629</v>
      </c>
      <c r="K17" s="62">
        <f t="shared" ca="1" si="6"/>
        <v>605.373980717412</v>
      </c>
      <c r="L17" s="62">
        <f t="shared" ca="1" si="6"/>
        <v>693.19362463062839</v>
      </c>
      <c r="M17" s="62">
        <f t="shared" ca="1" si="6"/>
        <v>714.4758650413321</v>
      </c>
      <c r="N17" s="62">
        <f t="shared" ca="1" si="6"/>
        <v>710.08482903128947</v>
      </c>
      <c r="O17" s="62">
        <f t="shared" ca="1" si="6"/>
        <v>735.31992758313834</v>
      </c>
      <c r="P17" s="62">
        <f t="shared" ca="1" si="6"/>
        <v>738.73539365097145</v>
      </c>
      <c r="Q17" s="62">
        <f t="shared" ca="1" si="6"/>
        <v>780.9167946934931</v>
      </c>
    </row>
    <row r="18" spans="1:17" ht="11.5" customHeight="1">
      <c r="A18" s="40" t="s">
        <v>89</v>
      </c>
      <c r="B18" s="18">
        <f ca="1">B27*B83/1000000</f>
        <v>105.84300757747526</v>
      </c>
      <c r="C18" s="18">
        <f t="shared" ref="C18:Q19" ca="1" si="7">C27*C83/1000000</f>
        <v>103.63493567955096</v>
      </c>
      <c r="D18" s="18">
        <f t="shared" ca="1" si="7"/>
        <v>99.566037000313969</v>
      </c>
      <c r="E18" s="18">
        <f t="shared" ca="1" si="7"/>
        <v>98.993273030620387</v>
      </c>
      <c r="F18" s="18">
        <f t="shared" ca="1" si="7"/>
        <v>101.3717097155286</v>
      </c>
      <c r="G18" s="18">
        <f t="shared" ca="1" si="7"/>
        <v>105.29510056608822</v>
      </c>
      <c r="H18" s="18">
        <f t="shared" ca="1" si="7"/>
        <v>113.05237737922131</v>
      </c>
      <c r="I18" s="18">
        <f t="shared" ca="1" si="7"/>
        <v>118.19846348253799</v>
      </c>
      <c r="J18" s="18">
        <f t="shared" ca="1" si="7"/>
        <v>118.67423505329769</v>
      </c>
      <c r="K18" s="18">
        <f t="shared" ca="1" si="7"/>
        <v>109.07331774626633</v>
      </c>
      <c r="L18" s="18">
        <f t="shared" ca="1" si="7"/>
        <v>109.29624559864774</v>
      </c>
      <c r="M18" s="18">
        <f t="shared" ca="1" si="7"/>
        <v>104.10050007801073</v>
      </c>
      <c r="N18" s="18">
        <f t="shared" ca="1" si="7"/>
        <v>104.52767774357093</v>
      </c>
      <c r="O18" s="18">
        <f t="shared" ca="1" si="7"/>
        <v>102.03337923592311</v>
      </c>
      <c r="P18" s="18">
        <f t="shared" ca="1" si="7"/>
        <v>106.83166049009358</v>
      </c>
      <c r="Q18" s="18">
        <f t="shared" ca="1" si="7"/>
        <v>109.1739795059098</v>
      </c>
    </row>
    <row r="19" spans="1:17" ht="11.5" customHeight="1">
      <c r="A19" s="41" t="s">
        <v>88</v>
      </c>
      <c r="B19" s="19">
        <f ca="1">B28*B84/1000000</f>
        <v>384.9055781888257</v>
      </c>
      <c r="C19" s="19">
        <f t="shared" ca="1" si="7"/>
        <v>381.09446332430457</v>
      </c>
      <c r="D19" s="19">
        <f t="shared" ca="1" si="7"/>
        <v>385.86174099591733</v>
      </c>
      <c r="E19" s="19">
        <f t="shared" ca="1" si="7"/>
        <v>408.20111524940899</v>
      </c>
      <c r="F19" s="19">
        <f t="shared" ca="1" si="7"/>
        <v>446.40598480294454</v>
      </c>
      <c r="G19" s="19">
        <f t="shared" ca="1" si="7"/>
        <v>462.30650107284504</v>
      </c>
      <c r="H19" s="19">
        <f t="shared" ca="1" si="7"/>
        <v>505.86820695045037</v>
      </c>
      <c r="I19" s="19">
        <f t="shared" ca="1" si="7"/>
        <v>543.37668891887267</v>
      </c>
      <c r="J19" s="19">
        <f t="shared" ca="1" si="7"/>
        <v>566.46186823416519</v>
      </c>
      <c r="K19" s="19">
        <f t="shared" ca="1" si="7"/>
        <v>496.3006629711457</v>
      </c>
      <c r="L19" s="19">
        <f t="shared" ca="1" si="7"/>
        <v>583.89737903198068</v>
      </c>
      <c r="M19" s="19">
        <f t="shared" ca="1" si="7"/>
        <v>610.37536496332132</v>
      </c>
      <c r="N19" s="19">
        <f t="shared" ca="1" si="7"/>
        <v>605.55715128771851</v>
      </c>
      <c r="O19" s="19">
        <f t="shared" ca="1" si="7"/>
        <v>633.28654834721522</v>
      </c>
      <c r="P19" s="19">
        <f t="shared" ca="1" si="7"/>
        <v>631.90373316087789</v>
      </c>
      <c r="Q19" s="19">
        <f t="shared" ca="1" si="7"/>
        <v>671.74281518758335</v>
      </c>
    </row>
    <row r="20" spans="1:17" ht="11.5" customHeight="1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1:17" ht="11.5" customHeight="1">
      <c r="A21" s="11" t="s">
        <v>90</v>
      </c>
      <c r="B21" s="12">
        <f t="shared" ref="B21:Q21" ca="1" si="8">SUM(B22,B26)</f>
        <v>9110217.6744566299</v>
      </c>
      <c r="C21" s="12">
        <f t="shared" ca="1" si="8"/>
        <v>9005148.0938164257</v>
      </c>
      <c r="D21" s="12">
        <f t="shared" ca="1" si="8"/>
        <v>8898132.391362844</v>
      </c>
      <c r="E21" s="12">
        <f t="shared" ca="1" si="8"/>
        <v>9312866.5569570065</v>
      </c>
      <c r="F21" s="12">
        <f t="shared" ca="1" si="8"/>
        <v>10018106.961935626</v>
      </c>
      <c r="G21" s="12">
        <f t="shared" ca="1" si="8"/>
        <v>10417893.408156177</v>
      </c>
      <c r="H21" s="12">
        <f t="shared" ca="1" si="8"/>
        <v>10836299.51984217</v>
      </c>
      <c r="I21" s="12">
        <f t="shared" ca="1" si="8"/>
        <v>11359302.009408887</v>
      </c>
      <c r="J21" s="12">
        <f t="shared" ca="1" si="8"/>
        <v>11380374.367952639</v>
      </c>
      <c r="K21" s="12">
        <f t="shared" ca="1" si="8"/>
        <v>10364963.474496486</v>
      </c>
      <c r="L21" s="12">
        <f t="shared" ca="1" si="8"/>
        <v>10468990.563462153</v>
      </c>
      <c r="M21" s="12">
        <f t="shared" ca="1" si="8"/>
        <v>10887289.358050806</v>
      </c>
      <c r="N21" s="12">
        <f t="shared" ca="1" si="8"/>
        <v>10564324.190941133</v>
      </c>
      <c r="O21" s="12">
        <f t="shared" ca="1" si="8"/>
        <v>10436604.432083562</v>
      </c>
      <c r="P21" s="12">
        <f t="shared" ca="1" si="8"/>
        <v>10598067.890391791</v>
      </c>
      <c r="Q21" s="12">
        <f t="shared" ca="1" si="8"/>
        <v>10940799.001610601</v>
      </c>
    </row>
    <row r="22" spans="1:17" ht="11.5" customHeight="1">
      <c r="A22" s="59" t="s">
        <v>19</v>
      </c>
      <c r="B22" s="60">
        <f t="shared" ref="B22" ca="1" si="9">SUM(B23:B25)</f>
        <v>8810113.6744566299</v>
      </c>
      <c r="C22" s="60">
        <f t="shared" ref="C22:Q22" ca="1" si="10">SUM(C23:C25)</f>
        <v>8714106.0938164257</v>
      </c>
      <c r="D22" s="60">
        <f t="shared" ca="1" si="10"/>
        <v>8612279.391362844</v>
      </c>
      <c r="E22" s="60">
        <f t="shared" ca="1" si="10"/>
        <v>9014864.5569570065</v>
      </c>
      <c r="F22" s="60">
        <f t="shared" ca="1" si="10"/>
        <v>9699194.9619356263</v>
      </c>
      <c r="G22" s="60">
        <f t="shared" ca="1" si="10"/>
        <v>10089892.408156177</v>
      </c>
      <c r="H22" s="60">
        <f t="shared" ca="1" si="10"/>
        <v>10474263.51984217</v>
      </c>
      <c r="I22" s="60">
        <f t="shared" ca="1" si="10"/>
        <v>10977171.009408887</v>
      </c>
      <c r="J22" s="60">
        <f t="shared" ca="1" si="10"/>
        <v>10988046.367952639</v>
      </c>
      <c r="K22" s="60">
        <f t="shared" ca="1" si="10"/>
        <v>10016971.474496486</v>
      </c>
      <c r="L22" s="60">
        <f t="shared" ca="1" si="10"/>
        <v>10094438.563462153</v>
      </c>
      <c r="M22" s="60">
        <f t="shared" ca="1" si="10"/>
        <v>10505798.358050806</v>
      </c>
      <c r="N22" s="60">
        <f t="shared" ca="1" si="10"/>
        <v>10186354.190941133</v>
      </c>
      <c r="O22" s="60">
        <f t="shared" ca="1" si="10"/>
        <v>10054015.432083562</v>
      </c>
      <c r="P22" s="60">
        <f t="shared" ca="1" si="10"/>
        <v>10209740.890391791</v>
      </c>
      <c r="Q22" s="60">
        <f t="shared" ca="1" si="10"/>
        <v>10536558.001610601</v>
      </c>
    </row>
    <row r="23" spans="1:17" ht="11.5" customHeight="1">
      <c r="A23" s="40" t="s">
        <v>24</v>
      </c>
      <c r="B23" s="18">
        <f ca="1">IF(B32=0,0,B32/B70)</f>
        <v>2139345.6825694088</v>
      </c>
      <c r="C23" s="18">
        <f t="shared" ref="C23:Q23" ca="1" si="11">IF(C32=0,0,C32/C70)</f>
        <v>2136197.2605692702</v>
      </c>
      <c r="D23" s="18">
        <f t="shared" ca="1" si="11"/>
        <v>2149267.0012410777</v>
      </c>
      <c r="E23" s="18">
        <f t="shared" ca="1" si="11"/>
        <v>2263723.1693173465</v>
      </c>
      <c r="F23" s="18">
        <f t="shared" ca="1" si="11"/>
        <v>2359232.3233748241</v>
      </c>
      <c r="G23" s="18">
        <f t="shared" ca="1" si="11"/>
        <v>2375609.3875649651</v>
      </c>
      <c r="H23" s="18">
        <f t="shared" ca="1" si="11"/>
        <v>2393585.6609887686</v>
      </c>
      <c r="I23" s="18">
        <f t="shared" ca="1" si="11"/>
        <v>2453505.7099192953</v>
      </c>
      <c r="J23" s="18">
        <f t="shared" ca="1" si="11"/>
        <v>2384031.5528070983</v>
      </c>
      <c r="K23" s="18">
        <f t="shared" ca="1" si="11"/>
        <v>2214178.2346898369</v>
      </c>
      <c r="L23" s="18">
        <f t="shared" ca="1" si="11"/>
        <v>2212899.9234171226</v>
      </c>
      <c r="M23" s="18">
        <f t="shared" ca="1" si="11"/>
        <v>2265853.4663148508</v>
      </c>
      <c r="N23" s="18">
        <f t="shared" ca="1" si="11"/>
        <v>2107601.531503757</v>
      </c>
      <c r="O23" s="18">
        <f t="shared" ca="1" si="11"/>
        <v>1966497.5343546947</v>
      </c>
      <c r="P23" s="18">
        <f t="shared" ca="1" si="11"/>
        <v>1863289.5450242858</v>
      </c>
      <c r="Q23" s="18">
        <f t="shared" ca="1" si="11"/>
        <v>1876599.3543260226</v>
      </c>
    </row>
    <row r="24" spans="1:17" ht="11.5" customHeight="1">
      <c r="A24" s="40" t="s">
        <v>87</v>
      </c>
      <c r="B24" s="18">
        <f t="shared" ref="B24:Q25" ca="1" si="12">IF(B33=0,0,B33/B71)</f>
        <v>5100946.7758414522</v>
      </c>
      <c r="C24" s="18">
        <f t="shared" ca="1" si="12"/>
        <v>5016827.5726815313</v>
      </c>
      <c r="D24" s="18">
        <f t="shared" ca="1" si="12"/>
        <v>4899369.7383123236</v>
      </c>
      <c r="E24" s="18">
        <f t="shared" ca="1" si="12"/>
        <v>5138839.8410760909</v>
      </c>
      <c r="F24" s="18">
        <f t="shared" ca="1" si="12"/>
        <v>5572656.5321803177</v>
      </c>
      <c r="G24" s="18">
        <f t="shared" ca="1" si="12"/>
        <v>5838236.7246494051</v>
      </c>
      <c r="H24" s="18">
        <f t="shared" ca="1" si="12"/>
        <v>6117557.8615633994</v>
      </c>
      <c r="I24" s="18">
        <f t="shared" ca="1" si="12"/>
        <v>6460415.9913611338</v>
      </c>
      <c r="J24" s="18">
        <f t="shared" ca="1" si="12"/>
        <v>6465027.1461849129</v>
      </c>
      <c r="K24" s="18">
        <f t="shared" ca="1" si="12"/>
        <v>5857440.556866114</v>
      </c>
      <c r="L24" s="18">
        <f t="shared" ca="1" si="12"/>
        <v>5839022.7151029585</v>
      </c>
      <c r="M24" s="18">
        <f t="shared" ca="1" si="12"/>
        <v>6150357.1576075684</v>
      </c>
      <c r="N24" s="18">
        <f t="shared" ca="1" si="12"/>
        <v>6028767.8287695469</v>
      </c>
      <c r="O24" s="18">
        <f t="shared" ca="1" si="12"/>
        <v>6007104.586136003</v>
      </c>
      <c r="P24" s="18">
        <f t="shared" ca="1" si="12"/>
        <v>6196467.8380196486</v>
      </c>
      <c r="Q24" s="18">
        <f t="shared" ca="1" si="12"/>
        <v>6485906.2116315477</v>
      </c>
    </row>
    <row r="25" spans="1:17" ht="11.5" customHeight="1">
      <c r="A25" s="40" t="s">
        <v>88</v>
      </c>
      <c r="B25" s="18">
        <f t="shared" ca="1" si="12"/>
        <v>1569821.2160457685</v>
      </c>
      <c r="C25" s="18">
        <f t="shared" ca="1" si="12"/>
        <v>1561081.2605656229</v>
      </c>
      <c r="D25" s="18">
        <f t="shared" ca="1" si="12"/>
        <v>1563642.6518094435</v>
      </c>
      <c r="E25" s="18">
        <f t="shared" ca="1" si="12"/>
        <v>1612301.5465635699</v>
      </c>
      <c r="F25" s="18">
        <f t="shared" ca="1" si="12"/>
        <v>1767306.106380485</v>
      </c>
      <c r="G25" s="18">
        <f t="shared" ca="1" si="12"/>
        <v>1876046.2959418069</v>
      </c>
      <c r="H25" s="18">
        <f t="shared" ca="1" si="12"/>
        <v>1963119.9972900019</v>
      </c>
      <c r="I25" s="18">
        <f t="shared" ca="1" si="12"/>
        <v>2063249.3081284573</v>
      </c>
      <c r="J25" s="18">
        <f t="shared" ca="1" si="12"/>
        <v>2138987.6689606295</v>
      </c>
      <c r="K25" s="18">
        <f t="shared" ca="1" si="12"/>
        <v>1945352.6829405359</v>
      </c>
      <c r="L25" s="18">
        <f t="shared" ca="1" si="12"/>
        <v>2042515.9249420732</v>
      </c>
      <c r="M25" s="18">
        <f t="shared" ca="1" si="12"/>
        <v>2089587.7341283874</v>
      </c>
      <c r="N25" s="18">
        <f t="shared" ca="1" si="12"/>
        <v>2049984.8306678284</v>
      </c>
      <c r="O25" s="18">
        <f t="shared" ca="1" si="12"/>
        <v>2080413.3115928632</v>
      </c>
      <c r="P25" s="18">
        <f t="shared" ca="1" si="12"/>
        <v>2149983.5073478562</v>
      </c>
      <c r="Q25" s="18">
        <f t="shared" ca="1" si="12"/>
        <v>2174052.4356530313</v>
      </c>
    </row>
    <row r="26" spans="1:17" ht="11.5" customHeight="1">
      <c r="A26" s="61" t="s">
        <v>23</v>
      </c>
      <c r="B26" s="62">
        <f t="shared" ref="B26:Q26" ca="1" si="13">SUM(B27:B28)</f>
        <v>300104</v>
      </c>
      <c r="C26" s="62">
        <f t="shared" ca="1" si="13"/>
        <v>291042</v>
      </c>
      <c r="D26" s="62">
        <f t="shared" ca="1" si="13"/>
        <v>285853</v>
      </c>
      <c r="E26" s="62">
        <f t="shared" ca="1" si="13"/>
        <v>298002</v>
      </c>
      <c r="F26" s="62">
        <f t="shared" ca="1" si="13"/>
        <v>318912</v>
      </c>
      <c r="G26" s="62">
        <f t="shared" ca="1" si="13"/>
        <v>328001</v>
      </c>
      <c r="H26" s="62">
        <f t="shared" ca="1" si="13"/>
        <v>362036</v>
      </c>
      <c r="I26" s="62">
        <f t="shared" ca="1" si="13"/>
        <v>382131</v>
      </c>
      <c r="J26" s="62">
        <f t="shared" ca="1" si="13"/>
        <v>392328</v>
      </c>
      <c r="K26" s="62">
        <f t="shared" ca="1" si="13"/>
        <v>347992</v>
      </c>
      <c r="L26" s="62">
        <f t="shared" ca="1" si="13"/>
        <v>374552</v>
      </c>
      <c r="M26" s="62">
        <f t="shared" ca="1" si="13"/>
        <v>381491</v>
      </c>
      <c r="N26" s="62">
        <f t="shared" ca="1" si="13"/>
        <v>377970</v>
      </c>
      <c r="O26" s="62">
        <f t="shared" ca="1" si="13"/>
        <v>382589</v>
      </c>
      <c r="P26" s="62">
        <f t="shared" ca="1" si="13"/>
        <v>388327</v>
      </c>
      <c r="Q26" s="62">
        <f t="shared" ca="1" si="13"/>
        <v>404241</v>
      </c>
    </row>
    <row r="27" spans="1:17" ht="11.5" customHeight="1">
      <c r="A27" s="40" t="s">
        <v>89</v>
      </c>
      <c r="B27" s="18">
        <f t="shared" ref="B27:Q28" ca="1" si="14">IF(B36=0,0,B36/B74)</f>
        <v>169997</v>
      </c>
      <c r="C27" s="18">
        <f t="shared" ca="1" si="14"/>
        <v>162162</v>
      </c>
      <c r="D27" s="18">
        <f t="shared" ca="1" si="14"/>
        <v>155546</v>
      </c>
      <c r="E27" s="18">
        <f t="shared" ca="1" si="14"/>
        <v>159534</v>
      </c>
      <c r="F27" s="18">
        <f t="shared" ca="1" si="14"/>
        <v>167414</v>
      </c>
      <c r="G27" s="18">
        <f t="shared" ca="1" si="14"/>
        <v>171079</v>
      </c>
      <c r="H27" s="18">
        <f t="shared" ca="1" si="14"/>
        <v>189862</v>
      </c>
      <c r="I27" s="18">
        <f t="shared" ca="1" si="14"/>
        <v>199052</v>
      </c>
      <c r="J27" s="18">
        <f t="shared" ca="1" si="14"/>
        <v>201404</v>
      </c>
      <c r="K27" s="18">
        <f t="shared" ca="1" si="14"/>
        <v>180995</v>
      </c>
      <c r="L27" s="18">
        <f t="shared" ca="1" si="14"/>
        <v>180117</v>
      </c>
      <c r="M27" s="18">
        <f t="shared" ca="1" si="14"/>
        <v>176932</v>
      </c>
      <c r="N27" s="18">
        <f t="shared" ca="1" si="14"/>
        <v>175915</v>
      </c>
      <c r="O27" s="18">
        <f t="shared" ca="1" si="14"/>
        <v>172133</v>
      </c>
      <c r="P27" s="18">
        <f t="shared" ca="1" si="14"/>
        <v>174070</v>
      </c>
      <c r="Q27" s="18">
        <f t="shared" ca="1" si="14"/>
        <v>179006.99999999997</v>
      </c>
    </row>
    <row r="28" spans="1:17" ht="11.5" customHeight="1">
      <c r="A28" s="41" t="s">
        <v>88</v>
      </c>
      <c r="B28" s="19">
        <f t="shared" ca="1" si="14"/>
        <v>130106.99999999999</v>
      </c>
      <c r="C28" s="19">
        <f t="shared" ca="1" si="14"/>
        <v>128880</v>
      </c>
      <c r="D28" s="19">
        <f t="shared" ca="1" si="14"/>
        <v>130307</v>
      </c>
      <c r="E28" s="19">
        <f t="shared" ca="1" si="14"/>
        <v>138468</v>
      </c>
      <c r="F28" s="19">
        <f t="shared" ca="1" si="14"/>
        <v>151498</v>
      </c>
      <c r="G28" s="19">
        <f t="shared" ca="1" si="14"/>
        <v>156921.99999999997</v>
      </c>
      <c r="H28" s="19">
        <f t="shared" ca="1" si="14"/>
        <v>172173.99999999997</v>
      </c>
      <c r="I28" s="19">
        <f t="shared" ca="1" si="14"/>
        <v>183079</v>
      </c>
      <c r="J28" s="19">
        <f t="shared" ca="1" si="14"/>
        <v>190924.00000000003</v>
      </c>
      <c r="K28" s="19">
        <f t="shared" ca="1" si="14"/>
        <v>166997</v>
      </c>
      <c r="L28" s="19">
        <f t="shared" ca="1" si="14"/>
        <v>194435</v>
      </c>
      <c r="M28" s="19">
        <f t="shared" ca="1" si="14"/>
        <v>204559</v>
      </c>
      <c r="N28" s="19">
        <f t="shared" ca="1" si="14"/>
        <v>202054.99999999997</v>
      </c>
      <c r="O28" s="19">
        <f t="shared" ca="1" si="14"/>
        <v>210456</v>
      </c>
      <c r="P28" s="19">
        <f t="shared" ca="1" si="14"/>
        <v>214256.99999999997</v>
      </c>
      <c r="Q28" s="19">
        <f t="shared" ca="1" si="14"/>
        <v>225234</v>
      </c>
    </row>
    <row r="30" spans="1:17" ht="11.5" customHeight="1">
      <c r="A30" s="11" t="s">
        <v>91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ht="11.5" customHeight="1">
      <c r="A31" s="59" t="s">
        <v>92</v>
      </c>
      <c r="B31" s="60">
        <f t="shared" ref="B31:Q31" si="15">SUM(B32:B34)</f>
        <v>832633942</v>
      </c>
      <c r="C31" s="60">
        <f t="shared" si="15"/>
        <v>810430843</v>
      </c>
      <c r="D31" s="60">
        <f t="shared" si="15"/>
        <v>803395607</v>
      </c>
      <c r="E31" s="60">
        <f t="shared" si="15"/>
        <v>837952011</v>
      </c>
      <c r="F31" s="60">
        <f t="shared" si="15"/>
        <v>916013967</v>
      </c>
      <c r="G31" s="60">
        <f t="shared" si="15"/>
        <v>983172940</v>
      </c>
      <c r="H31" s="60">
        <f t="shared" si="15"/>
        <v>1039067013</v>
      </c>
      <c r="I31" s="60">
        <f t="shared" si="15"/>
        <v>1124015283</v>
      </c>
      <c r="J31" s="60">
        <f t="shared" si="15"/>
        <v>1126702106</v>
      </c>
      <c r="K31" s="60">
        <f t="shared" si="15"/>
        <v>1054492714</v>
      </c>
      <c r="L31" s="60">
        <f t="shared" si="15"/>
        <v>1084426488</v>
      </c>
      <c r="M31" s="60">
        <f t="shared" si="15"/>
        <v>1154047847</v>
      </c>
      <c r="N31" s="60">
        <f t="shared" si="15"/>
        <v>1157296536</v>
      </c>
      <c r="O31" s="60">
        <f t="shared" si="15"/>
        <v>1178474911</v>
      </c>
      <c r="P31" s="60">
        <f t="shared" si="15"/>
        <v>1239037573</v>
      </c>
      <c r="Q31" s="60">
        <f t="shared" si="15"/>
        <v>1312097321</v>
      </c>
    </row>
    <row r="32" spans="1:17" ht="11.5" customHeight="1">
      <c r="A32" s="40" t="s">
        <v>24</v>
      </c>
      <c r="B32" s="18">
        <v>153244548</v>
      </c>
      <c r="C32" s="18">
        <v>150485249</v>
      </c>
      <c r="D32" s="18">
        <v>148167691</v>
      </c>
      <c r="E32" s="18">
        <v>152488628</v>
      </c>
      <c r="F32" s="18">
        <v>159236702</v>
      </c>
      <c r="G32" s="18">
        <v>164959049</v>
      </c>
      <c r="H32" s="18">
        <v>170045209</v>
      </c>
      <c r="I32" s="18">
        <v>177999051</v>
      </c>
      <c r="J32" s="18">
        <v>171726882</v>
      </c>
      <c r="K32" s="18">
        <v>163759483</v>
      </c>
      <c r="L32" s="18">
        <v>165461675</v>
      </c>
      <c r="M32" s="18">
        <v>167991195</v>
      </c>
      <c r="N32" s="18">
        <v>160767883</v>
      </c>
      <c r="O32" s="18">
        <v>153003533</v>
      </c>
      <c r="P32" s="18">
        <v>154088799</v>
      </c>
      <c r="Q32" s="18">
        <v>161747610</v>
      </c>
    </row>
    <row r="33" spans="1:19" ht="11.5" customHeight="1">
      <c r="A33" s="40" t="s">
        <v>87</v>
      </c>
      <c r="B33" s="18">
        <v>474092128</v>
      </c>
      <c r="C33" s="18">
        <v>465611346</v>
      </c>
      <c r="D33" s="18">
        <v>463714894</v>
      </c>
      <c r="E33" s="18">
        <v>491166761</v>
      </c>
      <c r="F33" s="18">
        <v>534374336</v>
      </c>
      <c r="G33" s="18">
        <v>577746714</v>
      </c>
      <c r="H33" s="18">
        <v>616771531</v>
      </c>
      <c r="I33" s="18">
        <v>665959269</v>
      </c>
      <c r="J33" s="18">
        <v>663762022</v>
      </c>
      <c r="K33" s="18">
        <v>611852885</v>
      </c>
      <c r="L33" s="18">
        <v>623437190</v>
      </c>
      <c r="M33" s="18">
        <v>677956360</v>
      </c>
      <c r="N33" s="18">
        <v>680810367</v>
      </c>
      <c r="O33" s="18">
        <v>698271245</v>
      </c>
      <c r="P33" s="18">
        <v>741129230</v>
      </c>
      <c r="Q33" s="18">
        <v>796277154</v>
      </c>
    </row>
    <row r="34" spans="1:19" ht="11.5" customHeight="1">
      <c r="A34" s="40" t="s">
        <v>88</v>
      </c>
      <c r="B34" s="18">
        <v>205297266</v>
      </c>
      <c r="C34" s="18">
        <v>194334248</v>
      </c>
      <c r="D34" s="18">
        <v>191513022</v>
      </c>
      <c r="E34" s="18">
        <v>194296622</v>
      </c>
      <c r="F34" s="18">
        <v>222402929</v>
      </c>
      <c r="G34" s="18">
        <v>240467177</v>
      </c>
      <c r="H34" s="18">
        <v>252250273</v>
      </c>
      <c r="I34" s="18">
        <v>280056963</v>
      </c>
      <c r="J34" s="18">
        <v>291213202</v>
      </c>
      <c r="K34" s="18">
        <v>278880346</v>
      </c>
      <c r="L34" s="18">
        <v>295527623</v>
      </c>
      <c r="M34" s="18">
        <v>308100292</v>
      </c>
      <c r="N34" s="18">
        <v>315718286</v>
      </c>
      <c r="O34" s="18">
        <v>327200133</v>
      </c>
      <c r="P34" s="18">
        <v>343819544</v>
      </c>
      <c r="Q34" s="18">
        <v>354072557</v>
      </c>
    </row>
    <row r="35" spans="1:19" ht="11.5" customHeight="1">
      <c r="A35" s="61" t="s">
        <v>76</v>
      </c>
      <c r="B35" s="62">
        <f t="shared" ref="B35:Q35" si="16">SUM(B36:B37)</f>
        <v>10460006.662032075</v>
      </c>
      <c r="C35" s="62">
        <f t="shared" si="16"/>
        <v>10292873.69628167</v>
      </c>
      <c r="D35" s="62">
        <f t="shared" si="16"/>
        <v>10361522.583363034</v>
      </c>
      <c r="E35" s="62">
        <f t="shared" si="16"/>
        <v>10878980.386933841</v>
      </c>
      <c r="F35" s="62">
        <f t="shared" si="16"/>
        <v>11910383.694724271</v>
      </c>
      <c r="G35" s="62">
        <f t="shared" si="16"/>
        <v>12337099.539371319</v>
      </c>
      <c r="H35" s="62">
        <f t="shared" si="16"/>
        <v>13332423.118183384</v>
      </c>
      <c r="I35" s="62">
        <f t="shared" si="16"/>
        <v>14081013.49016693</v>
      </c>
      <c r="J35" s="62">
        <f t="shared" si="16"/>
        <v>14398366.964709423</v>
      </c>
      <c r="K35" s="62">
        <f t="shared" si="16"/>
        <v>12648495.035410319</v>
      </c>
      <c r="L35" s="62">
        <f t="shared" si="16"/>
        <v>14512159.444659544</v>
      </c>
      <c r="M35" s="62">
        <f t="shared" si="16"/>
        <v>14949444.445574932</v>
      </c>
      <c r="N35" s="62">
        <f t="shared" si="16"/>
        <v>14496977.8736155</v>
      </c>
      <c r="O35" s="62">
        <f t="shared" si="16"/>
        <v>14409595.742449291</v>
      </c>
      <c r="P35" s="62">
        <f t="shared" si="16"/>
        <v>15478117.027768593</v>
      </c>
      <c r="Q35" s="62">
        <f t="shared" si="16"/>
        <v>15643418.288663374</v>
      </c>
    </row>
    <row r="36" spans="1:19" ht="11.5" customHeight="1">
      <c r="A36" s="40" t="s">
        <v>89</v>
      </c>
      <c r="B36" s="18">
        <v>3475327.3276574044</v>
      </c>
      <c r="C36" s="18">
        <v>3399605.8091336889</v>
      </c>
      <c r="D36" s="18">
        <v>3311382.9889539802</v>
      </c>
      <c r="E36" s="18">
        <v>3444399.2222764632</v>
      </c>
      <c r="F36" s="18">
        <v>3660996.1233936273</v>
      </c>
      <c r="G36" s="18">
        <v>3702190.7469490105</v>
      </c>
      <c r="H36" s="18">
        <v>3945395.4030412324</v>
      </c>
      <c r="I36" s="18">
        <v>4090137.9335922389</v>
      </c>
      <c r="J36" s="18">
        <v>4043439.5936544128</v>
      </c>
      <c r="K36" s="18">
        <v>3688662.1618511169</v>
      </c>
      <c r="L36" s="18">
        <v>3811207.3596204668</v>
      </c>
      <c r="M36" s="18">
        <v>3881450.4999999995</v>
      </c>
      <c r="N36" s="18">
        <v>3825944.348823857</v>
      </c>
      <c r="O36" s="18">
        <v>3786755.2980166269</v>
      </c>
      <c r="P36" s="18">
        <v>4134734.2532846169</v>
      </c>
      <c r="Q36" s="18">
        <v>4196506.2865048479</v>
      </c>
    </row>
    <row r="37" spans="1:19" ht="11.5" customHeight="1">
      <c r="A37" s="41" t="s">
        <v>88</v>
      </c>
      <c r="B37" s="19">
        <v>6984679.3343746699</v>
      </c>
      <c r="C37" s="19">
        <v>6893267.8871479807</v>
      </c>
      <c r="D37" s="19">
        <v>7050139.5944090541</v>
      </c>
      <c r="E37" s="19">
        <v>7434581.1646573767</v>
      </c>
      <c r="F37" s="19">
        <v>8249387.5713306442</v>
      </c>
      <c r="G37" s="19">
        <v>8634908.7924223095</v>
      </c>
      <c r="H37" s="19">
        <v>9387027.7151421513</v>
      </c>
      <c r="I37" s="19">
        <v>9990875.5565746911</v>
      </c>
      <c r="J37" s="19">
        <v>10354927.371055011</v>
      </c>
      <c r="K37" s="19">
        <v>8959832.8735592011</v>
      </c>
      <c r="L37" s="19">
        <v>10700952.085039077</v>
      </c>
      <c r="M37" s="19">
        <v>11067993.945574932</v>
      </c>
      <c r="N37" s="19">
        <v>10671033.524791643</v>
      </c>
      <c r="O37" s="19">
        <v>10622840.444432665</v>
      </c>
      <c r="P37" s="19">
        <v>11343382.774483977</v>
      </c>
      <c r="Q37" s="19">
        <v>11446912.002158526</v>
      </c>
    </row>
    <row r="39" spans="1:19" ht="11.5" customHeight="1">
      <c r="A39" s="11" t="s">
        <v>93</v>
      </c>
      <c r="B39" s="12">
        <f t="shared" ref="B39:Q39" si="17">SUM(B40,B44)</f>
        <v>7198.9502021702829</v>
      </c>
      <c r="C39" s="12">
        <f t="shared" si="17"/>
        <v>7295.6914828231411</v>
      </c>
      <c r="D39" s="12">
        <f t="shared" si="17"/>
        <v>7339.3004804114635</v>
      </c>
      <c r="E39" s="12">
        <f t="shared" si="17"/>
        <v>7548.5400039049709</v>
      </c>
      <c r="F39" s="12">
        <f t="shared" si="17"/>
        <v>8100.8522706658759</v>
      </c>
      <c r="G39" s="12">
        <f t="shared" si="17"/>
        <v>8409.3922004646265</v>
      </c>
      <c r="H39" s="12">
        <f t="shared" si="17"/>
        <v>8716.8017091609181</v>
      </c>
      <c r="I39" s="12">
        <f t="shared" si="17"/>
        <v>9131.3463005401809</v>
      </c>
      <c r="J39" s="12">
        <f t="shared" si="17"/>
        <v>9188.3333624242205</v>
      </c>
      <c r="K39" s="12">
        <f t="shared" si="17"/>
        <v>8971.4177299160347</v>
      </c>
      <c r="L39" s="12">
        <f t="shared" si="17"/>
        <v>8822.8407649430101</v>
      </c>
      <c r="M39" s="12">
        <f t="shared" si="17"/>
        <v>8887.8446865576552</v>
      </c>
      <c r="N39" s="12">
        <f t="shared" si="17"/>
        <v>8730.2189274821467</v>
      </c>
      <c r="O39" s="12">
        <f t="shared" si="17"/>
        <v>8638.446531378484</v>
      </c>
      <c r="P39" s="12">
        <f t="shared" si="17"/>
        <v>8695.5593745664737</v>
      </c>
      <c r="Q39" s="12">
        <f t="shared" si="17"/>
        <v>8854.0777976351601</v>
      </c>
      <c r="S39" s="10" t="s">
        <v>240</v>
      </c>
    </row>
    <row r="40" spans="1:19" ht="11.5" customHeight="1">
      <c r="A40" s="59" t="s">
        <v>19</v>
      </c>
      <c r="B40" s="60">
        <f t="shared" ref="B40:Q40" si="18">SUM(B41:B43)</f>
        <v>6846.4107876743574</v>
      </c>
      <c r="C40" s="60">
        <f t="shared" si="18"/>
        <v>6942.6317707120143</v>
      </c>
      <c r="D40" s="60">
        <f t="shared" si="18"/>
        <v>6984.5529161419572</v>
      </c>
      <c r="E40" s="60">
        <f t="shared" si="18"/>
        <v>7186.1700293099775</v>
      </c>
      <c r="F40" s="60">
        <f t="shared" si="18"/>
        <v>7714.2695837251576</v>
      </c>
      <c r="G40" s="60">
        <f t="shared" si="18"/>
        <v>8012.4535038319264</v>
      </c>
      <c r="H40" s="60">
        <f t="shared" si="18"/>
        <v>8286.4971496422313</v>
      </c>
      <c r="I40" s="60">
        <f t="shared" si="18"/>
        <v>8674.1248041338531</v>
      </c>
      <c r="J40" s="60">
        <f t="shared" si="18"/>
        <v>8712.1586892027863</v>
      </c>
      <c r="K40" s="60">
        <f t="shared" si="18"/>
        <v>8503.9625597515696</v>
      </c>
      <c r="L40" s="60">
        <f t="shared" si="18"/>
        <v>8335.4076947710928</v>
      </c>
      <c r="M40" s="60">
        <f t="shared" si="18"/>
        <v>8382.0216212866271</v>
      </c>
      <c r="N40" s="60">
        <f t="shared" si="18"/>
        <v>8227.9638826424234</v>
      </c>
      <c r="O40" s="60">
        <f t="shared" si="18"/>
        <v>8140.4790264708236</v>
      </c>
      <c r="P40" s="60">
        <f t="shared" si="18"/>
        <v>8197.3767479121143</v>
      </c>
      <c r="Q40" s="60">
        <f t="shared" si="18"/>
        <v>8346.0790641255444</v>
      </c>
      <c r="S40" s="120">
        <f>AVERAGE(L40:Q40)</f>
        <v>8271.5546728681056</v>
      </c>
    </row>
    <row r="41" spans="1:19" ht="11.5" customHeight="1">
      <c r="A41" s="40" t="s">
        <v>24</v>
      </c>
      <c r="B41" s="18">
        <v>1111.6791794580779</v>
      </c>
      <c r="C41" s="18">
        <v>1119.964493997719</v>
      </c>
      <c r="D41" s="18">
        <v>1129.4020207510389</v>
      </c>
      <c r="E41" s="18">
        <v>1193.9831382658069</v>
      </c>
      <c r="F41" s="18">
        <v>1258.975034828434</v>
      </c>
      <c r="G41" s="18">
        <v>1260.9413055768091</v>
      </c>
      <c r="H41" s="18">
        <v>1258.9480599795561</v>
      </c>
      <c r="I41" s="18">
        <v>1286.9801684753788</v>
      </c>
      <c r="J41" s="18">
        <v>1269.600597225279</v>
      </c>
      <c r="K41" s="18">
        <v>1238.5895395428481</v>
      </c>
      <c r="L41" s="18">
        <v>1217.7525983914409</v>
      </c>
      <c r="M41" s="18">
        <v>1227.9394435907052</v>
      </c>
      <c r="N41" s="18">
        <v>1204.5762137365803</v>
      </c>
      <c r="O41" s="18">
        <v>1173.5918106400793</v>
      </c>
      <c r="P41" s="18">
        <v>1137.2300000561672</v>
      </c>
      <c r="Q41" s="18">
        <v>1103.3234132134801</v>
      </c>
    </row>
    <row r="42" spans="1:19" ht="11.5" customHeight="1">
      <c r="A42" s="40" t="s">
        <v>87</v>
      </c>
      <c r="B42" s="18">
        <v>3042.9247642298865</v>
      </c>
      <c r="C42" s="18">
        <v>3069.2690704615593</v>
      </c>
      <c r="D42" s="18">
        <v>3045.004728029151</v>
      </c>
      <c r="E42" s="18">
        <v>3120.6763645017113</v>
      </c>
      <c r="F42" s="18">
        <v>3315.9883565960808</v>
      </c>
      <c r="G42" s="18">
        <v>3430.4186741452613</v>
      </c>
      <c r="H42" s="18">
        <v>3574.0013321521365</v>
      </c>
      <c r="I42" s="18">
        <v>3714.792039380402</v>
      </c>
      <c r="J42" s="18">
        <v>3711.0011143054735</v>
      </c>
      <c r="K42" s="18">
        <v>3617.2940198872575</v>
      </c>
      <c r="L42" s="18">
        <v>3539.6684446958561</v>
      </c>
      <c r="M42" s="18">
        <v>3612.3144757361515</v>
      </c>
      <c r="N42" s="18">
        <v>3549.5668684052744</v>
      </c>
      <c r="O42" s="18">
        <v>3515.7424981324807</v>
      </c>
      <c r="P42" s="18">
        <v>3591.9803187576567</v>
      </c>
      <c r="Q42" s="18">
        <v>3725.516078160827</v>
      </c>
    </row>
    <row r="43" spans="1:19" ht="11.5" customHeight="1">
      <c r="A43" s="40" t="s">
        <v>88</v>
      </c>
      <c r="B43" s="18">
        <v>2691.8068439863928</v>
      </c>
      <c r="C43" s="18">
        <v>2753.3982062527357</v>
      </c>
      <c r="D43" s="18">
        <v>2810.1461673617678</v>
      </c>
      <c r="E43" s="18">
        <v>2871.510526542459</v>
      </c>
      <c r="F43" s="18">
        <v>3139.306192300643</v>
      </c>
      <c r="G43" s="18">
        <v>3321.0935241098559</v>
      </c>
      <c r="H43" s="18">
        <v>3453.5477575105388</v>
      </c>
      <c r="I43" s="18">
        <v>3672.3525962780718</v>
      </c>
      <c r="J43" s="18">
        <v>3731.556977672034</v>
      </c>
      <c r="K43" s="18">
        <v>3648.0790003214634</v>
      </c>
      <c r="L43" s="18">
        <v>3577.9866516837956</v>
      </c>
      <c r="M43" s="18">
        <v>3541.76770195977</v>
      </c>
      <c r="N43" s="18">
        <v>3473.8208005005699</v>
      </c>
      <c r="O43" s="18">
        <v>3451.1447176982638</v>
      </c>
      <c r="P43" s="18">
        <v>3468.1664290982899</v>
      </c>
      <c r="Q43" s="18">
        <v>3517.239572751238</v>
      </c>
    </row>
    <row r="44" spans="1:19" ht="11.5" customHeight="1">
      <c r="A44" s="61" t="s">
        <v>23</v>
      </c>
      <c r="B44" s="62">
        <f t="shared" ref="B44:Q44" si="19">SUM(B45:B46)</f>
        <v>352.53941449592503</v>
      </c>
      <c r="C44" s="62">
        <f t="shared" si="19"/>
        <v>353.059712111127</v>
      </c>
      <c r="D44" s="62">
        <f t="shared" si="19"/>
        <v>354.74756426950603</v>
      </c>
      <c r="E44" s="62">
        <f t="shared" si="19"/>
        <v>362.36997459499298</v>
      </c>
      <c r="F44" s="62">
        <f t="shared" si="19"/>
        <v>386.58268694071796</v>
      </c>
      <c r="G44" s="62">
        <f t="shared" si="19"/>
        <v>396.93869663270004</v>
      </c>
      <c r="H44" s="62">
        <f t="shared" si="19"/>
        <v>430.30455951868606</v>
      </c>
      <c r="I44" s="62">
        <f t="shared" si="19"/>
        <v>457.22149640632699</v>
      </c>
      <c r="J44" s="62">
        <f t="shared" si="19"/>
        <v>476.17467322143403</v>
      </c>
      <c r="K44" s="62">
        <f t="shared" si="19"/>
        <v>467.45517016446502</v>
      </c>
      <c r="L44" s="62">
        <f t="shared" si="19"/>
        <v>487.43307017191796</v>
      </c>
      <c r="M44" s="62">
        <f t="shared" si="19"/>
        <v>505.82306527102799</v>
      </c>
      <c r="N44" s="62">
        <f t="shared" si="19"/>
        <v>502.25504483972304</v>
      </c>
      <c r="O44" s="62">
        <f t="shared" si="19"/>
        <v>497.96750490765999</v>
      </c>
      <c r="P44" s="62">
        <f t="shared" si="19"/>
        <v>498.18262665435998</v>
      </c>
      <c r="Q44" s="62">
        <f t="shared" si="19"/>
        <v>507.99873350961605</v>
      </c>
      <c r="S44" s="120">
        <f>AVERAGE(L44:Q44)</f>
        <v>499.94334089238419</v>
      </c>
    </row>
    <row r="45" spans="1:19" ht="11.5" customHeight="1">
      <c r="A45" s="40" t="s">
        <v>89</v>
      </c>
      <c r="B45" s="18">
        <v>140.764184698516</v>
      </c>
      <c r="C45" s="18">
        <v>142.68345777006499</v>
      </c>
      <c r="D45" s="18">
        <v>140.45306990332801</v>
      </c>
      <c r="E45" s="18">
        <v>139.37869245377499</v>
      </c>
      <c r="F45" s="18">
        <v>143.15455148988497</v>
      </c>
      <c r="G45" s="18">
        <v>144.714912287858</v>
      </c>
      <c r="H45" s="18">
        <v>156.82535164983102</v>
      </c>
      <c r="I45" s="18">
        <v>163.54681008544298</v>
      </c>
      <c r="J45" s="18">
        <v>169.86667752545799</v>
      </c>
      <c r="K45" s="18">
        <v>167.69270879818097</v>
      </c>
      <c r="L45" s="18">
        <v>171.04420395342299</v>
      </c>
      <c r="M45" s="18">
        <v>171.92107161284099</v>
      </c>
      <c r="N45" s="18">
        <v>170.28510664713701</v>
      </c>
      <c r="O45" s="18">
        <v>167.11369318372999</v>
      </c>
      <c r="P45" s="18">
        <v>164.35412550582097</v>
      </c>
      <c r="Q45" s="18">
        <v>165.67674900357699</v>
      </c>
    </row>
    <row r="46" spans="1:19" ht="11.5" customHeight="1">
      <c r="A46" s="41" t="s">
        <v>88</v>
      </c>
      <c r="B46" s="19">
        <v>211.775229797409</v>
      </c>
      <c r="C46" s="19">
        <v>210.37625434106201</v>
      </c>
      <c r="D46" s="19">
        <v>214.29449436617801</v>
      </c>
      <c r="E46" s="19">
        <v>222.99128214121797</v>
      </c>
      <c r="F46" s="19">
        <v>243.428135450833</v>
      </c>
      <c r="G46" s="19">
        <v>252.22378434484202</v>
      </c>
      <c r="H46" s="19">
        <v>273.47920786885504</v>
      </c>
      <c r="I46" s="19">
        <v>293.67468632088401</v>
      </c>
      <c r="J46" s="19">
        <v>306.30799569597605</v>
      </c>
      <c r="K46" s="19">
        <v>299.76246136628401</v>
      </c>
      <c r="L46" s="19">
        <v>316.38886621849497</v>
      </c>
      <c r="M46" s="19">
        <v>333.901993658187</v>
      </c>
      <c r="N46" s="19">
        <v>331.96993819258603</v>
      </c>
      <c r="O46" s="19">
        <v>330.85381172392999</v>
      </c>
      <c r="P46" s="19">
        <v>333.82850114853898</v>
      </c>
      <c r="Q46" s="19">
        <v>342.32198450603903</v>
      </c>
    </row>
    <row r="48" spans="1:19" ht="11.5" customHeight="1">
      <c r="A48" s="11" t="s">
        <v>94</v>
      </c>
      <c r="B48" s="12">
        <f t="shared" ref="B48:Q48" si="20">SUM(B49,B53)</f>
        <v>7198.9502021702829</v>
      </c>
      <c r="C48" s="12">
        <f t="shared" si="20"/>
        <v>7193.1673034437617</v>
      </c>
      <c r="D48" s="12">
        <f t="shared" si="20"/>
        <v>7126.6208315165804</v>
      </c>
      <c r="E48" s="12">
        <f t="shared" si="20"/>
        <v>7383.8458705790817</v>
      </c>
      <c r="F48" s="12">
        <f t="shared" si="20"/>
        <v>8004.7802315202098</v>
      </c>
      <c r="G48" s="12">
        <f t="shared" si="20"/>
        <v>8351.4992702445779</v>
      </c>
      <c r="H48" s="12">
        <f t="shared" si="20"/>
        <v>8651.5308105536988</v>
      </c>
      <c r="I48" s="12">
        <f t="shared" si="20"/>
        <v>9078.5662398143668</v>
      </c>
      <c r="J48" s="12">
        <f t="shared" si="20"/>
        <v>9081.843379290096</v>
      </c>
      <c r="K48" s="12">
        <f t="shared" si="20"/>
        <v>8216.8009958065868</v>
      </c>
      <c r="L48" s="12">
        <f t="shared" si="20"/>
        <v>8240.4874881122487</v>
      </c>
      <c r="M48" s="12">
        <f t="shared" si="20"/>
        <v>8538.5336416947957</v>
      </c>
      <c r="N48" s="12">
        <f t="shared" si="20"/>
        <v>8297.1556305189497</v>
      </c>
      <c r="O48" s="12">
        <f t="shared" si="20"/>
        <v>8248.8054351592127</v>
      </c>
      <c r="P48" s="12">
        <f t="shared" si="20"/>
        <v>8384.7041770782653</v>
      </c>
      <c r="Q48" s="12">
        <f t="shared" si="20"/>
        <v>8612.9011000189075</v>
      </c>
    </row>
    <row r="49" spans="1:17" ht="11.5" customHeight="1">
      <c r="A49" s="59" t="s">
        <v>19</v>
      </c>
      <c r="B49" s="60">
        <f t="shared" ref="B49:Q49" si="21">SUM(B50:B52)</f>
        <v>6846.4107876743574</v>
      </c>
      <c r="C49" s="60">
        <f t="shared" si="21"/>
        <v>6847.6810359648898</v>
      </c>
      <c r="D49" s="60">
        <f t="shared" si="21"/>
        <v>6783.9392160372954</v>
      </c>
      <c r="E49" s="60">
        <f t="shared" si="21"/>
        <v>7028.6800352469745</v>
      </c>
      <c r="F49" s="60">
        <f t="shared" si="21"/>
        <v>7623.6788613715435</v>
      </c>
      <c r="G49" s="60">
        <f t="shared" si="21"/>
        <v>7958.5877405939746</v>
      </c>
      <c r="H49" s="60">
        <f t="shared" si="21"/>
        <v>8223.6924747096382</v>
      </c>
      <c r="I49" s="60">
        <f t="shared" si="21"/>
        <v>8624.9897999421264</v>
      </c>
      <c r="J49" s="60">
        <f t="shared" si="21"/>
        <v>8615.9450952865627</v>
      </c>
      <c r="K49" s="60">
        <f t="shared" si="21"/>
        <v>7801.9638571463984</v>
      </c>
      <c r="L49" s="60">
        <f t="shared" si="21"/>
        <v>7780.3159608840833</v>
      </c>
      <c r="M49" s="60">
        <f t="shared" si="21"/>
        <v>8064.3489871164311</v>
      </c>
      <c r="N49" s="60">
        <f t="shared" si="21"/>
        <v>7839.9819864612191</v>
      </c>
      <c r="O49" s="60">
        <f t="shared" si="21"/>
        <v>7795.5053450579162</v>
      </c>
      <c r="P49" s="60">
        <f t="shared" si="21"/>
        <v>7926.7874702636218</v>
      </c>
      <c r="Q49" s="60">
        <f t="shared" si="21"/>
        <v>8133.2936821917501</v>
      </c>
    </row>
    <row r="50" spans="1:17" ht="11.5" customHeight="1">
      <c r="A50" s="40" t="s">
        <v>24</v>
      </c>
      <c r="B50" s="18">
        <v>1111.6791794580779</v>
      </c>
      <c r="C50" s="18">
        <v>1111.3303753552129</v>
      </c>
      <c r="D50" s="18">
        <v>1121.075933179681</v>
      </c>
      <c r="E50" s="18">
        <v>1175.6699169023807</v>
      </c>
      <c r="F50" s="18">
        <v>1232.616104774833</v>
      </c>
      <c r="G50" s="18">
        <v>1236.9099832824461</v>
      </c>
      <c r="H50" s="18">
        <v>1247.1269186623708</v>
      </c>
      <c r="I50" s="18">
        <v>1278.3386900827127</v>
      </c>
      <c r="J50" s="18">
        <v>1239.3324381821158</v>
      </c>
      <c r="K50" s="18">
        <v>1145.1260185636779</v>
      </c>
      <c r="L50" s="18">
        <v>1148.110038231117</v>
      </c>
      <c r="M50" s="18">
        <v>1177.521673352174</v>
      </c>
      <c r="N50" s="18">
        <v>1092.7312277253068</v>
      </c>
      <c r="O50" s="18">
        <v>1016.4839816498602</v>
      </c>
      <c r="P50" s="18">
        <v>962.76172049801505</v>
      </c>
      <c r="Q50" s="18">
        <v>969.40515697466606</v>
      </c>
    </row>
    <row r="51" spans="1:17" ht="11.5" customHeight="1">
      <c r="A51" s="40" t="s">
        <v>87</v>
      </c>
      <c r="B51" s="18">
        <v>3042.9247642298865</v>
      </c>
      <c r="C51" s="18">
        <v>3001.2438662289724</v>
      </c>
      <c r="D51" s="18">
        <v>2917.7427452622378</v>
      </c>
      <c r="E51" s="18">
        <v>3039.3372286000781</v>
      </c>
      <c r="F51" s="18">
        <v>3269.5183326029855</v>
      </c>
      <c r="G51" s="18">
        <v>3411.119135573862</v>
      </c>
      <c r="H51" s="18">
        <v>3540.8683573484709</v>
      </c>
      <c r="I51" s="18">
        <v>3687.8485103105941</v>
      </c>
      <c r="J51" s="18">
        <v>3671.6840468435398</v>
      </c>
      <c r="K51" s="18">
        <v>3332.1112547990506</v>
      </c>
      <c r="L51" s="18">
        <v>3335.5732429045902</v>
      </c>
      <c r="M51" s="18">
        <v>3513.7832811200269</v>
      </c>
      <c r="N51" s="18">
        <v>3433.2161009851006</v>
      </c>
      <c r="O51" s="18">
        <v>3425.7714872456627</v>
      </c>
      <c r="P51" s="18">
        <v>3527.2494310077209</v>
      </c>
      <c r="Q51" s="18">
        <v>3684.2379381093169</v>
      </c>
    </row>
    <row r="52" spans="1:17" ht="11.5" customHeight="1">
      <c r="A52" s="40" t="s">
        <v>88</v>
      </c>
      <c r="B52" s="18">
        <v>2691.8068439863928</v>
      </c>
      <c r="C52" s="18">
        <v>2735.1067943807047</v>
      </c>
      <c r="D52" s="18">
        <v>2745.1205375953764</v>
      </c>
      <c r="E52" s="18">
        <v>2813.6728897445159</v>
      </c>
      <c r="F52" s="18">
        <v>3121.5444239937256</v>
      </c>
      <c r="G52" s="18">
        <v>3310.5586217376667</v>
      </c>
      <c r="H52" s="18">
        <v>3435.6971986987955</v>
      </c>
      <c r="I52" s="18">
        <v>3658.8025995488201</v>
      </c>
      <c r="J52" s="18">
        <v>3704.9286102609085</v>
      </c>
      <c r="K52" s="18">
        <v>3324.7265837836694</v>
      </c>
      <c r="L52" s="18">
        <v>3296.6326797483757</v>
      </c>
      <c r="M52" s="18">
        <v>3373.0440326442304</v>
      </c>
      <c r="N52" s="18">
        <v>3314.0346577508117</v>
      </c>
      <c r="O52" s="18">
        <v>3353.2498761623933</v>
      </c>
      <c r="P52" s="18">
        <v>3436.7763187578857</v>
      </c>
      <c r="Q52" s="18">
        <v>3479.6505871077675</v>
      </c>
    </row>
    <row r="53" spans="1:17" ht="11.5" customHeight="1">
      <c r="A53" s="61" t="s">
        <v>23</v>
      </c>
      <c r="B53" s="62">
        <f t="shared" ref="B53:Q53" si="22">SUM(B54:B55)</f>
        <v>352.53941449592503</v>
      </c>
      <c r="C53" s="62">
        <f t="shared" si="22"/>
        <v>345.48626747887204</v>
      </c>
      <c r="D53" s="62">
        <f t="shared" si="22"/>
        <v>342.68161547928503</v>
      </c>
      <c r="E53" s="62">
        <f t="shared" si="22"/>
        <v>355.16583533210701</v>
      </c>
      <c r="F53" s="62">
        <f t="shared" si="22"/>
        <v>381.10137014866604</v>
      </c>
      <c r="G53" s="62">
        <f t="shared" si="22"/>
        <v>392.911529650604</v>
      </c>
      <c r="H53" s="62">
        <f t="shared" si="22"/>
        <v>427.83833584406102</v>
      </c>
      <c r="I53" s="62">
        <f t="shared" si="22"/>
        <v>453.576439872241</v>
      </c>
      <c r="J53" s="62">
        <f t="shared" si="22"/>
        <v>465.898284003534</v>
      </c>
      <c r="K53" s="62">
        <f t="shared" si="22"/>
        <v>414.83713866018894</v>
      </c>
      <c r="L53" s="62">
        <f t="shared" si="22"/>
        <v>460.17152722816598</v>
      </c>
      <c r="M53" s="62">
        <f t="shared" si="22"/>
        <v>474.18465457836498</v>
      </c>
      <c r="N53" s="62">
        <f t="shared" si="22"/>
        <v>457.17364405773105</v>
      </c>
      <c r="O53" s="62">
        <f t="shared" si="22"/>
        <v>453.30009010129601</v>
      </c>
      <c r="P53" s="62">
        <f t="shared" si="22"/>
        <v>457.91670681464404</v>
      </c>
      <c r="Q53" s="62">
        <f t="shared" si="22"/>
        <v>479.60741782715701</v>
      </c>
    </row>
    <row r="54" spans="1:17" ht="11.5" customHeight="1">
      <c r="A54" s="40" t="s">
        <v>89</v>
      </c>
      <c r="B54" s="18">
        <v>140.764184698516</v>
      </c>
      <c r="C54" s="18">
        <v>135.69234488207402</v>
      </c>
      <c r="D54" s="18">
        <v>130.476400744828</v>
      </c>
      <c r="E54" s="18">
        <v>132.17455319088901</v>
      </c>
      <c r="F54" s="18">
        <v>137.73580367474301</v>
      </c>
      <c r="G54" s="18">
        <v>141.15556560205999</v>
      </c>
      <c r="H54" s="18">
        <v>154.35912797520601</v>
      </c>
      <c r="I54" s="18">
        <v>161.11055254948201</v>
      </c>
      <c r="J54" s="18">
        <v>162.24819489311</v>
      </c>
      <c r="K54" s="18">
        <v>148.08890865661101</v>
      </c>
      <c r="L54" s="18">
        <v>148.46848724271501</v>
      </c>
      <c r="M54" s="18">
        <v>145.34066023647298</v>
      </c>
      <c r="N54" s="18">
        <v>145.24041263113801</v>
      </c>
      <c r="O54" s="18">
        <v>142.33993723863699</v>
      </c>
      <c r="P54" s="18">
        <v>144.14401843601897</v>
      </c>
      <c r="Q54" s="18">
        <v>148.64270326571301</v>
      </c>
    </row>
    <row r="55" spans="1:17" ht="11.5" customHeight="1">
      <c r="A55" s="41" t="s">
        <v>88</v>
      </c>
      <c r="B55" s="19">
        <v>211.775229797409</v>
      </c>
      <c r="C55" s="19">
        <v>209.79392259679798</v>
      </c>
      <c r="D55" s="19">
        <v>212.205214734457</v>
      </c>
      <c r="E55" s="19">
        <v>222.99128214121797</v>
      </c>
      <c r="F55" s="19">
        <v>243.36556647392302</v>
      </c>
      <c r="G55" s="19">
        <v>251.755964048544</v>
      </c>
      <c r="H55" s="19">
        <v>273.47920786885504</v>
      </c>
      <c r="I55" s="19">
        <v>292.46588732275899</v>
      </c>
      <c r="J55" s="19">
        <v>303.65008911042401</v>
      </c>
      <c r="K55" s="19">
        <v>266.74823000357793</v>
      </c>
      <c r="L55" s="19">
        <v>311.70303998545097</v>
      </c>
      <c r="M55" s="19">
        <v>328.84399434189203</v>
      </c>
      <c r="N55" s="19">
        <v>311.93323142659301</v>
      </c>
      <c r="O55" s="19">
        <v>310.96015286265902</v>
      </c>
      <c r="P55" s="19">
        <v>313.77268837862505</v>
      </c>
      <c r="Q55" s="19">
        <v>330.964714561444</v>
      </c>
    </row>
    <row r="57" spans="1:17" ht="11.5" customHeight="1">
      <c r="A57" s="11" t="s">
        <v>95</v>
      </c>
      <c r="B57" s="12"/>
      <c r="C57" s="12">
        <f t="shared" ref="C57:Q57" si="23">SUM(C58,C62)</f>
        <v>336.7062873918631</v>
      </c>
      <c r="D57" s="12">
        <f t="shared" si="23"/>
        <v>283.57400432732692</v>
      </c>
      <c r="E57" s="12">
        <f t="shared" si="23"/>
        <v>449.20453023251099</v>
      </c>
      <c r="F57" s="12">
        <f t="shared" si="23"/>
        <v>792.27727349991017</v>
      </c>
      <c r="G57" s="12">
        <f t="shared" si="23"/>
        <v>548.504936537753</v>
      </c>
      <c r="H57" s="12">
        <f t="shared" si="23"/>
        <v>547.37451543529698</v>
      </c>
      <c r="I57" s="12">
        <f t="shared" si="23"/>
        <v>654.5095981182651</v>
      </c>
      <c r="J57" s="12">
        <f t="shared" si="23"/>
        <v>296.95206862304508</v>
      </c>
      <c r="K57" s="12">
        <f t="shared" si="23"/>
        <v>23.049374230817019</v>
      </c>
      <c r="L57" s="12">
        <f t="shared" si="23"/>
        <v>91.388041765981058</v>
      </c>
      <c r="M57" s="12">
        <f t="shared" si="23"/>
        <v>304.96892835364707</v>
      </c>
      <c r="N57" s="12">
        <f t="shared" si="23"/>
        <v>82.339247663497019</v>
      </c>
      <c r="O57" s="12">
        <f t="shared" si="23"/>
        <v>148.19261063534108</v>
      </c>
      <c r="P57" s="12">
        <f t="shared" si="23"/>
        <v>297.077849926993</v>
      </c>
      <c r="Q57" s="12">
        <f t="shared" si="23"/>
        <v>398.4834298076907</v>
      </c>
    </row>
    <row r="58" spans="1:17" ht="11.5" customHeight="1">
      <c r="A58" s="59" t="s">
        <v>19</v>
      </c>
      <c r="B58" s="60"/>
      <c r="C58" s="60">
        <f t="shared" ref="C58:Q58" si="24">SUM(C59:C61)</f>
        <v>324.4346759601371</v>
      </c>
      <c r="D58" s="60">
        <f t="shared" si="24"/>
        <v>270.13483835242391</v>
      </c>
      <c r="E58" s="60">
        <f t="shared" si="24"/>
        <v>429.8308060905</v>
      </c>
      <c r="F58" s="60">
        <f t="shared" si="24"/>
        <v>756.3132473376611</v>
      </c>
      <c r="G58" s="60">
        <f t="shared" si="24"/>
        <v>526.39761302924705</v>
      </c>
      <c r="H58" s="60">
        <f t="shared" si="24"/>
        <v>502.25733873278693</v>
      </c>
      <c r="I58" s="60">
        <f t="shared" si="24"/>
        <v>615.84134741410003</v>
      </c>
      <c r="J58" s="60">
        <f t="shared" si="24"/>
        <v>266.24757799141412</v>
      </c>
      <c r="K58" s="60">
        <f t="shared" si="24"/>
        <v>20.017563471262008</v>
      </c>
      <c r="L58" s="60">
        <f t="shared" si="24"/>
        <v>59.658827942004052</v>
      </c>
      <c r="M58" s="60">
        <f t="shared" si="24"/>
        <v>274.82761943801307</v>
      </c>
      <c r="N58" s="60">
        <f t="shared" si="24"/>
        <v>74.155954278278017</v>
      </c>
      <c r="O58" s="60">
        <f t="shared" si="24"/>
        <v>140.72883675088008</v>
      </c>
      <c r="P58" s="60">
        <f t="shared" si="24"/>
        <v>285.11141436376897</v>
      </c>
      <c r="Q58" s="60">
        <f t="shared" si="24"/>
        <v>376.91600913591071</v>
      </c>
    </row>
    <row r="59" spans="1:17" ht="11.5" customHeight="1">
      <c r="A59" s="40" t="s">
        <v>24</v>
      </c>
      <c r="B59" s="18"/>
      <c r="C59" s="18">
        <v>45.341287188244053</v>
      </c>
      <c r="D59" s="18">
        <v>46.493499401922975</v>
      </c>
      <c r="E59" s="18">
        <v>101.63709016337107</v>
      </c>
      <c r="F59" s="18">
        <v>102.04786921122999</v>
      </c>
      <c r="G59" s="18">
        <v>39.02224339697802</v>
      </c>
      <c r="H59" s="18">
        <v>35.062727051349988</v>
      </c>
      <c r="I59" s="18">
        <v>65.088081144426013</v>
      </c>
      <c r="J59" s="18">
        <v>19.67640139850306</v>
      </c>
      <c r="K59" s="18">
        <v>6.0449149661720076</v>
      </c>
      <c r="L59" s="18">
        <v>16.219031497195935</v>
      </c>
      <c r="M59" s="18">
        <v>47.242817847867094</v>
      </c>
      <c r="N59" s="18">
        <v>13.692742794477983</v>
      </c>
      <c r="O59" s="18">
        <v>6.0715695521020674</v>
      </c>
      <c r="P59" s="18">
        <v>0.69416206469100494</v>
      </c>
      <c r="Q59" s="18">
        <v>3.1493858059149993</v>
      </c>
    </row>
    <row r="60" spans="1:17" ht="11.5" customHeight="1">
      <c r="A60" s="40" t="s">
        <v>87</v>
      </c>
      <c r="B60" s="18"/>
      <c r="C60" s="18">
        <v>127.77513170600713</v>
      </c>
      <c r="D60" s="18">
        <v>77.166483041923954</v>
      </c>
      <c r="E60" s="18">
        <v>177.10246194689398</v>
      </c>
      <c r="F60" s="18">
        <v>296.74281756870209</v>
      </c>
      <c r="G60" s="18">
        <v>215.86114302351206</v>
      </c>
      <c r="H60" s="18">
        <v>245.01348348120993</v>
      </c>
      <c r="I60" s="18">
        <v>242.22153270259795</v>
      </c>
      <c r="J60" s="18">
        <v>97.639900399405079</v>
      </c>
      <c r="K60" s="18">
        <v>7.7237310561170052</v>
      </c>
      <c r="L60" s="18">
        <v>23.805250282931105</v>
      </c>
      <c r="M60" s="18">
        <v>174.07685651462799</v>
      </c>
      <c r="N60" s="18">
        <v>38.68321814345606</v>
      </c>
      <c r="O60" s="18">
        <v>67.606455201540058</v>
      </c>
      <c r="P60" s="18">
        <v>177.66864609950898</v>
      </c>
      <c r="Q60" s="18">
        <v>234.96658487750295</v>
      </c>
    </row>
    <row r="61" spans="1:17" ht="11.5" customHeight="1">
      <c r="A61" s="40" t="s">
        <v>88</v>
      </c>
      <c r="B61" s="18"/>
      <c r="C61" s="18">
        <v>151.31825706588592</v>
      </c>
      <c r="D61" s="18">
        <v>146.47485590857696</v>
      </c>
      <c r="E61" s="18">
        <v>151.09125398023494</v>
      </c>
      <c r="F61" s="18">
        <v>357.52256055772898</v>
      </c>
      <c r="G61" s="18">
        <v>271.51422660875699</v>
      </c>
      <c r="H61" s="18">
        <v>222.18112820022705</v>
      </c>
      <c r="I61" s="18">
        <v>308.53173356707606</v>
      </c>
      <c r="J61" s="18">
        <v>148.93127619350599</v>
      </c>
      <c r="K61" s="18">
        <v>6.2489174489729944</v>
      </c>
      <c r="L61" s="18">
        <v>19.634546161877008</v>
      </c>
      <c r="M61" s="18">
        <v>53.507945075517981</v>
      </c>
      <c r="N61" s="18">
        <v>21.779993340343985</v>
      </c>
      <c r="O61" s="18">
        <v>67.050811997237957</v>
      </c>
      <c r="P61" s="18">
        <v>106.74860619956902</v>
      </c>
      <c r="Q61" s="18">
        <v>138.80003845249277</v>
      </c>
    </row>
    <row r="62" spans="1:17" ht="11.5" customHeight="1">
      <c r="A62" s="61" t="s">
        <v>23</v>
      </c>
      <c r="B62" s="62"/>
      <c r="C62" s="62">
        <f t="shared" ref="C62:Q62" si="25">SUM(C63:C64)</f>
        <v>12.271611431725999</v>
      </c>
      <c r="D62" s="62">
        <f t="shared" si="25"/>
        <v>13.439165974903009</v>
      </c>
      <c r="E62" s="62">
        <f t="shared" si="25"/>
        <v>19.373724142010996</v>
      </c>
      <c r="F62" s="62">
        <f t="shared" si="25"/>
        <v>35.964026162249034</v>
      </c>
      <c r="G62" s="62">
        <f t="shared" si="25"/>
        <v>22.107323508505988</v>
      </c>
      <c r="H62" s="62">
        <f t="shared" si="25"/>
        <v>45.117176702510008</v>
      </c>
      <c r="I62" s="62">
        <f t="shared" si="25"/>
        <v>38.668250704165018</v>
      </c>
      <c r="J62" s="62">
        <f t="shared" si="25"/>
        <v>30.704490631630986</v>
      </c>
      <c r="K62" s="62">
        <f t="shared" si="25"/>
        <v>3.0318107595550106</v>
      </c>
      <c r="L62" s="62">
        <f t="shared" si="25"/>
        <v>31.729213823977005</v>
      </c>
      <c r="M62" s="62">
        <f t="shared" si="25"/>
        <v>30.141308915634013</v>
      </c>
      <c r="N62" s="62">
        <f t="shared" si="25"/>
        <v>8.1832933852190095</v>
      </c>
      <c r="O62" s="62">
        <f t="shared" si="25"/>
        <v>7.4637738844610011</v>
      </c>
      <c r="P62" s="62">
        <f t="shared" si="25"/>
        <v>11.966435563224005</v>
      </c>
      <c r="Q62" s="62">
        <f t="shared" si="25"/>
        <v>21.567420671780006</v>
      </c>
    </row>
    <row r="63" spans="1:17" ht="11.5" customHeight="1">
      <c r="A63" s="40" t="s">
        <v>89</v>
      </c>
      <c r="B63" s="18"/>
      <c r="C63" s="18">
        <v>6.6114125614970023</v>
      </c>
      <c r="D63" s="18">
        <v>2.4617516232110006</v>
      </c>
      <c r="E63" s="18">
        <v>3.6177620403950002</v>
      </c>
      <c r="F63" s="18">
        <v>8.4679985260580004</v>
      </c>
      <c r="G63" s="18">
        <v>6.2525002879210012</v>
      </c>
      <c r="H63" s="18">
        <v>16.802578851920991</v>
      </c>
      <c r="I63" s="18">
        <v>11.41359792556</v>
      </c>
      <c r="J63" s="18">
        <v>11.012006929962997</v>
      </c>
      <c r="K63" s="18">
        <v>2.518170762671005</v>
      </c>
      <c r="L63" s="18">
        <v>8.0436346451900054</v>
      </c>
      <c r="M63" s="18">
        <v>5.5690071493660049</v>
      </c>
      <c r="N63" s="18">
        <v>3.0561745242440042</v>
      </c>
      <c r="O63" s="18">
        <v>1.5207260265410081</v>
      </c>
      <c r="P63" s="18">
        <v>1.9325718120390025</v>
      </c>
      <c r="Q63" s="18">
        <v>6.014762987704005</v>
      </c>
    </row>
    <row r="64" spans="1:17" ht="11.5" customHeight="1">
      <c r="A64" s="41" t="s">
        <v>88</v>
      </c>
      <c r="B64" s="19"/>
      <c r="C64" s="19">
        <v>5.6601988702289967</v>
      </c>
      <c r="D64" s="19">
        <v>10.977414351692008</v>
      </c>
      <c r="E64" s="19">
        <v>15.755962101615996</v>
      </c>
      <c r="F64" s="19">
        <v>27.496027636191034</v>
      </c>
      <c r="G64" s="19">
        <v>15.854823220584986</v>
      </c>
      <c r="H64" s="19">
        <v>28.314597850589017</v>
      </c>
      <c r="I64" s="19">
        <v>27.254652778605021</v>
      </c>
      <c r="J64" s="19">
        <v>19.692483701667989</v>
      </c>
      <c r="K64" s="19">
        <v>0.51363999688400552</v>
      </c>
      <c r="L64" s="19">
        <v>23.685579178786998</v>
      </c>
      <c r="M64" s="19">
        <v>24.572301766268009</v>
      </c>
      <c r="N64" s="19">
        <v>5.1271188609750054</v>
      </c>
      <c r="O64" s="19">
        <v>5.9430478579199928</v>
      </c>
      <c r="P64" s="19">
        <v>10.033863751185002</v>
      </c>
      <c r="Q64" s="19">
        <v>15.552657684076001</v>
      </c>
    </row>
    <row r="66" spans="1:17" ht="11.5" customHeight="1">
      <c r="A66" s="21" t="s">
        <v>25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</row>
    <row r="68" spans="1:17" ht="11.5" customHeight="1">
      <c r="A68" s="11" t="s">
        <v>96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spans="1:17" ht="11.5" customHeight="1">
      <c r="A69" s="59" t="s">
        <v>97</v>
      </c>
      <c r="B69" s="174">
        <f t="shared" ref="B69:Q75" ca="1" si="26">IF(B31=0,"",B31/B22)</f>
        <v>94.508876135625258</v>
      </c>
      <c r="C69" s="174">
        <f t="shared" ca="1" si="26"/>
        <v>93.002177650222308</v>
      </c>
      <c r="D69" s="174">
        <f t="shared" ca="1" si="26"/>
        <v>93.28489828206412</v>
      </c>
      <c r="E69" s="174">
        <f t="shared" ca="1" si="26"/>
        <v>92.952257430571223</v>
      </c>
      <c r="F69" s="174">
        <f t="shared" ca="1" si="26"/>
        <v>94.442267692822526</v>
      </c>
      <c r="G69" s="174">
        <f t="shared" ca="1" si="26"/>
        <v>97.441370059134712</v>
      </c>
      <c r="H69" s="174">
        <f t="shared" ca="1" si="26"/>
        <v>99.201916300045227</v>
      </c>
      <c r="I69" s="174">
        <f t="shared" ca="1" si="26"/>
        <v>102.39571580296692</v>
      </c>
      <c r="J69" s="174">
        <f t="shared" ca="1" si="26"/>
        <v>102.53889256293101</v>
      </c>
      <c r="K69" s="174">
        <f t="shared" ca="1" si="26"/>
        <v>105.27061164991539</v>
      </c>
      <c r="L69" s="174">
        <f t="shared" ca="1" si="26"/>
        <v>107.42811313203609</v>
      </c>
      <c r="M69" s="174">
        <f t="shared" ca="1" si="26"/>
        <v>109.84865763348958</v>
      </c>
      <c r="N69" s="174">
        <f t="shared" ca="1" si="26"/>
        <v>113.6124381998419</v>
      </c>
      <c r="O69" s="174">
        <f t="shared" ca="1" si="26"/>
        <v>117.21435270920175</v>
      </c>
      <c r="P69" s="174">
        <f t="shared" ca="1" si="26"/>
        <v>121.35837591784886</v>
      </c>
      <c r="Q69" s="174">
        <f t="shared" ca="1" si="26"/>
        <v>124.52807841037225</v>
      </c>
    </row>
    <row r="70" spans="1:17" ht="11.5" customHeight="1">
      <c r="A70" s="40" t="s">
        <v>24</v>
      </c>
      <c r="B70" s="150">
        <f t="shared" ca="1" si="26"/>
        <v>71.631503617474934</v>
      </c>
      <c r="C70" s="150">
        <f t="shared" ca="1" si="26"/>
        <v>70.445389935523806</v>
      </c>
      <c r="D70" s="150">
        <f t="shared" ca="1" si="26"/>
        <v>68.938708366360117</v>
      </c>
      <c r="E70" s="150">
        <f t="shared" ca="1" si="26"/>
        <v>67.361870950848115</v>
      </c>
      <c r="F70" s="150">
        <f t="shared" ca="1" si="26"/>
        <v>67.495134083368185</v>
      </c>
      <c r="G70" s="150">
        <f t="shared" ca="1" si="26"/>
        <v>69.438624827579702</v>
      </c>
      <c r="H70" s="150">
        <f t="shared" ca="1" si="26"/>
        <v>71.042040304400828</v>
      </c>
      <c r="I70" s="150">
        <f t="shared" ca="1" si="26"/>
        <v>72.548863563009618</v>
      </c>
      <c r="J70" s="150">
        <f t="shared" ca="1" si="26"/>
        <v>72.032134724810462</v>
      </c>
      <c r="K70" s="150">
        <f t="shared" ca="1" si="26"/>
        <v>73.959485480598403</v>
      </c>
      <c r="L70" s="150">
        <f t="shared" ca="1" si="26"/>
        <v>74.771422443947159</v>
      </c>
      <c r="M70" s="150">
        <f t="shared" ca="1" si="26"/>
        <v>74.140361456479482</v>
      </c>
      <c r="N70" s="150">
        <f t="shared" ca="1" si="26"/>
        <v>76.28001811390476</v>
      </c>
      <c r="O70" s="150">
        <f t="shared" ca="1" si="26"/>
        <v>77.805097808173983</v>
      </c>
      <c r="P70" s="150">
        <f t="shared" ca="1" si="26"/>
        <v>82.697184348765091</v>
      </c>
      <c r="Q70" s="150">
        <f t="shared" ca="1" si="26"/>
        <v>86.191871284156647</v>
      </c>
    </row>
    <row r="71" spans="1:17" ht="11.5" customHeight="1">
      <c r="A71" s="40" t="s">
        <v>87</v>
      </c>
      <c r="B71" s="150">
        <f t="shared" ca="1" si="26"/>
        <v>92.941986818083151</v>
      </c>
      <c r="C71" s="150">
        <f t="shared" ca="1" si="26"/>
        <v>92.809916078325031</v>
      </c>
      <c r="D71" s="150">
        <f t="shared" ca="1" si="26"/>
        <v>94.647866719227238</v>
      </c>
      <c r="E71" s="150">
        <f t="shared" ca="1" si="26"/>
        <v>95.579308986043046</v>
      </c>
      <c r="F71" s="150">
        <f t="shared" ca="1" si="26"/>
        <v>95.892207408469972</v>
      </c>
      <c r="G71" s="150">
        <f t="shared" ca="1" si="26"/>
        <v>98.959110643923836</v>
      </c>
      <c r="H71" s="150">
        <f t="shared" ca="1" si="26"/>
        <v>100.81989332298333</v>
      </c>
      <c r="I71" s="150">
        <f t="shared" ca="1" si="26"/>
        <v>103.08303209739442</v>
      </c>
      <c r="J71" s="150">
        <f t="shared" ca="1" si="26"/>
        <v>102.66964190424066</v>
      </c>
      <c r="K71" s="150">
        <f t="shared" ca="1" si="26"/>
        <v>104.457378450522</v>
      </c>
      <c r="L71" s="150">
        <f t="shared" ca="1" si="26"/>
        <v>106.77081087344375</v>
      </c>
      <c r="M71" s="150">
        <f t="shared" ca="1" si="26"/>
        <v>110.23040493858387</v>
      </c>
      <c r="N71" s="150">
        <f t="shared" ca="1" si="26"/>
        <v>112.92695063676906</v>
      </c>
      <c r="O71" s="150">
        <f t="shared" ca="1" si="26"/>
        <v>116.24090025193892</v>
      </c>
      <c r="P71" s="150">
        <f t="shared" ca="1" si="26"/>
        <v>119.60511203699883</v>
      </c>
      <c r="Q71" s="150">
        <f t="shared" ca="1" si="26"/>
        <v>122.7703774951279</v>
      </c>
    </row>
    <row r="72" spans="1:17" ht="11.5" customHeight="1">
      <c r="A72" s="40" t="s">
        <v>88</v>
      </c>
      <c r="B72" s="175">
        <f t="shared" ca="1" si="26"/>
        <v>130.7774821117047</v>
      </c>
      <c r="C72" s="175">
        <f t="shared" ca="1" si="26"/>
        <v>124.48695203066323</v>
      </c>
      <c r="D72" s="175">
        <f t="shared" ca="1" si="26"/>
        <v>122.47876570671797</v>
      </c>
      <c r="E72" s="175">
        <f t="shared" ca="1" si="26"/>
        <v>120.5088604015299</v>
      </c>
      <c r="F72" s="175">
        <f t="shared" ca="1" si="26"/>
        <v>125.84290191555456</v>
      </c>
      <c r="G72" s="175">
        <f t="shared" ca="1" si="26"/>
        <v>128.17763480579856</v>
      </c>
      <c r="H72" s="175">
        <f t="shared" ca="1" si="26"/>
        <v>128.49457666786546</v>
      </c>
      <c r="I72" s="175">
        <f t="shared" ca="1" si="26"/>
        <v>135.73588121254988</v>
      </c>
      <c r="J72" s="175">
        <f t="shared" ca="1" si="26"/>
        <v>136.14533932376779</v>
      </c>
      <c r="K72" s="175">
        <f t="shared" ca="1" si="26"/>
        <v>143.35721663511057</v>
      </c>
      <c r="L72" s="175">
        <f t="shared" ca="1" si="26"/>
        <v>144.6880386053202</v>
      </c>
      <c r="M72" s="175">
        <f t="shared" ca="1" si="26"/>
        <v>147.44549222218484</v>
      </c>
      <c r="N72" s="175">
        <f t="shared" ca="1" si="26"/>
        <v>154.01005962426936</v>
      </c>
      <c r="O72" s="175">
        <f t="shared" ca="1" si="26"/>
        <v>157.27650422957544</v>
      </c>
      <c r="P72" s="175">
        <f t="shared" ca="1" si="26"/>
        <v>159.91729370246364</v>
      </c>
      <c r="Q72" s="175">
        <f t="shared" ca="1" si="26"/>
        <v>162.86293338350205</v>
      </c>
    </row>
    <row r="73" spans="1:17" ht="11.5" customHeight="1">
      <c r="A73" s="61" t="s">
        <v>98</v>
      </c>
      <c r="B73" s="173">
        <f t="shared" ca="1" si="26"/>
        <v>34.85460594337988</v>
      </c>
      <c r="C73" s="173">
        <f t="shared" ca="1" si="26"/>
        <v>35.365595674444478</v>
      </c>
      <c r="D73" s="173">
        <f t="shared" ca="1" si="26"/>
        <v>36.247730768482519</v>
      </c>
      <c r="E73" s="173">
        <f t="shared" ca="1" si="26"/>
        <v>36.506400584337825</v>
      </c>
      <c r="F73" s="173">
        <f t="shared" ca="1" si="26"/>
        <v>37.346928603264445</v>
      </c>
      <c r="G73" s="173">
        <f t="shared" ca="1" si="26"/>
        <v>37.612993677980612</v>
      </c>
      <c r="H73" s="173">
        <f t="shared" ca="1" si="26"/>
        <v>36.826235838931446</v>
      </c>
      <c r="I73" s="173">
        <f t="shared" ca="1" si="26"/>
        <v>36.848655278338924</v>
      </c>
      <c r="J73" s="173">
        <f t="shared" ca="1" si="26"/>
        <v>36.699819958579106</v>
      </c>
      <c r="K73" s="173">
        <f t="shared" ca="1" si="26"/>
        <v>36.347085666941531</v>
      </c>
      <c r="L73" s="173">
        <f t="shared" ca="1" si="26"/>
        <v>38.745379665999764</v>
      </c>
      <c r="M73" s="173">
        <f t="shared" ca="1" si="26"/>
        <v>39.186886310751582</v>
      </c>
      <c r="N73" s="173">
        <f t="shared" ca="1" si="26"/>
        <v>38.354837351153527</v>
      </c>
      <c r="O73" s="173">
        <f t="shared" ca="1" si="26"/>
        <v>37.663382225963872</v>
      </c>
      <c r="P73" s="173">
        <f t="shared" ca="1" si="26"/>
        <v>39.85846214084674</v>
      </c>
      <c r="Q73" s="173">
        <f t="shared" ca="1" si="26"/>
        <v>38.69824755198848</v>
      </c>
    </row>
    <row r="74" spans="1:17" ht="11.5" customHeight="1">
      <c r="A74" s="40" t="s">
        <v>89</v>
      </c>
      <c r="B74" s="150">
        <f t="shared" ca="1" si="26"/>
        <v>20.443462694385222</v>
      </c>
      <c r="C74" s="150">
        <f t="shared" ca="1" si="26"/>
        <v>20.964256787247869</v>
      </c>
      <c r="D74" s="150">
        <f t="shared" ca="1" si="26"/>
        <v>21.288769810563949</v>
      </c>
      <c r="E74" s="150">
        <f t="shared" ca="1" si="26"/>
        <v>21.590377112568248</v>
      </c>
      <c r="F74" s="150">
        <f t="shared" ca="1" si="26"/>
        <v>21.867920982675447</v>
      </c>
      <c r="G74" s="150">
        <f t="shared" ca="1" si="26"/>
        <v>21.640240748128118</v>
      </c>
      <c r="H74" s="150">
        <f t="shared" ca="1" si="26"/>
        <v>20.780332046650894</v>
      </c>
      <c r="I74" s="150">
        <f t="shared" ca="1" si="26"/>
        <v>20.548087603200365</v>
      </c>
      <c r="J74" s="150">
        <f t="shared" ca="1" si="26"/>
        <v>20.076262604786464</v>
      </c>
      <c r="K74" s="150">
        <f t="shared" ca="1" si="26"/>
        <v>20.379911941496268</v>
      </c>
      <c r="L74" s="150">
        <f t="shared" ca="1" si="26"/>
        <v>21.159620466810278</v>
      </c>
      <c r="M74" s="150">
        <f t="shared" ca="1" si="26"/>
        <v>21.937526846472089</v>
      </c>
      <c r="N74" s="150">
        <f t="shared" ca="1" si="26"/>
        <v>21.748823857111997</v>
      </c>
      <c r="O74" s="150">
        <f t="shared" ca="1" si="26"/>
        <v>21.999008313435699</v>
      </c>
      <c r="P74" s="150">
        <f t="shared" ca="1" si="26"/>
        <v>23.753284617019688</v>
      </c>
      <c r="Q74" s="150">
        <f t="shared" ca="1" si="26"/>
        <v>23.443252423116686</v>
      </c>
    </row>
    <row r="75" spans="1:17" ht="11.5" customHeight="1">
      <c r="A75" s="41" t="s">
        <v>88</v>
      </c>
      <c r="B75" s="148">
        <f t="shared" ca="1" si="26"/>
        <v>53.68411641475609</v>
      </c>
      <c r="C75" s="148">
        <f t="shared" ca="1" si="26"/>
        <v>53.485939534047027</v>
      </c>
      <c r="D75" s="148">
        <f t="shared" ca="1" si="26"/>
        <v>54.10407418180953</v>
      </c>
      <c r="E75" s="148">
        <f t="shared" ca="1" si="26"/>
        <v>53.691691688024498</v>
      </c>
      <c r="F75" s="148">
        <f t="shared" ca="1" si="26"/>
        <v>54.452121950987106</v>
      </c>
      <c r="G75" s="148">
        <f t="shared" ca="1" si="26"/>
        <v>55.026757194162137</v>
      </c>
      <c r="H75" s="148">
        <f t="shared" ca="1" si="26"/>
        <v>54.52058798158928</v>
      </c>
      <c r="I75" s="148">
        <f t="shared" ca="1" si="26"/>
        <v>54.571390255434487</v>
      </c>
      <c r="J75" s="148">
        <f t="shared" ca="1" si="26"/>
        <v>54.235860190730392</v>
      </c>
      <c r="K75" s="148">
        <f t="shared" ca="1" si="26"/>
        <v>53.652657673845646</v>
      </c>
      <c r="L75" s="148">
        <f t="shared" ca="1" si="26"/>
        <v>55.036141049909105</v>
      </c>
      <c r="M75" s="148">
        <f t="shared" ca="1" si="26"/>
        <v>54.106609562888615</v>
      </c>
      <c r="N75" s="148">
        <f t="shared" ca="1" si="26"/>
        <v>52.812518991322385</v>
      </c>
      <c r="O75" s="148">
        <f t="shared" ca="1" si="26"/>
        <v>50.475350878248491</v>
      </c>
      <c r="P75" s="148">
        <f t="shared" ca="1" si="26"/>
        <v>52.942880626929238</v>
      </c>
      <c r="Q75" s="148">
        <f t="shared" ca="1" si="26"/>
        <v>50.82230925241538</v>
      </c>
    </row>
    <row r="77" spans="1:17" ht="11.5" customHeight="1">
      <c r="A77" s="11" t="s">
        <v>99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spans="1:17" ht="11.5" customHeight="1">
      <c r="A78" s="59" t="s">
        <v>19</v>
      </c>
      <c r="B78" s="63">
        <f ca="1">IF(B13=0,0,B13*1000000/B22)</f>
        <v>1177.4827816698942</v>
      </c>
      <c r="C78" s="63">
        <f t="shared" ref="C78:Q78" ca="1" si="27">IF(C13=0,0,C13*1000000/C22)</f>
        <v>1194.8965432834061</v>
      </c>
      <c r="D78" s="63">
        <f t="shared" ca="1" si="27"/>
        <v>1195.7100668630248</v>
      </c>
      <c r="E78" s="63">
        <f t="shared" ca="1" si="27"/>
        <v>1177.7452029608032</v>
      </c>
      <c r="F78" s="63">
        <f t="shared" ca="1" si="27"/>
        <v>1192.1509282298641</v>
      </c>
      <c r="G78" s="63">
        <f t="shared" ca="1" si="27"/>
        <v>1202.5498713935231</v>
      </c>
      <c r="H78" s="63">
        <f t="shared" ca="1" si="27"/>
        <v>1189.3635017015793</v>
      </c>
      <c r="I78" s="63">
        <f t="shared" ca="1" si="27"/>
        <v>1182.3478862381367</v>
      </c>
      <c r="J78" s="63">
        <f t="shared" ca="1" si="27"/>
        <v>1175.3681416623663</v>
      </c>
      <c r="K78" s="63">
        <f t="shared" ca="1" si="27"/>
        <v>1176.9177402128844</v>
      </c>
      <c r="L78" s="63">
        <f t="shared" ca="1" si="27"/>
        <v>1147.396374348413</v>
      </c>
      <c r="M78" s="63">
        <f t="shared" ca="1" si="27"/>
        <v>1139.3173857279444</v>
      </c>
      <c r="N78" s="63">
        <f t="shared" ca="1" si="27"/>
        <v>1140.5413879917303</v>
      </c>
      <c r="O78" s="63">
        <f t="shared" ca="1" si="27"/>
        <v>1153.283210662076</v>
      </c>
      <c r="P78" s="63">
        <f t="shared" ca="1" si="27"/>
        <v>1153.9452183032035</v>
      </c>
      <c r="Q78" s="63">
        <f t="shared" ca="1" si="27"/>
        <v>1143.7288210139</v>
      </c>
    </row>
    <row r="79" spans="1:17" ht="11.5" customHeight="1">
      <c r="A79" s="40" t="s">
        <v>24</v>
      </c>
      <c r="B79" s="28">
        <v>602.24815968850987</v>
      </c>
      <c r="C79" s="28">
        <v>605.98206142692209</v>
      </c>
      <c r="D79" s="28">
        <v>611.77383665804837</v>
      </c>
      <c r="E79" s="28">
        <v>610.9011454204383</v>
      </c>
      <c r="F79" s="28">
        <v>614.65140029887266</v>
      </c>
      <c r="G79" s="28">
        <v>618.41514476551549</v>
      </c>
      <c r="H79" s="28">
        <v>619.33735339679367</v>
      </c>
      <c r="I79" s="28">
        <v>619.76486638888855</v>
      </c>
      <c r="J79" s="28">
        <v>615.41515142596916</v>
      </c>
      <c r="K79" s="28">
        <v>612.04010824047145</v>
      </c>
      <c r="L79" s="28">
        <v>613.4154664013887</v>
      </c>
      <c r="M79" s="28">
        <v>614.01173344138169</v>
      </c>
      <c r="N79" s="28">
        <v>608.88980372049332</v>
      </c>
      <c r="O79" s="28">
        <v>603.86820362026208</v>
      </c>
      <c r="P79" s="28">
        <v>602.00097298996241</v>
      </c>
      <c r="Q79" s="28">
        <v>600.92312224811724</v>
      </c>
    </row>
    <row r="80" spans="1:17" ht="11.5" customHeight="1">
      <c r="A80" s="40" t="s">
        <v>87</v>
      </c>
      <c r="B80" s="28">
        <v>774.57994194896764</v>
      </c>
      <c r="C80" s="28">
        <v>782.41250288741128</v>
      </c>
      <c r="D80" s="28">
        <v>769.44343997750866</v>
      </c>
      <c r="E80" s="28">
        <v>758.17635080401726</v>
      </c>
      <c r="F80" s="28">
        <v>744.49016604106862</v>
      </c>
      <c r="G80" s="28">
        <v>740.61057460602592</v>
      </c>
      <c r="H80" s="28">
        <v>724.26194765486923</v>
      </c>
      <c r="I80" s="28">
        <v>697.98329053610075</v>
      </c>
      <c r="J80" s="28">
        <v>688.6412926252226</v>
      </c>
      <c r="K80" s="28">
        <v>692.89466966856207</v>
      </c>
      <c r="L80" s="28">
        <v>701.31820365956241</v>
      </c>
      <c r="M80" s="28">
        <v>701.74468642391753</v>
      </c>
      <c r="N80" s="28">
        <v>696.25526059057336</v>
      </c>
      <c r="O80" s="28">
        <v>700.14135063903871</v>
      </c>
      <c r="P80" s="28">
        <v>697.08985346054874</v>
      </c>
      <c r="Q80" s="28">
        <v>692.98432397314957</v>
      </c>
    </row>
    <row r="81" spans="1:17" ht="11.5" customHeight="1">
      <c r="A81" s="40" t="s">
        <v>88</v>
      </c>
      <c r="B81" s="28">
        <v>3270.5947951059197</v>
      </c>
      <c r="C81" s="28">
        <v>3326.3671425752677</v>
      </c>
      <c r="D81" s="28">
        <v>3333.9688811483597</v>
      </c>
      <c r="E81" s="28">
        <v>3310.891553475843</v>
      </c>
      <c r="F81" s="28">
        <v>3374.6337532002576</v>
      </c>
      <c r="G81" s="28">
        <v>3379.781273453963</v>
      </c>
      <c r="H81" s="28">
        <v>3333.7520715119244</v>
      </c>
      <c r="I81" s="28">
        <v>3367.976842206077</v>
      </c>
      <c r="J81" s="28">
        <v>3270.5872743617815</v>
      </c>
      <c r="K81" s="28">
        <v>3277.2444098559158</v>
      </c>
      <c r="L81" s="28">
        <v>3001.1429402525819</v>
      </c>
      <c r="M81" s="28">
        <v>2996.8579679450072</v>
      </c>
      <c r="N81" s="28">
        <v>2993.7295423858045</v>
      </c>
      <c r="O81" s="28">
        <v>2981.0420415688127</v>
      </c>
      <c r="P81" s="28">
        <v>2948.9922516469373</v>
      </c>
      <c r="Q81" s="28">
        <v>2956.9856185021267</v>
      </c>
    </row>
    <row r="82" spans="1:17" ht="11.5" customHeight="1">
      <c r="A82" s="61" t="s">
        <v>23</v>
      </c>
      <c r="B82" s="64">
        <f ca="1">IF(B17=0,0,B17*1000000/B26)</f>
        <v>1635.2617284884607</v>
      </c>
      <c r="C82" s="64">
        <f t="shared" ref="C82:Q82" ca="1" si="28">IF(C17=0,0,C17*1000000/C26)</f>
        <v>1665.496385414667</v>
      </c>
      <c r="D82" s="64">
        <f t="shared" ca="1" si="28"/>
        <v>1698.1727601117752</v>
      </c>
      <c r="E82" s="64">
        <f t="shared" ca="1" si="28"/>
        <v>1701.9831688378918</v>
      </c>
      <c r="F82" s="64">
        <f t="shared" ca="1" si="28"/>
        <v>1717.6452893540322</v>
      </c>
      <c r="G82" s="64">
        <f t="shared" ca="1" si="28"/>
        <v>1730.487412047321</v>
      </c>
      <c r="H82" s="64">
        <f t="shared" ca="1" si="28"/>
        <v>1709.5553600461601</v>
      </c>
      <c r="I82" s="64">
        <f t="shared" ca="1" si="28"/>
        <v>1731.2784160442638</v>
      </c>
      <c r="J82" s="64">
        <f t="shared" ca="1" si="28"/>
        <v>1746.3349628052622</v>
      </c>
      <c r="K82" s="64">
        <f t="shared" ca="1" si="28"/>
        <v>1739.6203956338422</v>
      </c>
      <c r="L82" s="64">
        <f t="shared" ca="1" si="28"/>
        <v>1850.7273346040827</v>
      </c>
      <c r="M82" s="64">
        <f t="shared" ca="1" si="28"/>
        <v>1872.8511682879337</v>
      </c>
      <c r="N82" s="64">
        <f t="shared" ca="1" si="28"/>
        <v>1878.6803953522488</v>
      </c>
      <c r="O82" s="64">
        <f t="shared" ca="1" si="28"/>
        <v>1921.9578387855854</v>
      </c>
      <c r="P82" s="64">
        <f t="shared" ca="1" si="28"/>
        <v>1902.3539276202052</v>
      </c>
      <c r="Q82" s="64">
        <f t="shared" ca="1" si="28"/>
        <v>1931.8099715107896</v>
      </c>
    </row>
    <row r="83" spans="1:17" ht="11.5" customHeight="1">
      <c r="A83" s="40" t="s">
        <v>89</v>
      </c>
      <c r="B83" s="28">
        <v>622.61691428363599</v>
      </c>
      <c r="C83" s="28">
        <v>639.08274243997334</v>
      </c>
      <c r="D83" s="28">
        <v>640.10670155654259</v>
      </c>
      <c r="E83" s="28">
        <v>620.51520698171157</v>
      </c>
      <c r="F83" s="28">
        <v>605.51512845716957</v>
      </c>
      <c r="G83" s="28">
        <v>615.47647908912393</v>
      </c>
      <c r="H83" s="28">
        <v>595.44499362284876</v>
      </c>
      <c r="I83" s="28">
        <v>593.80696241453484</v>
      </c>
      <c r="J83" s="28">
        <v>589.23474734016054</v>
      </c>
      <c r="K83" s="28">
        <v>602.6316624562354</v>
      </c>
      <c r="L83" s="28">
        <v>606.80693992598003</v>
      </c>
      <c r="M83" s="28">
        <v>588.36445684223725</v>
      </c>
      <c r="N83" s="28">
        <v>594.19422871029155</v>
      </c>
      <c r="O83" s="28">
        <v>592.75896682171992</v>
      </c>
      <c r="P83" s="28">
        <v>613.72815815530294</v>
      </c>
      <c r="Q83" s="28">
        <v>609.886649717105</v>
      </c>
    </row>
    <row r="84" spans="1:17" ht="11.5" customHeight="1">
      <c r="A84" s="41" t="s">
        <v>88</v>
      </c>
      <c r="B84" s="29">
        <v>2958.3771679373576</v>
      </c>
      <c r="C84" s="29">
        <v>2956.9713169173228</v>
      </c>
      <c r="D84" s="29">
        <v>2961.1743114024366</v>
      </c>
      <c r="E84" s="29">
        <v>2947.9815932158258</v>
      </c>
      <c r="F84" s="29">
        <v>2946.6130562974067</v>
      </c>
      <c r="G84" s="29">
        <v>2946.0910584420612</v>
      </c>
      <c r="H84" s="29">
        <v>2938.1219403071918</v>
      </c>
      <c r="I84" s="29">
        <v>2967.9902605917268</v>
      </c>
      <c r="J84" s="29">
        <v>2966.9495099315177</v>
      </c>
      <c r="K84" s="29">
        <v>2971.9136449825187</v>
      </c>
      <c r="L84" s="29">
        <v>3003.0466687169524</v>
      </c>
      <c r="M84" s="29">
        <v>2983.8597419977677</v>
      </c>
      <c r="N84" s="29">
        <v>2996.9916670595562</v>
      </c>
      <c r="O84" s="29">
        <v>3009.1161494431863</v>
      </c>
      <c r="P84" s="29">
        <v>2949.2792915091595</v>
      </c>
      <c r="Q84" s="29">
        <v>2982.4219042754794</v>
      </c>
    </row>
    <row r="86" spans="1:17" ht="11.5" customHeight="1">
      <c r="A86" s="11" t="s">
        <v>100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spans="1:17" ht="11.5" customHeight="1">
      <c r="A87" s="59" t="s">
        <v>101</v>
      </c>
      <c r="B87" s="60">
        <f t="shared" ref="B87:Q93" ca="1" si="29">IF(B4=0,"",B4*1000000/B22)</f>
        <v>128370.38333660642</v>
      </c>
      <c r="C87" s="60">
        <f t="shared" ca="1" si="29"/>
        <v>126452.27695887252</v>
      </c>
      <c r="D87" s="60">
        <f t="shared" ca="1" si="29"/>
        <v>126092.7457569205</v>
      </c>
      <c r="E87" s="60">
        <f t="shared" ca="1" si="29"/>
        <v>123001.46470786039</v>
      </c>
      <c r="F87" s="60">
        <f t="shared" ca="1" si="29"/>
        <v>128489.00717068314</v>
      </c>
      <c r="G87" s="60">
        <f t="shared" ca="1" si="29"/>
        <v>133066.33087778292</v>
      </c>
      <c r="H87" s="60">
        <f t="shared" ca="1" si="29"/>
        <v>132988.76503483162</v>
      </c>
      <c r="I87" s="60">
        <f t="shared" ca="1" si="29"/>
        <v>138320.82642978954</v>
      </c>
      <c r="J87" s="60">
        <f t="shared" ca="1" si="29"/>
        <v>137896.71100425307</v>
      </c>
      <c r="K87" s="60">
        <f t="shared" ca="1" si="29"/>
        <v>143569.94356500637</v>
      </c>
      <c r="L87" s="60">
        <f t="shared" ca="1" si="29"/>
        <v>141230.76099580116</v>
      </c>
      <c r="M87" s="60">
        <f t="shared" ca="1" si="29"/>
        <v>142990.90863069257</v>
      </c>
      <c r="N87" s="60">
        <f t="shared" ca="1" si="29"/>
        <v>148932.86210600764</v>
      </c>
      <c r="O87" s="60">
        <f t="shared" ca="1" si="29"/>
        <v>154831.65947003846</v>
      </c>
      <c r="P87" s="60">
        <f t="shared" ca="1" si="29"/>
        <v>158996.83076280044</v>
      </c>
      <c r="Q87" s="60">
        <f t="shared" ca="1" si="29"/>
        <v>160962.70933765583</v>
      </c>
    </row>
    <row r="88" spans="1:17" ht="11.5" customHeight="1">
      <c r="A88" s="40" t="s">
        <v>24</v>
      </c>
      <c r="B88" s="18">
        <f t="shared" ca="1" si="29"/>
        <v>43139.941229345117</v>
      </c>
      <c r="C88" s="18">
        <f t="shared" ca="1" si="29"/>
        <v>42688.642611152056</v>
      </c>
      <c r="D88" s="18">
        <f t="shared" ca="1" si="29"/>
        <v>42174.89811153843</v>
      </c>
      <c r="E88" s="18">
        <f t="shared" ca="1" si="29"/>
        <v>41151.444121536864</v>
      </c>
      <c r="F88" s="18">
        <f t="shared" ca="1" si="29"/>
        <v>41485.97867770242</v>
      </c>
      <c r="G88" s="18">
        <f t="shared" ca="1" si="29"/>
        <v>42941.897225066023</v>
      </c>
      <c r="H88" s="18">
        <f t="shared" ca="1" si="29"/>
        <v>43998.989222035962</v>
      </c>
      <c r="I88" s="18">
        <f t="shared" ca="1" si="29"/>
        <v>44963.236732794358</v>
      </c>
      <c r="J88" s="18">
        <f t="shared" ca="1" si="29"/>
        <v>44329.667099205035</v>
      </c>
      <c r="K88" s="18">
        <f t="shared" ca="1" si="29"/>
        <v>45266.171498955024</v>
      </c>
      <c r="L88" s="18">
        <f t="shared" ca="1" si="29"/>
        <v>45865.94697194911</v>
      </c>
      <c r="M88" s="18">
        <f t="shared" ca="1" si="29"/>
        <v>45523.051855863559</v>
      </c>
      <c r="N88" s="18">
        <f t="shared" ca="1" si="29"/>
        <v>46446.125257171137</v>
      </c>
      <c r="O88" s="18">
        <f t="shared" ca="1" si="29"/>
        <v>46984.024645920807</v>
      </c>
      <c r="P88" s="18">
        <f t="shared" ca="1" si="29"/>
        <v>49783.785441486863</v>
      </c>
      <c r="Q88" s="18">
        <f t="shared" ca="1" si="29"/>
        <v>51794.688404483248</v>
      </c>
    </row>
    <row r="89" spans="1:17" ht="11.5" customHeight="1">
      <c r="A89" s="40" t="s">
        <v>87</v>
      </c>
      <c r="B89" s="18">
        <f t="shared" ca="1" si="29"/>
        <v>71990.998754172557</v>
      </c>
      <c r="C89" s="18">
        <f t="shared" ca="1" si="29"/>
        <v>72615.638731612882</v>
      </c>
      <c r="D89" s="18">
        <f t="shared" ca="1" si="29"/>
        <v>72826.180154974965</v>
      </c>
      <c r="E89" s="18">
        <f t="shared" ca="1" si="29"/>
        <v>72465.971699407732</v>
      </c>
      <c r="F89" s="18">
        <f t="shared" ca="1" si="29"/>
        <v>71390.805415576397</v>
      </c>
      <c r="G89" s="18">
        <f t="shared" ca="1" si="29"/>
        <v>73290.163796497742</v>
      </c>
      <c r="H89" s="18">
        <f t="shared" ca="1" si="29"/>
        <v>73020.012300460046</v>
      </c>
      <c r="I89" s="18">
        <f t="shared" ca="1" si="29"/>
        <v>71950.233941777842</v>
      </c>
      <c r="J89" s="18">
        <f t="shared" ca="1" si="29"/>
        <v>70702.554914305001</v>
      </c>
      <c r="K89" s="18">
        <f t="shared" ca="1" si="29"/>
        <v>72377.960735918416</v>
      </c>
      <c r="L89" s="18">
        <f t="shared" ca="1" si="29"/>
        <v>74880.313285038443</v>
      </c>
      <c r="M89" s="18">
        <f t="shared" ca="1" si="29"/>
        <v>77353.600948007996</v>
      </c>
      <c r="N89" s="18">
        <f t="shared" ca="1" si="29"/>
        <v>78625.983443302452</v>
      </c>
      <c r="O89" s="18">
        <f t="shared" ca="1" si="29"/>
        <v>81385.060901890305</v>
      </c>
      <c r="P89" s="18">
        <f t="shared" ca="1" si="29"/>
        <v>83375.510023004026</v>
      </c>
      <c r="Q89" s="18">
        <f t="shared" ca="1" si="29"/>
        <v>85077.947052389572</v>
      </c>
    </row>
    <row r="90" spans="1:17" ht="11.5" customHeight="1">
      <c r="A90" s="40" t="s">
        <v>88</v>
      </c>
      <c r="B90" s="18">
        <f t="shared" ca="1" si="29"/>
        <v>427720.15231159888</v>
      </c>
      <c r="C90" s="18">
        <f t="shared" ca="1" si="29"/>
        <v>414089.30691414169</v>
      </c>
      <c r="D90" s="18">
        <f t="shared" ca="1" si="29"/>
        <v>408340.39346765855</v>
      </c>
      <c r="E90" s="18">
        <f t="shared" ca="1" si="29"/>
        <v>398991.76802242477</v>
      </c>
      <c r="F90" s="18">
        <f t="shared" ca="1" si="29"/>
        <v>424673.70440489979</v>
      </c>
      <c r="G90" s="18">
        <f t="shared" ca="1" si="29"/>
        <v>433212.36979225889</v>
      </c>
      <c r="H90" s="18">
        <f t="shared" ca="1" si="29"/>
        <v>428369.06114454434</v>
      </c>
      <c r="I90" s="18">
        <f t="shared" ca="1" si="29"/>
        <v>457155.30458030291</v>
      </c>
      <c r="J90" s="18">
        <f t="shared" ca="1" si="29"/>
        <v>445275.21425598167</v>
      </c>
      <c r="K90" s="18">
        <f t="shared" ca="1" si="29"/>
        <v>469816.63682991971</v>
      </c>
      <c r="L90" s="18">
        <f t="shared" ca="1" si="29"/>
        <v>434229.48559934978</v>
      </c>
      <c r="M90" s="18">
        <f t="shared" ca="1" si="29"/>
        <v>441873.19820362813</v>
      </c>
      <c r="N90" s="18">
        <f t="shared" ca="1" si="29"/>
        <v>461064.46532177442</v>
      </c>
      <c r="O90" s="18">
        <f t="shared" ca="1" si="29"/>
        <v>468847.87125933956</v>
      </c>
      <c r="P90" s="18">
        <f t="shared" ca="1" si="29"/>
        <v>471594.86003291281</v>
      </c>
      <c r="Q90" s="18">
        <f t="shared" ca="1" si="29"/>
        <v>481583.35180208553</v>
      </c>
    </row>
    <row r="91" spans="1:17" ht="11.5" customHeight="1">
      <c r="A91" s="61" t="s">
        <v>102</v>
      </c>
      <c r="B91" s="62">
        <f t="shared" ca="1" si="29"/>
        <v>76064.009293610114</v>
      </c>
      <c r="C91" s="62">
        <f t="shared" ca="1" si="29"/>
        <v>77500.239916712628</v>
      </c>
      <c r="D91" s="62">
        <f t="shared" ca="1" si="29"/>
        <v>80448.099902450078</v>
      </c>
      <c r="E91" s="62">
        <f t="shared" ca="1" si="29"/>
        <v>80718.621093205904</v>
      </c>
      <c r="F91" s="62">
        <f t="shared" ca="1" si="29"/>
        <v>83171.977417213289</v>
      </c>
      <c r="G91" s="62">
        <f t="shared" ca="1" si="29"/>
        <v>84505.348793651894</v>
      </c>
      <c r="H91" s="62">
        <f t="shared" ca="1" si="29"/>
        <v>82669.950018048883</v>
      </c>
      <c r="I91" s="62">
        <f t="shared" ca="1" si="29"/>
        <v>83954.386660335076</v>
      </c>
      <c r="J91" s="62">
        <f t="shared" ca="1" si="29"/>
        <v>84381.134653351997</v>
      </c>
      <c r="K91" s="62">
        <f t="shared" ca="1" si="29"/>
        <v>82906.371941105754</v>
      </c>
      <c r="L91" s="62">
        <f t="shared" ca="1" si="29"/>
        <v>91971.543567758272</v>
      </c>
      <c r="M91" s="62">
        <f t="shared" ca="1" si="29"/>
        <v>92555.392064474931</v>
      </c>
      <c r="N91" s="62">
        <f t="shared" ca="1" si="29"/>
        <v>90627.173067046606</v>
      </c>
      <c r="O91" s="62">
        <f t="shared" ca="1" si="29"/>
        <v>89417.086984622074</v>
      </c>
      <c r="P91" s="62">
        <f t="shared" ca="1" si="29"/>
        <v>92685.820842169909</v>
      </c>
      <c r="Q91" s="62">
        <f t="shared" ca="1" si="29"/>
        <v>90784.740417584253</v>
      </c>
    </row>
    <row r="92" spans="1:17" ht="11.5" customHeight="1">
      <c r="A92" s="40" t="s">
        <v>89</v>
      </c>
      <c r="B92" s="18">
        <f t="shared" ca="1" si="29"/>
        <v>12728.445660050753</v>
      </c>
      <c r="C92" s="18">
        <f t="shared" ca="1" si="29"/>
        <v>13397.894720810193</v>
      </c>
      <c r="D92" s="18">
        <f t="shared" ca="1" si="29"/>
        <v>13627.084223636592</v>
      </c>
      <c r="E92" s="18">
        <f t="shared" ca="1" si="29"/>
        <v>13397.157322818493</v>
      </c>
      <c r="F92" s="18">
        <f t="shared" ca="1" si="29"/>
        <v>13241.356982915957</v>
      </c>
      <c r="G92" s="18">
        <f t="shared" ca="1" si="29"/>
        <v>13319.059182298884</v>
      </c>
      <c r="H92" s="18">
        <f t="shared" ca="1" si="29"/>
        <v>12373.544682998721</v>
      </c>
      <c r="I92" s="18">
        <f t="shared" ca="1" si="29"/>
        <v>12201.597483084171</v>
      </c>
      <c r="J92" s="18">
        <f t="shared" ca="1" si="29"/>
        <v>11829.631523466065</v>
      </c>
      <c r="K92" s="18">
        <f t="shared" ca="1" si="29"/>
        <v>12281.580214015579</v>
      </c>
      <c r="L92" s="18">
        <f t="shared" ca="1" si="29"/>
        <v>12839.804545460282</v>
      </c>
      <c r="M92" s="18">
        <f t="shared" ca="1" si="29"/>
        <v>12907.26106748655</v>
      </c>
      <c r="N92" s="18">
        <f t="shared" ca="1" si="29"/>
        <v>12923.025617132649</v>
      </c>
      <c r="O92" s="18">
        <f t="shared" ca="1" si="29"/>
        <v>13040.109438974572</v>
      </c>
      <c r="P92" s="18">
        <f t="shared" ca="1" si="29"/>
        <v>14578.059618142184</v>
      </c>
      <c r="Q92" s="18">
        <f t="shared" ca="1" si="29"/>
        <v>14297.726678807039</v>
      </c>
    </row>
    <row r="93" spans="1:17" ht="11.5" customHeight="1">
      <c r="A93" s="41" t="s">
        <v>88</v>
      </c>
      <c r="B93" s="19">
        <f t="shared" ca="1" si="29"/>
        <v>158817.86428230553</v>
      </c>
      <c r="C93" s="19">
        <f t="shared" ca="1" si="29"/>
        <v>158156.38906055133</v>
      </c>
      <c r="D93" s="19">
        <f t="shared" ca="1" si="29"/>
        <v>160211.59460938617</v>
      </c>
      <c r="E93" s="19">
        <f t="shared" ca="1" si="29"/>
        <v>158282.11880491537</v>
      </c>
      <c r="F93" s="19">
        <f t="shared" ca="1" si="29"/>
        <v>160449.33348387721</v>
      </c>
      <c r="G93" s="19">
        <f t="shared" ca="1" si="29"/>
        <v>162113.83734478345</v>
      </c>
      <c r="H93" s="19">
        <f t="shared" ca="1" si="29"/>
        <v>160188.13574715608</v>
      </c>
      <c r="I93" s="19">
        <f t="shared" ca="1" si="29"/>
        <v>161967.35478507983</v>
      </c>
      <c r="J93" s="19">
        <f t="shared" ca="1" si="29"/>
        <v>160915.05881360185</v>
      </c>
      <c r="K93" s="19">
        <f t="shared" ca="1" si="29"/>
        <v>159451.06543047793</v>
      </c>
      <c r="L93" s="19">
        <f t="shared" ca="1" si="29"/>
        <v>165276.10003896584</v>
      </c>
      <c r="M93" s="19">
        <f t="shared" ca="1" si="29"/>
        <v>161446.53405069475</v>
      </c>
      <c r="N93" s="19">
        <f t="shared" ca="1" si="29"/>
        <v>158278.67933341773</v>
      </c>
      <c r="O93" s="19">
        <f t="shared" ca="1" si="29"/>
        <v>151886.19347654885</v>
      </c>
      <c r="P93" s="19">
        <f t="shared" ca="1" si="29"/>
        <v>156143.34146584387</v>
      </c>
      <c r="Q93" s="19">
        <f t="shared" ca="1" si="29"/>
        <v>151573.56834026598</v>
      </c>
    </row>
    <row r="95" spans="1:17" ht="11.5" customHeight="1">
      <c r="A95" s="11" t="s">
        <v>103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spans="1:17" ht="11.5" customHeight="1">
      <c r="A96" s="59" t="s">
        <v>19</v>
      </c>
      <c r="B96" s="60">
        <f t="shared" ref="B96:Q102" ca="1" si="30">IF(B22=0,0,B22/B49)</f>
        <v>1286.8222412709358</v>
      </c>
      <c r="C96" s="60">
        <f t="shared" ca="1" si="30"/>
        <v>1272.563083480208</v>
      </c>
      <c r="D96" s="60">
        <f t="shared" ca="1" si="30"/>
        <v>1269.5101057219581</v>
      </c>
      <c r="E96" s="60">
        <f t="shared" ca="1" si="30"/>
        <v>1282.5828621803582</v>
      </c>
      <c r="F96" s="60">
        <f t="shared" ca="1" si="30"/>
        <v>1272.2460033148204</v>
      </c>
      <c r="G96" s="60">
        <f t="shared" ca="1" si="30"/>
        <v>1267.7993554925783</v>
      </c>
      <c r="H96" s="60">
        <f t="shared" ca="1" si="30"/>
        <v>1273.6691640712154</v>
      </c>
      <c r="I96" s="60">
        <f t="shared" ca="1" si="30"/>
        <v>1272.7169844864679</v>
      </c>
      <c r="J96" s="60">
        <f t="shared" ca="1" si="30"/>
        <v>1275.3152726058756</v>
      </c>
      <c r="K96" s="60">
        <f t="shared" ca="1" si="30"/>
        <v>1283.9038552224511</v>
      </c>
      <c r="L96" s="60">
        <f t="shared" ca="1" si="30"/>
        <v>1297.4329852685205</v>
      </c>
      <c r="M96" s="60">
        <f t="shared" ca="1" si="30"/>
        <v>1302.7459965875514</v>
      </c>
      <c r="N96" s="60">
        <f t="shared" ca="1" si="30"/>
        <v>1299.2828565845991</v>
      </c>
      <c r="O96" s="60">
        <f t="shared" ca="1" si="30"/>
        <v>1289.7195226038123</v>
      </c>
      <c r="P96" s="60">
        <f t="shared" ca="1" si="30"/>
        <v>1288.0048731837949</v>
      </c>
      <c r="Q96" s="60">
        <f t="shared" ca="1" si="30"/>
        <v>1295.4847584910056</v>
      </c>
    </row>
    <row r="97" spans="1:17" ht="11.5" customHeight="1">
      <c r="A97" s="40" t="s">
        <v>24</v>
      </c>
      <c r="B97" s="18">
        <f t="shared" ca="1" si="30"/>
        <v>1924.4272287372498</v>
      </c>
      <c r="C97" s="18">
        <f t="shared" ca="1" si="30"/>
        <v>1922.1982121081505</v>
      </c>
      <c r="D97" s="18">
        <f t="shared" ca="1" si="30"/>
        <v>1917.1466781426329</v>
      </c>
      <c r="E97" s="18">
        <f t="shared" ca="1" si="30"/>
        <v>1925.4751157380426</v>
      </c>
      <c r="F97" s="18">
        <f t="shared" ca="1" si="30"/>
        <v>1914.0041365967668</v>
      </c>
      <c r="G97" s="18">
        <f t="shared" ca="1" si="30"/>
        <v>1920.6000595618923</v>
      </c>
      <c r="H97" s="18">
        <f t="shared" ca="1" si="30"/>
        <v>1919.2799266621985</v>
      </c>
      <c r="I97" s="18">
        <f t="shared" ca="1" si="30"/>
        <v>1919.2923823345639</v>
      </c>
      <c r="J97" s="18">
        <f t="shared" ca="1" si="30"/>
        <v>1923.6416956083681</v>
      </c>
      <c r="K97" s="18">
        <f t="shared" ca="1" si="30"/>
        <v>1933.5673094451756</v>
      </c>
      <c r="L97" s="18">
        <f t="shared" ca="1" si="30"/>
        <v>1927.4284256119893</v>
      </c>
      <c r="M97" s="18">
        <f t="shared" ca="1" si="30"/>
        <v>1924.2562728076239</v>
      </c>
      <c r="N97" s="18">
        <f t="shared" ca="1" si="30"/>
        <v>1928.7465005379809</v>
      </c>
      <c r="O97" s="18">
        <f t="shared" ca="1" si="30"/>
        <v>1934.6074998278505</v>
      </c>
      <c r="P97" s="18">
        <f t="shared" ca="1" si="30"/>
        <v>1935.3589837996965</v>
      </c>
      <c r="Q97" s="18">
        <f t="shared" ca="1" si="30"/>
        <v>1935.8256357770383</v>
      </c>
    </row>
    <row r="98" spans="1:17" ht="11.5" customHeight="1">
      <c r="A98" s="40" t="s">
        <v>87</v>
      </c>
      <c r="B98" s="18">
        <f t="shared" ca="1" si="30"/>
        <v>1676.3302319544587</v>
      </c>
      <c r="C98" s="18">
        <f t="shared" ca="1" si="30"/>
        <v>1671.582782436509</v>
      </c>
      <c r="D98" s="18">
        <f t="shared" ca="1" si="30"/>
        <v>1679.1643972957538</v>
      </c>
      <c r="E98" s="18">
        <f t="shared" ca="1" si="30"/>
        <v>1690.776460315016</v>
      </c>
      <c r="F98" s="18">
        <f t="shared" ca="1" si="30"/>
        <v>1704.4273698088482</v>
      </c>
      <c r="G98" s="18">
        <f t="shared" ca="1" si="30"/>
        <v>1711.5311698625919</v>
      </c>
      <c r="H98" s="18">
        <f t="shared" ca="1" si="30"/>
        <v>1727.6998871950286</v>
      </c>
      <c r="I98" s="18">
        <f t="shared" ca="1" si="30"/>
        <v>1751.8116520510305</v>
      </c>
      <c r="J98" s="18">
        <f t="shared" ca="1" si="30"/>
        <v>1760.7798121253772</v>
      </c>
      <c r="K98" s="18">
        <f t="shared" ca="1" si="30"/>
        <v>1757.8766460543522</v>
      </c>
      <c r="L98" s="18">
        <f t="shared" ca="1" si="30"/>
        <v>1750.5305055206597</v>
      </c>
      <c r="M98" s="18">
        <f t="shared" ca="1" si="30"/>
        <v>1750.3518758980283</v>
      </c>
      <c r="N98" s="18">
        <f t="shared" ca="1" si="30"/>
        <v>1756.0117544129246</v>
      </c>
      <c r="O98" s="18">
        <f t="shared" ca="1" si="30"/>
        <v>1753.5041693530309</v>
      </c>
      <c r="P98" s="18">
        <f t="shared" ca="1" si="30"/>
        <v>1756.7421752335056</v>
      </c>
      <c r="Q98" s="18">
        <f t="shared" ca="1" si="30"/>
        <v>1760.4471591104659</v>
      </c>
    </row>
    <row r="99" spans="1:17" ht="11.5" customHeight="1">
      <c r="A99" s="40" t="s">
        <v>88</v>
      </c>
      <c r="B99" s="18">
        <f t="shared" ca="1" si="30"/>
        <v>583.18494120512901</v>
      </c>
      <c r="C99" s="18">
        <f t="shared" ca="1" si="30"/>
        <v>570.75696779843292</v>
      </c>
      <c r="D99" s="18">
        <f t="shared" ca="1" si="30"/>
        <v>569.60801188684286</v>
      </c>
      <c r="E99" s="18">
        <f t="shared" ca="1" si="30"/>
        <v>573.0238054466837</v>
      </c>
      <c r="F99" s="18">
        <f t="shared" ca="1" si="30"/>
        <v>566.16400932695399</v>
      </c>
      <c r="G99" s="18">
        <f t="shared" ca="1" si="30"/>
        <v>566.6857199336032</v>
      </c>
      <c r="H99" s="18">
        <f t="shared" ca="1" si="30"/>
        <v>571.38911951655575</v>
      </c>
      <c r="I99" s="18">
        <f t="shared" ca="1" si="30"/>
        <v>563.91380840903628</v>
      </c>
      <c r="J99" s="18">
        <f t="shared" ca="1" si="30"/>
        <v>577.33573139213547</v>
      </c>
      <c r="K99" s="18">
        <f t="shared" ca="1" si="30"/>
        <v>585.11659046761315</v>
      </c>
      <c r="L99" s="18">
        <f t="shared" ca="1" si="30"/>
        <v>619.57643552146476</v>
      </c>
      <c r="M99" s="18">
        <f t="shared" ca="1" si="30"/>
        <v>619.49613284185227</v>
      </c>
      <c r="N99" s="18">
        <f t="shared" ca="1" si="30"/>
        <v>618.57676288126811</v>
      </c>
      <c r="O99" s="18">
        <f t="shared" ca="1" si="30"/>
        <v>620.41702480394326</v>
      </c>
      <c r="P99" s="18">
        <f t="shared" ca="1" si="30"/>
        <v>625.5814484094501</v>
      </c>
      <c r="Q99" s="18">
        <f t="shared" ca="1" si="30"/>
        <v>624.79044410607639</v>
      </c>
    </row>
    <row r="100" spans="1:17" ht="11.5" customHeight="1">
      <c r="A100" s="61" t="s">
        <v>23</v>
      </c>
      <c r="B100" s="62">
        <f t="shared" ca="1" si="30"/>
        <v>851.26368190376877</v>
      </c>
      <c r="C100" s="62">
        <f t="shared" ca="1" si="30"/>
        <v>842.41264384784404</v>
      </c>
      <c r="D100" s="62">
        <f t="shared" ca="1" si="30"/>
        <v>834.16497147125096</v>
      </c>
      <c r="E100" s="62">
        <f t="shared" ca="1" si="30"/>
        <v>839.05029807088715</v>
      </c>
      <c r="F100" s="62">
        <f t="shared" ca="1" si="30"/>
        <v>836.81672379082181</v>
      </c>
      <c r="G100" s="62">
        <f t="shared" ca="1" si="30"/>
        <v>834.79606793843493</v>
      </c>
      <c r="H100" s="62">
        <f t="shared" ca="1" si="30"/>
        <v>846.19813062276694</v>
      </c>
      <c r="I100" s="62">
        <f t="shared" ca="1" si="30"/>
        <v>842.48423508865437</v>
      </c>
      <c r="J100" s="62">
        <f t="shared" ca="1" si="30"/>
        <v>842.08938618246566</v>
      </c>
      <c r="K100" s="62">
        <f t="shared" ca="1" si="30"/>
        <v>838.86414105525716</v>
      </c>
      <c r="L100" s="62">
        <f t="shared" ca="1" si="30"/>
        <v>813.93997202761875</v>
      </c>
      <c r="M100" s="62">
        <f t="shared" ca="1" si="30"/>
        <v>804.51991922685431</v>
      </c>
      <c r="N100" s="62">
        <f t="shared" ca="1" si="30"/>
        <v>826.75369613448368</v>
      </c>
      <c r="O100" s="62">
        <f t="shared" ca="1" si="30"/>
        <v>844.00821520795489</v>
      </c>
      <c r="P100" s="62">
        <f t="shared" ca="1" si="30"/>
        <v>848.02977096266409</v>
      </c>
      <c r="Q100" s="62">
        <f t="shared" ca="1" si="30"/>
        <v>842.85810638917621</v>
      </c>
    </row>
    <row r="101" spans="1:17" ht="11.5" customHeight="1">
      <c r="A101" s="40" t="s">
        <v>89</v>
      </c>
      <c r="B101" s="18">
        <f t="shared" ca="1" si="30"/>
        <v>1207.6722524560764</v>
      </c>
      <c r="C101" s="18">
        <f t="shared" ca="1" si="30"/>
        <v>1195.0711010332227</v>
      </c>
      <c r="D101" s="18">
        <f t="shared" ca="1" si="30"/>
        <v>1192.138954723318</v>
      </c>
      <c r="E101" s="18">
        <f t="shared" ca="1" si="30"/>
        <v>1206.9948121526686</v>
      </c>
      <c r="F101" s="18">
        <f t="shared" ca="1" si="30"/>
        <v>1215.4719073287636</v>
      </c>
      <c r="G101" s="18">
        <f t="shared" ca="1" si="30"/>
        <v>1211.9890510183561</v>
      </c>
      <c r="H101" s="18">
        <f t="shared" ca="1" si="30"/>
        <v>1230.0017659499647</v>
      </c>
      <c r="I101" s="18">
        <f t="shared" ca="1" si="30"/>
        <v>1235.4994558091719</v>
      </c>
      <c r="J101" s="18">
        <f t="shared" ca="1" si="30"/>
        <v>1241.332762639893</v>
      </c>
      <c r="K101" s="18">
        <f t="shared" ca="1" si="30"/>
        <v>1222.2049689061571</v>
      </c>
      <c r="L101" s="18">
        <f t="shared" ca="1" si="30"/>
        <v>1213.1665334849561</v>
      </c>
      <c r="M101" s="18">
        <f t="shared" ca="1" si="30"/>
        <v>1217.3606457554761</v>
      </c>
      <c r="N101" s="18">
        <f t="shared" ca="1" si="30"/>
        <v>1211.1987071171793</v>
      </c>
      <c r="O101" s="18">
        <f t="shared" ca="1" si="30"/>
        <v>1209.3092307004049</v>
      </c>
      <c r="P101" s="18">
        <f t="shared" ca="1" si="30"/>
        <v>1207.6116781582875</v>
      </c>
      <c r="Q101" s="18">
        <f t="shared" ca="1" si="30"/>
        <v>1204.2770756127052</v>
      </c>
    </row>
    <row r="102" spans="1:17" ht="11.5" customHeight="1">
      <c r="A102" s="41" t="s">
        <v>88</v>
      </c>
      <c r="B102" s="19">
        <f t="shared" ca="1" si="30"/>
        <v>614.36363508831755</v>
      </c>
      <c r="C102" s="19">
        <f t="shared" ca="1" si="30"/>
        <v>614.3171279927584</v>
      </c>
      <c r="D102" s="19">
        <f t="shared" ca="1" si="30"/>
        <v>614.06125275036084</v>
      </c>
      <c r="E102" s="19">
        <f t="shared" ca="1" si="30"/>
        <v>620.95701083197378</v>
      </c>
      <c r="F102" s="19">
        <f t="shared" ca="1" si="30"/>
        <v>622.512059512056</v>
      </c>
      <c r="G102" s="19">
        <f t="shared" ca="1" si="30"/>
        <v>623.30996047323833</v>
      </c>
      <c r="H102" s="19">
        <f t="shared" ca="1" si="30"/>
        <v>629.56888511453042</v>
      </c>
      <c r="I102" s="19">
        <f t="shared" ca="1" si="30"/>
        <v>625.98411621919513</v>
      </c>
      <c r="J102" s="19">
        <f t="shared" ca="1" si="30"/>
        <v>628.76319437064114</v>
      </c>
      <c r="K102" s="19">
        <f t="shared" ca="1" si="30"/>
        <v>626.0472656098226</v>
      </c>
      <c r="L102" s="19">
        <f t="shared" ca="1" si="30"/>
        <v>623.78281587845743</v>
      </c>
      <c r="M102" s="19">
        <f t="shared" ca="1" si="30"/>
        <v>622.05484521430674</v>
      </c>
      <c r="N102" s="19">
        <f t="shared" ca="1" si="30"/>
        <v>647.75079934870428</v>
      </c>
      <c r="O102" s="19">
        <f t="shared" ca="1" si="30"/>
        <v>676.7941103146793</v>
      </c>
      <c r="P102" s="19">
        <f t="shared" ca="1" si="30"/>
        <v>682.8414579584412</v>
      </c>
      <c r="Q102" s="19">
        <f t="shared" ca="1" si="30"/>
        <v>680.53780385154937</v>
      </c>
    </row>
    <row r="104" spans="1:17" ht="11.5" customHeight="1">
      <c r="A104" s="11" t="s">
        <v>82</v>
      </c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</row>
    <row r="105" spans="1:17" ht="11.5" customHeight="1">
      <c r="A105" s="59" t="s">
        <v>83</v>
      </c>
      <c r="B105" s="66">
        <f t="shared" ref="B105:Q108" si="31">IF(B4=0,0,B4/B$4)</f>
        <v>1</v>
      </c>
      <c r="C105" s="66">
        <f t="shared" si="31"/>
        <v>1</v>
      </c>
      <c r="D105" s="66">
        <f t="shared" si="31"/>
        <v>1</v>
      </c>
      <c r="E105" s="66">
        <f t="shared" si="31"/>
        <v>1</v>
      </c>
      <c r="F105" s="66">
        <f t="shared" si="31"/>
        <v>1</v>
      </c>
      <c r="G105" s="66">
        <f t="shared" si="31"/>
        <v>1</v>
      </c>
      <c r="H105" s="66">
        <f t="shared" si="31"/>
        <v>1</v>
      </c>
      <c r="I105" s="66">
        <f t="shared" si="31"/>
        <v>1</v>
      </c>
      <c r="J105" s="66">
        <f t="shared" si="31"/>
        <v>1</v>
      </c>
      <c r="K105" s="66">
        <f t="shared" si="31"/>
        <v>1</v>
      </c>
      <c r="L105" s="66">
        <f t="shared" si="31"/>
        <v>1</v>
      </c>
      <c r="M105" s="66">
        <f t="shared" si="31"/>
        <v>1</v>
      </c>
      <c r="N105" s="66">
        <f t="shared" si="31"/>
        <v>1</v>
      </c>
      <c r="O105" s="66">
        <f t="shared" si="31"/>
        <v>1</v>
      </c>
      <c r="P105" s="66">
        <f t="shared" si="31"/>
        <v>1</v>
      </c>
      <c r="Q105" s="66">
        <f t="shared" si="31"/>
        <v>1</v>
      </c>
    </row>
    <row r="106" spans="1:17" ht="11.5" customHeight="1">
      <c r="A106" s="40" t="s">
        <v>24</v>
      </c>
      <c r="B106" s="67">
        <f t="shared" si="31"/>
        <v>8.1604510490270274E-2</v>
      </c>
      <c r="C106" s="67">
        <f t="shared" si="31"/>
        <v>8.2756897781151972E-2</v>
      </c>
      <c r="D106" s="67">
        <f t="shared" si="31"/>
        <v>8.3471112275426307E-2</v>
      </c>
      <c r="E106" s="67">
        <f t="shared" si="31"/>
        <v>8.40115325389484E-2</v>
      </c>
      <c r="F106" s="67">
        <f t="shared" si="31"/>
        <v>7.8536290988235669E-2</v>
      </c>
      <c r="G106" s="67">
        <f t="shared" si="31"/>
        <v>7.5980394434328691E-2</v>
      </c>
      <c r="H106" s="67">
        <f t="shared" si="31"/>
        <v>7.5605471312693059E-2</v>
      </c>
      <c r="I106" s="67">
        <f t="shared" si="31"/>
        <v>7.2655188670685364E-2</v>
      </c>
      <c r="J106" s="67">
        <f t="shared" si="31"/>
        <v>6.9748051193558758E-2</v>
      </c>
      <c r="K106" s="67">
        <f t="shared" si="31"/>
        <v>6.9692553179758893E-2</v>
      </c>
      <c r="L106" s="67">
        <f t="shared" si="31"/>
        <v>7.1193553405678012E-2</v>
      </c>
      <c r="M106" s="67">
        <f t="shared" si="31"/>
        <v>6.8663462991524121E-2</v>
      </c>
      <c r="N106" s="67">
        <f t="shared" si="31"/>
        <v>6.4525099947744899E-2</v>
      </c>
      <c r="O106" s="67">
        <f t="shared" si="31"/>
        <v>5.9353222839819461E-2</v>
      </c>
      <c r="P106" s="67">
        <f t="shared" si="31"/>
        <v>5.7143268178050127E-2</v>
      </c>
      <c r="Q106" s="67">
        <f t="shared" si="31"/>
        <v>5.7310309198443821E-2</v>
      </c>
    </row>
    <row r="107" spans="1:17" ht="11.5" customHeight="1">
      <c r="A107" s="40" t="s">
        <v>87</v>
      </c>
      <c r="B107" s="67">
        <f t="shared" si="31"/>
        <v>0.32470026318946293</v>
      </c>
      <c r="C107" s="67">
        <f t="shared" si="31"/>
        <v>0.33060532124470832</v>
      </c>
      <c r="D107" s="67">
        <f t="shared" si="31"/>
        <v>0.32856366501578027</v>
      </c>
      <c r="E107" s="67">
        <f t="shared" si="31"/>
        <v>0.33583790604562219</v>
      </c>
      <c r="F107" s="67">
        <f t="shared" si="31"/>
        <v>0.3192294101931295</v>
      </c>
      <c r="G107" s="67">
        <f t="shared" si="31"/>
        <v>0.31869311091083163</v>
      </c>
      <c r="H107" s="67">
        <f t="shared" si="31"/>
        <v>0.32068713551279432</v>
      </c>
      <c r="I107" s="67">
        <f t="shared" si="31"/>
        <v>0.3061362011851767</v>
      </c>
      <c r="J107" s="67">
        <f t="shared" si="31"/>
        <v>0.30166926787027254</v>
      </c>
      <c r="K107" s="67">
        <f t="shared" si="31"/>
        <v>0.29479103089322461</v>
      </c>
      <c r="L107" s="67">
        <f t="shared" si="31"/>
        <v>0.30668769331525392</v>
      </c>
      <c r="M107" s="67">
        <f t="shared" si="31"/>
        <v>0.3166965886251063</v>
      </c>
      <c r="N107" s="67">
        <f t="shared" si="31"/>
        <v>0.31245346214228747</v>
      </c>
      <c r="O107" s="67">
        <f t="shared" si="31"/>
        <v>0.31405851297327997</v>
      </c>
      <c r="P107" s="67">
        <f t="shared" si="31"/>
        <v>0.3182581363555354</v>
      </c>
      <c r="Q107" s="67">
        <f t="shared" si="31"/>
        <v>0.32535960366701783</v>
      </c>
    </row>
    <row r="108" spans="1:17" ht="11.5" customHeight="1">
      <c r="A108" s="40" t="s">
        <v>88</v>
      </c>
      <c r="B108" s="67">
        <f t="shared" si="31"/>
        <v>0.59369522632026672</v>
      </c>
      <c r="C108" s="67">
        <f t="shared" si="31"/>
        <v>0.58663778097413977</v>
      </c>
      <c r="D108" s="67">
        <f t="shared" si="31"/>
        <v>0.58796522270879348</v>
      </c>
      <c r="E108" s="67">
        <f t="shared" si="31"/>
        <v>0.58015056141542931</v>
      </c>
      <c r="F108" s="67">
        <f t="shared" si="31"/>
        <v>0.60223429881863488</v>
      </c>
      <c r="G108" s="67">
        <f t="shared" si="31"/>
        <v>0.60532649465483979</v>
      </c>
      <c r="H108" s="67">
        <f t="shared" si="31"/>
        <v>0.60370739317451261</v>
      </c>
      <c r="I108" s="67">
        <f t="shared" si="31"/>
        <v>0.62120861014413797</v>
      </c>
      <c r="J108" s="67">
        <f t="shared" si="31"/>
        <v>0.62858268093616876</v>
      </c>
      <c r="K108" s="67">
        <f t="shared" si="31"/>
        <v>0.63551641592701658</v>
      </c>
      <c r="L108" s="67">
        <f t="shared" si="31"/>
        <v>0.62211875327906807</v>
      </c>
      <c r="M108" s="67">
        <f t="shared" si="31"/>
        <v>0.61463994838336955</v>
      </c>
      <c r="N108" s="67">
        <f t="shared" si="31"/>
        <v>0.62302143790996767</v>
      </c>
      <c r="O108" s="67">
        <f t="shared" si="31"/>
        <v>0.6265882641869005</v>
      </c>
      <c r="P108" s="67">
        <f t="shared" si="31"/>
        <v>0.62459859546641461</v>
      </c>
      <c r="Q108" s="67">
        <f t="shared" si="31"/>
        <v>0.6173300871345383</v>
      </c>
    </row>
    <row r="109" spans="1:17" ht="11.5" customHeight="1">
      <c r="A109" s="61" t="s">
        <v>84</v>
      </c>
      <c r="B109" s="68">
        <f t="shared" ref="B109:Q111" si="32">IF(B8=0,0,B8/B$8)</f>
        <v>1</v>
      </c>
      <c r="C109" s="68">
        <f t="shared" si="32"/>
        <v>1</v>
      </c>
      <c r="D109" s="68">
        <f t="shared" si="32"/>
        <v>1</v>
      </c>
      <c r="E109" s="68">
        <f t="shared" si="32"/>
        <v>1</v>
      </c>
      <c r="F109" s="68">
        <f t="shared" si="32"/>
        <v>1</v>
      </c>
      <c r="G109" s="68">
        <f t="shared" si="32"/>
        <v>1</v>
      </c>
      <c r="H109" s="68">
        <f t="shared" si="32"/>
        <v>1</v>
      </c>
      <c r="I109" s="68">
        <f t="shared" si="32"/>
        <v>1</v>
      </c>
      <c r="J109" s="68">
        <f t="shared" si="32"/>
        <v>1</v>
      </c>
      <c r="K109" s="68">
        <f t="shared" si="32"/>
        <v>1</v>
      </c>
      <c r="L109" s="68">
        <f t="shared" si="32"/>
        <v>1</v>
      </c>
      <c r="M109" s="68">
        <f t="shared" si="32"/>
        <v>1</v>
      </c>
      <c r="N109" s="68">
        <f t="shared" si="32"/>
        <v>1</v>
      </c>
      <c r="O109" s="68">
        <f t="shared" si="32"/>
        <v>1</v>
      </c>
      <c r="P109" s="68">
        <f t="shared" si="32"/>
        <v>1</v>
      </c>
      <c r="Q109" s="68">
        <f t="shared" si="32"/>
        <v>1</v>
      </c>
    </row>
    <row r="110" spans="1:17" ht="11.5" customHeight="1">
      <c r="A110" s="40" t="s">
        <v>89</v>
      </c>
      <c r="B110" s="69">
        <f t="shared" si="32"/>
        <v>9.4790678728628425E-2</v>
      </c>
      <c r="C110" s="69">
        <f t="shared" si="32"/>
        <v>9.6322321196033817E-2</v>
      </c>
      <c r="D110" s="69">
        <f t="shared" si="32"/>
        <v>9.2172897936249748E-2</v>
      </c>
      <c r="E110" s="69">
        <f t="shared" si="32"/>
        <v>8.8853184725180265E-2</v>
      </c>
      <c r="F110" s="69">
        <f t="shared" si="32"/>
        <v>8.3574998813540136E-2</v>
      </c>
      <c r="G110" s="69">
        <f t="shared" si="32"/>
        <v>8.2207394785523608E-2</v>
      </c>
      <c r="H110" s="69">
        <f t="shared" si="32"/>
        <v>7.8493329178525556E-2</v>
      </c>
      <c r="I110" s="69">
        <f t="shared" si="32"/>
        <v>7.5705525007177019E-2</v>
      </c>
      <c r="J110" s="69">
        <f t="shared" si="32"/>
        <v>7.196886333082142E-2</v>
      </c>
      <c r="K110" s="69">
        <f t="shared" si="32"/>
        <v>7.70484056194186E-2</v>
      </c>
      <c r="L110" s="69">
        <f t="shared" si="32"/>
        <v>6.7134772529635303E-2</v>
      </c>
      <c r="M110" s="69">
        <f t="shared" si="32"/>
        <v>6.4677683910488351E-2</v>
      </c>
      <c r="N110" s="69">
        <f t="shared" si="32"/>
        <v>6.6366866649301692E-2</v>
      </c>
      <c r="O110" s="69">
        <f t="shared" si="32"/>
        <v>6.5613375001517441E-2</v>
      </c>
      <c r="P110" s="69">
        <f t="shared" si="32"/>
        <v>7.0503838638618088E-2</v>
      </c>
      <c r="Q110" s="69">
        <f t="shared" si="32"/>
        <v>6.9740296458862705E-2</v>
      </c>
    </row>
    <row r="111" spans="1:17" ht="11.5" customHeight="1">
      <c r="A111" s="41" t="s">
        <v>88</v>
      </c>
      <c r="B111" s="70">
        <f t="shared" si="32"/>
        <v>0.90520932127137166</v>
      </c>
      <c r="C111" s="70">
        <f t="shared" si="32"/>
        <v>0.90367767880396621</v>
      </c>
      <c r="D111" s="70">
        <f t="shared" si="32"/>
        <v>0.90782710206375017</v>
      </c>
      <c r="E111" s="70">
        <f t="shared" si="32"/>
        <v>0.91114681527481978</v>
      </c>
      <c r="F111" s="70">
        <f t="shared" si="32"/>
        <v>0.91642500118645975</v>
      </c>
      <c r="G111" s="70">
        <f t="shared" si="32"/>
        <v>0.91779260521447648</v>
      </c>
      <c r="H111" s="70">
        <f t="shared" si="32"/>
        <v>0.92150667082147453</v>
      </c>
      <c r="I111" s="70">
        <f t="shared" si="32"/>
        <v>0.92429447499282291</v>
      </c>
      <c r="J111" s="70">
        <f t="shared" si="32"/>
        <v>0.92803113666917858</v>
      </c>
      <c r="K111" s="70">
        <f t="shared" si="32"/>
        <v>0.92295159438058139</v>
      </c>
      <c r="L111" s="70">
        <f t="shared" si="32"/>
        <v>0.9328652274703646</v>
      </c>
      <c r="M111" s="70">
        <f t="shared" si="32"/>
        <v>0.93532231608951166</v>
      </c>
      <c r="N111" s="70">
        <f t="shared" si="32"/>
        <v>0.93363313335069831</v>
      </c>
      <c r="O111" s="70">
        <f t="shared" si="32"/>
        <v>0.93438662499848257</v>
      </c>
      <c r="P111" s="70">
        <f t="shared" si="32"/>
        <v>0.92949616136138191</v>
      </c>
      <c r="Q111" s="70">
        <f t="shared" si="32"/>
        <v>0.93025970354113741</v>
      </c>
    </row>
    <row r="113" spans="1:17" ht="11.5" customHeight="1">
      <c r="A113" s="11" t="s">
        <v>85</v>
      </c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</row>
    <row r="114" spans="1:17" ht="11.5" customHeight="1">
      <c r="A114" s="59" t="s">
        <v>19</v>
      </c>
      <c r="B114" s="66">
        <f t="shared" ref="B114:Q117" ca="1" si="33">IF(B13=0,0,B13/B$13)</f>
        <v>1</v>
      </c>
      <c r="C114" s="66">
        <f t="shared" ca="1" si="33"/>
        <v>1</v>
      </c>
      <c r="D114" s="66">
        <f t="shared" ca="1" si="33"/>
        <v>1</v>
      </c>
      <c r="E114" s="66">
        <f t="shared" ca="1" si="33"/>
        <v>1</v>
      </c>
      <c r="F114" s="66">
        <f t="shared" ca="1" si="33"/>
        <v>1</v>
      </c>
      <c r="G114" s="66">
        <f t="shared" ca="1" si="33"/>
        <v>1</v>
      </c>
      <c r="H114" s="66">
        <f t="shared" ca="1" si="33"/>
        <v>1</v>
      </c>
      <c r="I114" s="66">
        <f t="shared" ca="1" si="33"/>
        <v>1</v>
      </c>
      <c r="J114" s="66">
        <f t="shared" ca="1" si="33"/>
        <v>1</v>
      </c>
      <c r="K114" s="66">
        <f t="shared" ca="1" si="33"/>
        <v>1</v>
      </c>
      <c r="L114" s="66">
        <f t="shared" ca="1" si="33"/>
        <v>1</v>
      </c>
      <c r="M114" s="66">
        <f t="shared" ca="1" si="33"/>
        <v>1</v>
      </c>
      <c r="N114" s="66">
        <f t="shared" ca="1" si="33"/>
        <v>1</v>
      </c>
      <c r="O114" s="66">
        <f t="shared" ca="1" si="33"/>
        <v>1</v>
      </c>
      <c r="P114" s="66">
        <f t="shared" ca="1" si="33"/>
        <v>1</v>
      </c>
      <c r="Q114" s="66">
        <f t="shared" ca="1" si="33"/>
        <v>1</v>
      </c>
    </row>
    <row r="115" spans="1:17" ht="11.5" customHeight="1">
      <c r="A115" s="40" t="s">
        <v>24</v>
      </c>
      <c r="B115" s="67">
        <f t="shared" ca="1" si="33"/>
        <v>0.12419964925548442</v>
      </c>
      <c r="C115" s="67">
        <f t="shared" ca="1" si="33"/>
        <v>0.12432199597309922</v>
      </c>
      <c r="D115" s="67">
        <f t="shared" ca="1" si="33"/>
        <v>0.12768423377509797</v>
      </c>
      <c r="E115" s="67">
        <f t="shared" ca="1" si="33"/>
        <v>0.13025179146159935</v>
      </c>
      <c r="F115" s="67">
        <f t="shared" ca="1" si="33"/>
        <v>0.12541014060653458</v>
      </c>
      <c r="G115" s="67">
        <f t="shared" ca="1" si="33"/>
        <v>0.12107807793692579</v>
      </c>
      <c r="H115" s="67">
        <f t="shared" ca="1" si="33"/>
        <v>0.11899758435623979</v>
      </c>
      <c r="I115" s="67">
        <f t="shared" ca="1" si="33"/>
        <v>0.11715971776663804</v>
      </c>
      <c r="J115" s="67">
        <f t="shared" ca="1" si="33"/>
        <v>0.11360194966873592</v>
      </c>
      <c r="K115" s="67">
        <f t="shared" ca="1" si="33"/>
        <v>0.11495024847993557</v>
      </c>
      <c r="L115" s="67">
        <f t="shared" ca="1" si="33"/>
        <v>0.11719817616464275</v>
      </c>
      <c r="M115" s="67">
        <f t="shared" ca="1" si="33"/>
        <v>0.11623440723406551</v>
      </c>
      <c r="N115" s="67">
        <f t="shared" ca="1" si="33"/>
        <v>0.11045805315885052</v>
      </c>
      <c r="O115" s="67">
        <f t="shared" ca="1" si="33"/>
        <v>0.10241417047536977</v>
      </c>
      <c r="P115" s="67">
        <f t="shared" ca="1" si="33"/>
        <v>9.5208917645340202E-2</v>
      </c>
      <c r="Q115" s="67">
        <f t="shared" ca="1" si="33"/>
        <v>9.3576899238175637E-2</v>
      </c>
    </row>
    <row r="116" spans="1:17" ht="11.5" customHeight="1">
      <c r="A116" s="40" t="s">
        <v>87</v>
      </c>
      <c r="B116" s="67">
        <f t="shared" ca="1" si="33"/>
        <v>0.38087367942137357</v>
      </c>
      <c r="C116" s="67">
        <f t="shared" ca="1" si="33"/>
        <v>0.37697435654841455</v>
      </c>
      <c r="D116" s="67">
        <f t="shared" ca="1" si="33"/>
        <v>0.36607740205924399</v>
      </c>
      <c r="E116" s="67">
        <f t="shared" ca="1" si="33"/>
        <v>0.3669651027300852</v>
      </c>
      <c r="F116" s="67">
        <f t="shared" ca="1" si="33"/>
        <v>0.35880155085273152</v>
      </c>
      <c r="G116" s="67">
        <f t="shared" ca="1" si="33"/>
        <v>0.35635427874741765</v>
      </c>
      <c r="H116" s="67">
        <f t="shared" ca="1" si="33"/>
        <v>0.35566051320643394</v>
      </c>
      <c r="I116" s="67">
        <f t="shared" ca="1" si="33"/>
        <v>0.34743198698347105</v>
      </c>
      <c r="J116" s="67">
        <f t="shared" ca="1" si="33"/>
        <v>0.34472201121995483</v>
      </c>
      <c r="K116" s="67">
        <f t="shared" ca="1" si="33"/>
        <v>0.34426475589196498</v>
      </c>
      <c r="L116" s="67">
        <f t="shared" ca="1" si="33"/>
        <v>0.35355715787049519</v>
      </c>
      <c r="M116" s="67">
        <f t="shared" ca="1" si="33"/>
        <v>0.36058336199574792</v>
      </c>
      <c r="N116" s="67">
        <f t="shared" ca="1" si="33"/>
        <v>0.36129938822678476</v>
      </c>
      <c r="O116" s="67">
        <f t="shared" ca="1" si="33"/>
        <v>0.36272325837464636</v>
      </c>
      <c r="P116" s="67">
        <f t="shared" ca="1" si="33"/>
        <v>0.36663426335393062</v>
      </c>
      <c r="Q116" s="67">
        <f t="shared" ca="1" si="33"/>
        <v>0.3729685804225305</v>
      </c>
    </row>
    <row r="117" spans="1:17" ht="11.5" customHeight="1">
      <c r="A117" s="40" t="s">
        <v>88</v>
      </c>
      <c r="B117" s="67">
        <f t="shared" ca="1" si="33"/>
        <v>0.49492667132314205</v>
      </c>
      <c r="C117" s="67">
        <f t="shared" ca="1" si="33"/>
        <v>0.49870364747848611</v>
      </c>
      <c r="D117" s="67">
        <f t="shared" ca="1" si="33"/>
        <v>0.50623836416565815</v>
      </c>
      <c r="E117" s="67">
        <f t="shared" ca="1" si="33"/>
        <v>0.50278310580831542</v>
      </c>
      <c r="F117" s="67">
        <f t="shared" ca="1" si="33"/>
        <v>0.51578830854073388</v>
      </c>
      <c r="G117" s="67">
        <f t="shared" ca="1" si="33"/>
        <v>0.52256764331565642</v>
      </c>
      <c r="H117" s="67">
        <f t="shared" ca="1" si="33"/>
        <v>0.52534190243732626</v>
      </c>
      <c r="I117" s="67">
        <f t="shared" ca="1" si="33"/>
        <v>0.53540829524989086</v>
      </c>
      <c r="J117" s="67">
        <f t="shared" ca="1" si="33"/>
        <v>0.54167603911130935</v>
      </c>
      <c r="K117" s="67">
        <f t="shared" ca="1" si="33"/>
        <v>0.54078499562809945</v>
      </c>
      <c r="L117" s="67">
        <f t="shared" ca="1" si="33"/>
        <v>0.52924466596486208</v>
      </c>
      <c r="M117" s="67">
        <f t="shared" ca="1" si="33"/>
        <v>0.52318223077018655</v>
      </c>
      <c r="N117" s="67">
        <f t="shared" ca="1" si="33"/>
        <v>0.52824255861436464</v>
      </c>
      <c r="O117" s="67">
        <f t="shared" ca="1" si="33"/>
        <v>0.53486257114998392</v>
      </c>
      <c r="P117" s="67">
        <f t="shared" ca="1" si="33"/>
        <v>0.53815681900072909</v>
      </c>
      <c r="Q117" s="67">
        <f t="shared" ca="1" si="33"/>
        <v>0.53345452033929397</v>
      </c>
    </row>
    <row r="118" spans="1:17" ht="11.5" customHeight="1">
      <c r="A118" s="61" t="s">
        <v>23</v>
      </c>
      <c r="B118" s="68">
        <f t="shared" ref="B118:Q120" ca="1" si="34">IF(B17=0,0,B17/B$17)</f>
        <v>1</v>
      </c>
      <c r="C118" s="68">
        <f t="shared" ca="1" si="34"/>
        <v>1</v>
      </c>
      <c r="D118" s="68">
        <f t="shared" ca="1" si="34"/>
        <v>1</v>
      </c>
      <c r="E118" s="68">
        <f t="shared" ca="1" si="34"/>
        <v>1</v>
      </c>
      <c r="F118" s="68">
        <f t="shared" ca="1" si="34"/>
        <v>1</v>
      </c>
      <c r="G118" s="68">
        <f t="shared" ca="1" si="34"/>
        <v>1</v>
      </c>
      <c r="H118" s="68">
        <f t="shared" ca="1" si="34"/>
        <v>1</v>
      </c>
      <c r="I118" s="68">
        <f t="shared" ca="1" si="34"/>
        <v>1</v>
      </c>
      <c r="J118" s="68">
        <f t="shared" ca="1" si="34"/>
        <v>1</v>
      </c>
      <c r="K118" s="68">
        <f t="shared" ca="1" si="34"/>
        <v>1</v>
      </c>
      <c r="L118" s="68">
        <f t="shared" ca="1" si="34"/>
        <v>1</v>
      </c>
      <c r="M118" s="68">
        <f t="shared" ca="1" si="34"/>
        <v>1</v>
      </c>
      <c r="N118" s="68">
        <f t="shared" ca="1" si="34"/>
        <v>1</v>
      </c>
      <c r="O118" s="68">
        <f t="shared" ca="1" si="34"/>
        <v>1</v>
      </c>
      <c r="P118" s="68">
        <f t="shared" ca="1" si="34"/>
        <v>1</v>
      </c>
      <c r="Q118" s="68">
        <f t="shared" ca="1" si="34"/>
        <v>1</v>
      </c>
    </row>
    <row r="119" spans="1:17" ht="11.5" customHeight="1">
      <c r="A119" s="40" t="s">
        <v>89</v>
      </c>
      <c r="B119" s="69">
        <f t="shared" ca="1" si="34"/>
        <v>0.21567664308640247</v>
      </c>
      <c r="C119" s="69">
        <f t="shared" ca="1" si="34"/>
        <v>0.2137995671245157</v>
      </c>
      <c r="D119" s="69">
        <f t="shared" ca="1" si="34"/>
        <v>0.20510988763623447</v>
      </c>
      <c r="E119" s="69">
        <f t="shared" ca="1" si="34"/>
        <v>0.19517817096975601</v>
      </c>
      <c r="F119" s="69">
        <f t="shared" ca="1" si="34"/>
        <v>0.18505994444450669</v>
      </c>
      <c r="G119" s="69">
        <f t="shared" ca="1" si="34"/>
        <v>0.18550881509504491</v>
      </c>
      <c r="H119" s="69">
        <f t="shared" ca="1" si="34"/>
        <v>0.18266055491055264</v>
      </c>
      <c r="I119" s="69">
        <f t="shared" ca="1" si="34"/>
        <v>0.17866218683319154</v>
      </c>
      <c r="J119" s="69">
        <f t="shared" ca="1" si="34"/>
        <v>0.17321264269079903</v>
      </c>
      <c r="K119" s="69">
        <f t="shared" ca="1" si="34"/>
        <v>0.18017510038506535</v>
      </c>
      <c r="L119" s="69">
        <f t="shared" ca="1" si="34"/>
        <v>0.15767058685354585</v>
      </c>
      <c r="M119" s="69">
        <f t="shared" ca="1" si="34"/>
        <v>0.1457019126489158</v>
      </c>
      <c r="N119" s="69">
        <f t="shared" ca="1" si="34"/>
        <v>0.14720449370277278</v>
      </c>
      <c r="O119" s="69">
        <f t="shared" ca="1" si="34"/>
        <v>0.13876052505647182</v>
      </c>
      <c r="P119" s="69">
        <f t="shared" ca="1" si="34"/>
        <v>0.14461424402871928</v>
      </c>
      <c r="Q119" s="69">
        <f t="shared" ca="1" si="34"/>
        <v>0.13980231984735347</v>
      </c>
    </row>
    <row r="120" spans="1:17" ht="11.5" customHeight="1">
      <c r="A120" s="41" t="s">
        <v>88</v>
      </c>
      <c r="B120" s="70">
        <f t="shared" ca="1" si="34"/>
        <v>0.78432335691359756</v>
      </c>
      <c r="C120" s="70">
        <f t="shared" ca="1" si="34"/>
        <v>0.78620043287548436</v>
      </c>
      <c r="D120" s="70">
        <f t="shared" ca="1" si="34"/>
        <v>0.79489011236376561</v>
      </c>
      <c r="E120" s="70">
        <f t="shared" ca="1" si="34"/>
        <v>0.80482182903024402</v>
      </c>
      <c r="F120" s="70">
        <f t="shared" ca="1" si="34"/>
        <v>0.81494005555549331</v>
      </c>
      <c r="G120" s="70">
        <f t="shared" ca="1" si="34"/>
        <v>0.81449118490495498</v>
      </c>
      <c r="H120" s="70">
        <f t="shared" ca="1" si="34"/>
        <v>0.81733944508944745</v>
      </c>
      <c r="I120" s="70">
        <f t="shared" ca="1" si="34"/>
        <v>0.82133781316680854</v>
      </c>
      <c r="J120" s="70">
        <f t="shared" ca="1" si="34"/>
        <v>0.82678735730920094</v>
      </c>
      <c r="K120" s="70">
        <f t="shared" ca="1" si="34"/>
        <v>0.81982489961493465</v>
      </c>
      <c r="L120" s="70">
        <f t="shared" ca="1" si="34"/>
        <v>0.84232941314645415</v>
      </c>
      <c r="M120" s="70">
        <f t="shared" ca="1" si="34"/>
        <v>0.85429808735108415</v>
      </c>
      <c r="N120" s="70">
        <f t="shared" ca="1" si="34"/>
        <v>0.85279550629722722</v>
      </c>
      <c r="O120" s="70">
        <f t="shared" ca="1" si="34"/>
        <v>0.86123947494352815</v>
      </c>
      <c r="P120" s="70">
        <f t="shared" ca="1" si="34"/>
        <v>0.85538575597128075</v>
      </c>
      <c r="Q120" s="70">
        <f t="shared" ca="1" si="34"/>
        <v>0.86019768015264653</v>
      </c>
    </row>
    <row r="122" spans="1:17" ht="11.5" customHeight="1">
      <c r="A122" s="71" t="s">
        <v>104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3EA3-72B0-4E9E-A4C0-48C9D7CA2ADB}">
  <dimension ref="A1:Q122"/>
  <sheetViews>
    <sheetView topLeftCell="A54" workbookViewId="0">
      <selection activeCell="B79" sqref="B79"/>
    </sheetView>
  </sheetViews>
  <sheetFormatPr defaultColWidth="9.1796875" defaultRowHeight="10.5"/>
  <cols>
    <col min="1" max="1" width="50.7265625" style="126" customWidth="1"/>
    <col min="2" max="17" width="10.7265625" style="123" customWidth="1"/>
    <col min="18" max="16384" width="9.1796875" style="126"/>
  </cols>
  <sheetData>
    <row r="1" spans="1:17" ht="13.5" customHeight="1">
      <c r="A1" s="124" t="s">
        <v>245</v>
      </c>
      <c r="B1" s="125">
        <v>2000</v>
      </c>
      <c r="C1" s="125">
        <v>2001</v>
      </c>
      <c r="D1" s="125">
        <v>2002</v>
      </c>
      <c r="E1" s="125">
        <v>2003</v>
      </c>
      <c r="F1" s="125">
        <v>2004</v>
      </c>
      <c r="G1" s="125">
        <v>2005</v>
      </c>
      <c r="H1" s="125">
        <v>2006</v>
      </c>
      <c r="I1" s="125">
        <v>2007</v>
      </c>
      <c r="J1" s="125">
        <v>2008</v>
      </c>
      <c r="K1" s="125">
        <v>2009</v>
      </c>
      <c r="L1" s="125">
        <v>2010</v>
      </c>
      <c r="M1" s="125">
        <v>2011</v>
      </c>
      <c r="N1" s="125">
        <v>2012</v>
      </c>
      <c r="O1" s="125">
        <v>2013</v>
      </c>
      <c r="P1" s="125">
        <v>2014</v>
      </c>
      <c r="Q1" s="125">
        <v>2015</v>
      </c>
    </row>
    <row r="2" spans="1:17" ht="11.5" customHeight="1"/>
    <row r="3" spans="1:17" ht="11.5" customHeight="1">
      <c r="A3" s="130" t="s">
        <v>59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</row>
    <row r="4" spans="1:17" ht="11.5" customHeight="1">
      <c r="A4" s="170" t="s">
        <v>60</v>
      </c>
      <c r="B4" s="172">
        <f t="shared" ref="B4:Q4" si="0">SUM(B5:B7)</f>
        <v>281232.78469150071</v>
      </c>
      <c r="C4" s="172">
        <f t="shared" si="0"/>
        <v>271608.42581587145</v>
      </c>
      <c r="D4" s="172">
        <f t="shared" si="0"/>
        <v>273793.59916686441</v>
      </c>
      <c r="E4" s="172">
        <f t="shared" si="0"/>
        <v>281248.74810925382</v>
      </c>
      <c r="F4" s="172">
        <f t="shared" si="0"/>
        <v>310579.98185688094</v>
      </c>
      <c r="G4" s="172">
        <f t="shared" si="0"/>
        <v>331667.4228319063</v>
      </c>
      <c r="H4" s="172">
        <f t="shared" si="0"/>
        <v>340000.25106570049</v>
      </c>
      <c r="I4" s="172">
        <f t="shared" si="0"/>
        <v>370260.56051145762</v>
      </c>
      <c r="J4" s="172">
        <f t="shared" si="0"/>
        <v>350822.30362157302</v>
      </c>
      <c r="K4" s="172">
        <f t="shared" si="0"/>
        <v>335699.01364730322</v>
      </c>
      <c r="L4" s="172">
        <f t="shared" si="0"/>
        <v>308465.81625636754</v>
      </c>
      <c r="M4" s="172">
        <f t="shared" si="0"/>
        <v>328646.25573714799</v>
      </c>
      <c r="N4" s="172">
        <f t="shared" si="0"/>
        <v>327778.88113292499</v>
      </c>
      <c r="O4" s="172">
        <f t="shared" si="0"/>
        <v>339390.51423185534</v>
      </c>
      <c r="P4" s="172">
        <f t="shared" si="0"/>
        <v>358119.97024724702</v>
      </c>
      <c r="Q4" s="172">
        <f t="shared" si="0"/>
        <v>377464.49938113766</v>
      </c>
    </row>
    <row r="5" spans="1:17" ht="11.5" customHeight="1">
      <c r="A5" s="158" t="s">
        <v>24</v>
      </c>
      <c r="B5" s="141">
        <v>9630.6367751229154</v>
      </c>
      <c r="C5" s="141">
        <v>10248.225169633222</v>
      </c>
      <c r="D5" s="141">
        <v>11090.201353717161</v>
      </c>
      <c r="E5" s="141">
        <v>11867.392180428267</v>
      </c>
      <c r="F5" s="141">
        <v>12513.734311568394</v>
      </c>
      <c r="G5" s="141">
        <v>12875.635005202637</v>
      </c>
      <c r="H5" s="141">
        <v>12912.833309621208</v>
      </c>
      <c r="I5" s="141">
        <v>12725.174115541267</v>
      </c>
      <c r="J5" s="141">
        <v>12084.152198602889</v>
      </c>
      <c r="K5" s="141">
        <v>11105.172484337041</v>
      </c>
      <c r="L5" s="141">
        <v>10220.884435400001</v>
      </c>
      <c r="M5" s="141">
        <v>10182.702011269123</v>
      </c>
      <c r="N5" s="141">
        <v>10014.800141724767</v>
      </c>
      <c r="O5" s="141">
        <v>10223.242555836603</v>
      </c>
      <c r="P5" s="141">
        <v>10442.04138171894</v>
      </c>
      <c r="Q5" s="141">
        <v>10913.60207637002</v>
      </c>
    </row>
    <row r="6" spans="1:17" ht="11.5" customHeight="1">
      <c r="A6" s="158" t="s">
        <v>87</v>
      </c>
      <c r="B6" s="141">
        <v>68142.677670683057</v>
      </c>
      <c r="C6" s="141">
        <v>70758.891919937858</v>
      </c>
      <c r="D6" s="141">
        <v>71198.270154728831</v>
      </c>
      <c r="E6" s="141">
        <v>75737.55189398209</v>
      </c>
      <c r="F6" s="141">
        <v>80188.262451006231</v>
      </c>
      <c r="G6" s="141">
        <v>84144.279269943523</v>
      </c>
      <c r="H6" s="141">
        <v>81914.001502019208</v>
      </c>
      <c r="I6" s="141">
        <v>85942.683135056839</v>
      </c>
      <c r="J6" s="141">
        <v>80787.528290640825</v>
      </c>
      <c r="K6" s="141">
        <v>74986.03793478648</v>
      </c>
      <c r="L6" s="141">
        <v>73598.247501429112</v>
      </c>
      <c r="M6" s="141">
        <v>78573.844858913799</v>
      </c>
      <c r="N6" s="141">
        <v>78980.949925485766</v>
      </c>
      <c r="O6" s="141">
        <v>82626.835556882404</v>
      </c>
      <c r="P6" s="141">
        <v>86839.045174655825</v>
      </c>
      <c r="Q6" s="141">
        <v>92736.437017180739</v>
      </c>
    </row>
    <row r="7" spans="1:17" ht="11.5" customHeight="1">
      <c r="A7" s="158" t="s">
        <v>88</v>
      </c>
      <c r="B7" s="141">
        <v>203459.47024569474</v>
      </c>
      <c r="C7" s="141">
        <v>190601.3087263004</v>
      </c>
      <c r="D7" s="141">
        <v>191505.12765841844</v>
      </c>
      <c r="E7" s="141">
        <v>193643.80403484349</v>
      </c>
      <c r="F7" s="141">
        <v>217877.98509430629</v>
      </c>
      <c r="G7" s="141">
        <v>234647.50855676015</v>
      </c>
      <c r="H7" s="141">
        <v>245173.41625406008</v>
      </c>
      <c r="I7" s="141">
        <v>271592.70326085953</v>
      </c>
      <c r="J7" s="141">
        <v>257950.62313232935</v>
      </c>
      <c r="K7" s="141">
        <v>249607.80322817966</v>
      </c>
      <c r="L7" s="141">
        <v>224646.68431953841</v>
      </c>
      <c r="M7" s="141">
        <v>239889.70886696505</v>
      </c>
      <c r="N7" s="141">
        <v>238783.13106571446</v>
      </c>
      <c r="O7" s="141">
        <v>246540.43611913634</v>
      </c>
      <c r="P7" s="141">
        <v>260838.88369087223</v>
      </c>
      <c r="Q7" s="141">
        <v>273814.4602875869</v>
      </c>
    </row>
    <row r="8" spans="1:17" ht="11.5" customHeight="1">
      <c r="A8" s="168" t="s">
        <v>65</v>
      </c>
      <c r="B8" s="171">
        <f t="shared" ref="B8:Q8" si="1">SUM(B9:B10)</f>
        <v>5964.2663651808962</v>
      </c>
      <c r="C8" s="171">
        <f t="shared" si="1"/>
        <v>5918.5581474875598</v>
      </c>
      <c r="D8" s="171">
        <f t="shared" si="1"/>
        <v>5919.5583149838194</v>
      </c>
      <c r="E8" s="171">
        <f t="shared" si="1"/>
        <v>5991.5524264423757</v>
      </c>
      <c r="F8" s="171">
        <f t="shared" si="1"/>
        <v>6460.486221243701</v>
      </c>
      <c r="G8" s="171">
        <f t="shared" si="1"/>
        <v>6412.9182129999999</v>
      </c>
      <c r="H8" s="171">
        <f t="shared" si="1"/>
        <v>6404.7767649999996</v>
      </c>
      <c r="I8" s="171">
        <f t="shared" si="1"/>
        <v>6598.4093444999999</v>
      </c>
      <c r="J8" s="171">
        <f t="shared" si="1"/>
        <v>6606.9619105000002</v>
      </c>
      <c r="K8" s="171">
        <f t="shared" si="1"/>
        <v>5843.8854320000009</v>
      </c>
      <c r="L8" s="171">
        <f t="shared" si="1"/>
        <v>6653.7699725000002</v>
      </c>
      <c r="M8" s="171">
        <f t="shared" si="1"/>
        <v>6644.1173456232909</v>
      </c>
      <c r="N8" s="171">
        <f t="shared" si="1"/>
        <v>6645.8563033971413</v>
      </c>
      <c r="O8" s="171">
        <f t="shared" si="1"/>
        <v>6649.649893730907</v>
      </c>
      <c r="P8" s="171">
        <f t="shared" si="1"/>
        <v>6651.1709463397647</v>
      </c>
      <c r="Q8" s="171">
        <f t="shared" si="1"/>
        <v>6658.1409445442414</v>
      </c>
    </row>
    <row r="9" spans="1:17" ht="11.5" customHeight="1">
      <c r="A9" s="158" t="s">
        <v>89</v>
      </c>
      <c r="B9" s="141">
        <v>261.65351014583513</v>
      </c>
      <c r="C9" s="141">
        <v>218.36207771482236</v>
      </c>
      <c r="D9" s="141">
        <v>215.02019262861828</v>
      </c>
      <c r="E9" s="141">
        <v>243.41613331029862</v>
      </c>
      <c r="F9" s="141">
        <v>257.60276413871122</v>
      </c>
      <c r="G9" s="141">
        <v>270.39646091433536</v>
      </c>
      <c r="H9" s="141">
        <v>261.45363873671283</v>
      </c>
      <c r="I9" s="141">
        <v>282.28527290799013</v>
      </c>
      <c r="J9" s="141">
        <v>266.39806463232685</v>
      </c>
      <c r="K9" s="141">
        <v>239.73482286108887</v>
      </c>
      <c r="L9" s="141">
        <v>242.24095147492159</v>
      </c>
      <c r="M9" s="141">
        <v>227.26590958332989</v>
      </c>
      <c r="N9" s="141">
        <v>225.98449748652567</v>
      </c>
      <c r="O9" s="141">
        <v>213.57028232728001</v>
      </c>
      <c r="P9" s="141">
        <v>213.02381061114926</v>
      </c>
      <c r="Q9" s="141">
        <v>215.38927813957602</v>
      </c>
    </row>
    <row r="10" spans="1:17" ht="11.5" customHeight="1">
      <c r="A10" s="153" t="s">
        <v>88</v>
      </c>
      <c r="B10" s="137">
        <v>5702.6128550350613</v>
      </c>
      <c r="C10" s="137">
        <v>5700.1960697727372</v>
      </c>
      <c r="D10" s="137">
        <v>5704.5381223552013</v>
      </c>
      <c r="E10" s="137">
        <v>5748.1362931320773</v>
      </c>
      <c r="F10" s="137">
        <v>6202.8834571049902</v>
      </c>
      <c r="G10" s="137">
        <v>6142.521752085665</v>
      </c>
      <c r="H10" s="137">
        <v>6143.3231262632871</v>
      </c>
      <c r="I10" s="137">
        <v>6316.1240715920094</v>
      </c>
      <c r="J10" s="137">
        <v>6340.5638458676731</v>
      </c>
      <c r="K10" s="137">
        <v>5604.1506091389119</v>
      </c>
      <c r="L10" s="137">
        <v>6411.5290210250787</v>
      </c>
      <c r="M10" s="137">
        <v>6416.8514360399613</v>
      </c>
      <c r="N10" s="137">
        <v>6419.8718059106159</v>
      </c>
      <c r="O10" s="137">
        <v>6436.0796114036266</v>
      </c>
      <c r="P10" s="137">
        <v>6438.1471357286155</v>
      </c>
      <c r="Q10" s="137">
        <v>6442.7516664046652</v>
      </c>
    </row>
    <row r="11" spans="1:17" ht="11.5" customHeight="1"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</row>
    <row r="12" spans="1:17" ht="11.5" customHeight="1">
      <c r="A12" s="130" t="s">
        <v>66</v>
      </c>
      <c r="B12" s="140">
        <f t="shared" ref="B12:Q12" ca="1" si="2">SUM(B13,B17)</f>
        <v>2558.1264173729742</v>
      </c>
      <c r="C12" s="140">
        <f t="shared" ca="1" si="2"/>
        <v>2586.5600972293905</v>
      </c>
      <c r="D12" s="140">
        <f t="shared" ca="1" si="2"/>
        <v>2621.7728340262834</v>
      </c>
      <c r="E12" s="140">
        <f t="shared" ca="1" si="2"/>
        <v>2718.2959071758874</v>
      </c>
      <c r="F12" s="140">
        <f t="shared" ca="1" si="2"/>
        <v>2875.1476535487018</v>
      </c>
      <c r="G12" s="140">
        <f t="shared" ca="1" si="2"/>
        <v>2974.0799319668031</v>
      </c>
      <c r="H12" s="140">
        <f t="shared" ca="1" si="2"/>
        <v>3031.5617639850911</v>
      </c>
      <c r="I12" s="140">
        <f t="shared" ca="1" si="2"/>
        <v>3196.2071276295756</v>
      </c>
      <c r="J12" s="140">
        <f t="shared" ca="1" si="2"/>
        <v>3026.7776103816782</v>
      </c>
      <c r="K12" s="140">
        <f t="shared" ca="1" si="2"/>
        <v>2749.7315990713037</v>
      </c>
      <c r="L12" s="140">
        <f t="shared" ca="1" si="2"/>
        <v>2534.1070010976996</v>
      </c>
      <c r="M12" s="140">
        <f t="shared" ca="1" si="2"/>
        <v>2634.6853393742931</v>
      </c>
      <c r="N12" s="140">
        <f t="shared" ca="1" si="2"/>
        <v>2527.6361169897418</v>
      </c>
      <c r="O12" s="140">
        <f t="shared" ca="1" si="2"/>
        <v>2565.2601241354064</v>
      </c>
      <c r="P12" s="140">
        <f t="shared" ca="1" si="2"/>
        <v>2638.3456815821655</v>
      </c>
      <c r="Q12" s="140">
        <f t="shared" ca="1" si="2"/>
        <v>2736.6461363616386</v>
      </c>
    </row>
    <row r="13" spans="1:17" ht="11.5" customHeight="1">
      <c r="A13" s="170" t="s">
        <v>19</v>
      </c>
      <c r="B13" s="172">
        <f t="shared" ref="B13" ca="1" si="3">SUM(B14:B16)</f>
        <v>2439.1022056111196</v>
      </c>
      <c r="C13" s="172">
        <f t="shared" ref="C13:Q13" ca="1" si="4">SUM(C14:C16)</f>
        <v>2469.5704447174426</v>
      </c>
      <c r="D13" s="172">
        <f t="shared" ca="1" si="4"/>
        <v>2506.2362767544246</v>
      </c>
      <c r="E13" s="172">
        <f t="shared" ca="1" si="4"/>
        <v>2599.9634110685847</v>
      </c>
      <c r="F13" s="172">
        <f t="shared" ca="1" si="4"/>
        <v>2749.453266273139</v>
      </c>
      <c r="G13" s="172">
        <f t="shared" ca="1" si="4"/>
        <v>2849.9569482740199</v>
      </c>
      <c r="H13" s="172">
        <f t="shared" ca="1" si="4"/>
        <v>2906.3010209700083</v>
      </c>
      <c r="I13" s="172">
        <f t="shared" ca="1" si="4"/>
        <v>3066.7287648283263</v>
      </c>
      <c r="J13" s="172">
        <f t="shared" ca="1" si="4"/>
        <v>2896.6010809302493</v>
      </c>
      <c r="K13" s="172">
        <f t="shared" ca="1" si="4"/>
        <v>2633.5158760598142</v>
      </c>
      <c r="L13" s="172">
        <f t="shared" ca="1" si="4"/>
        <v>2406.1620318900832</v>
      </c>
      <c r="M13" s="172">
        <f t="shared" ca="1" si="4"/>
        <v>2505.7292094868189</v>
      </c>
      <c r="N13" s="172">
        <f t="shared" ca="1" si="4"/>
        <v>2395.6858041500432</v>
      </c>
      <c r="O13" s="172">
        <f t="shared" ca="1" si="4"/>
        <v>2428.0425879004215</v>
      </c>
      <c r="P13" s="172">
        <f t="shared" ca="1" si="4"/>
        <v>2507.7719668129475</v>
      </c>
      <c r="Q13" s="172">
        <f t="shared" ca="1" si="4"/>
        <v>2600.6883008083405</v>
      </c>
    </row>
    <row r="14" spans="1:17" ht="11.5" customHeight="1">
      <c r="A14" s="158" t="s">
        <v>24</v>
      </c>
      <c r="B14" s="141">
        <f ca="1">B23*B79/1000000</f>
        <v>136.56989278726036</v>
      </c>
      <c r="C14" s="141">
        <f t="shared" ref="C14:Q16" ca="1" si="5">C23*C79/1000000</f>
        <v>147.70277462653723</v>
      </c>
      <c r="D14" s="141">
        <f t="shared" ca="1" si="5"/>
        <v>164.07552627707085</v>
      </c>
      <c r="E14" s="141">
        <f t="shared" ca="1" si="5"/>
        <v>180.5886574137505</v>
      </c>
      <c r="F14" s="141">
        <f t="shared" ca="1" si="5"/>
        <v>188.81443921622508</v>
      </c>
      <c r="G14" s="141">
        <f t="shared" ca="1" si="5"/>
        <v>186.97652060520701</v>
      </c>
      <c r="H14" s="141">
        <f t="shared" ca="1" si="5"/>
        <v>182.99010256415593</v>
      </c>
      <c r="I14" s="141">
        <f t="shared" ca="1" si="5"/>
        <v>176.05921090193181</v>
      </c>
      <c r="J14" s="141">
        <f t="shared" ca="1" si="5"/>
        <v>168.47183232448376</v>
      </c>
      <c r="K14" s="141">
        <f t="shared" ca="1" si="5"/>
        <v>150.14719933468101</v>
      </c>
      <c r="L14" s="141">
        <f t="shared" ca="1" si="5"/>
        <v>137.04454155351539</v>
      </c>
      <c r="M14" s="141">
        <f t="shared" ca="1" si="5"/>
        <v>137.67220897939188</v>
      </c>
      <c r="N14" s="141">
        <f t="shared" ca="1" si="5"/>
        <v>131.52429479864981</v>
      </c>
      <c r="O14" s="141">
        <f t="shared" ca="1" si="5"/>
        <v>131.65587024529228</v>
      </c>
      <c r="P14" s="141">
        <f t="shared" ca="1" si="5"/>
        <v>126.50164574817353</v>
      </c>
      <c r="Q14" s="141">
        <f t="shared" ca="1" si="5"/>
        <v>126.83761830168446</v>
      </c>
    </row>
    <row r="15" spans="1:17" ht="11.5" customHeight="1">
      <c r="A15" s="158" t="s">
        <v>87</v>
      </c>
      <c r="B15" s="141">
        <f ca="1">B24*B80/1000000</f>
        <v>764.69930009678558</v>
      </c>
      <c r="C15" s="141">
        <f t="shared" ca="1" si="5"/>
        <v>794.66039481893449</v>
      </c>
      <c r="D15" s="141">
        <f t="shared" ca="1" si="5"/>
        <v>779.36003118247947</v>
      </c>
      <c r="E15" s="141">
        <f t="shared" ca="1" si="5"/>
        <v>814.73902905127943</v>
      </c>
      <c r="F15" s="141">
        <f t="shared" ca="1" si="5"/>
        <v>851.28561623374969</v>
      </c>
      <c r="G15" s="141">
        <f t="shared" ca="1" si="5"/>
        <v>857.74664331472377</v>
      </c>
      <c r="H15" s="141">
        <f t="shared" ca="1" si="5"/>
        <v>819.3950787455309</v>
      </c>
      <c r="I15" s="141">
        <f t="shared" ca="1" si="5"/>
        <v>838.06764948941441</v>
      </c>
      <c r="J15" s="141">
        <f t="shared" ca="1" si="5"/>
        <v>790.6319028338587</v>
      </c>
      <c r="K15" s="141">
        <f t="shared" ca="1" si="5"/>
        <v>720.35904396207422</v>
      </c>
      <c r="L15" s="141">
        <f t="shared" ca="1" si="5"/>
        <v>692.28522067759661</v>
      </c>
      <c r="M15" s="141">
        <f t="shared" ca="1" si="5"/>
        <v>714.82344848003618</v>
      </c>
      <c r="N15" s="141">
        <f t="shared" ca="1" si="5"/>
        <v>699.94040596261618</v>
      </c>
      <c r="O15" s="141">
        <f t="shared" ca="1" si="5"/>
        <v>710.61866151880338</v>
      </c>
      <c r="P15" s="141">
        <f t="shared" ca="1" si="5"/>
        <v>725.71255741131358</v>
      </c>
      <c r="Q15" s="141">
        <f t="shared" ca="1" si="5"/>
        <v>755.57686777823847</v>
      </c>
    </row>
    <row r="16" spans="1:17" ht="11.5" customHeight="1">
      <c r="A16" s="158" t="s">
        <v>88</v>
      </c>
      <c r="B16" s="141">
        <f ca="1">B25*B81/1000000</f>
        <v>1537.8330127270735</v>
      </c>
      <c r="C16" s="141">
        <f t="shared" ca="1" si="5"/>
        <v>1527.207275271971</v>
      </c>
      <c r="D16" s="141">
        <f t="shared" ca="1" si="5"/>
        <v>1562.8007192948744</v>
      </c>
      <c r="E16" s="141">
        <f t="shared" ca="1" si="5"/>
        <v>1604.6357246035548</v>
      </c>
      <c r="F16" s="141">
        <f t="shared" ca="1" si="5"/>
        <v>1709.3532108231643</v>
      </c>
      <c r="G16" s="141">
        <f t="shared" ca="1" si="5"/>
        <v>1805.2337843540893</v>
      </c>
      <c r="H16" s="141">
        <f t="shared" ca="1" si="5"/>
        <v>1903.9158396603216</v>
      </c>
      <c r="I16" s="141">
        <f t="shared" ca="1" si="5"/>
        <v>2052.60190443698</v>
      </c>
      <c r="J16" s="141">
        <f t="shared" ca="1" si="5"/>
        <v>1937.4973457719068</v>
      </c>
      <c r="K16" s="141">
        <f t="shared" ca="1" si="5"/>
        <v>1763.0096327630588</v>
      </c>
      <c r="L16" s="141">
        <f t="shared" ca="1" si="5"/>
        <v>1576.832269658971</v>
      </c>
      <c r="M16" s="141">
        <f t="shared" ca="1" si="5"/>
        <v>1653.2335520273912</v>
      </c>
      <c r="N16" s="141">
        <f t="shared" ca="1" si="5"/>
        <v>1564.2211033887772</v>
      </c>
      <c r="O16" s="141">
        <f t="shared" ca="1" si="5"/>
        <v>1585.7680561363261</v>
      </c>
      <c r="P16" s="141">
        <f t="shared" ca="1" si="5"/>
        <v>1655.5577636534606</v>
      </c>
      <c r="Q16" s="141">
        <f t="shared" ca="1" si="5"/>
        <v>1718.2738147284178</v>
      </c>
    </row>
    <row r="17" spans="1:17" ht="11.5" customHeight="1">
      <c r="A17" s="168" t="s">
        <v>23</v>
      </c>
      <c r="B17" s="171">
        <f t="shared" ref="B17:Q17" ca="1" si="6">SUM(B18:B19)</f>
        <v>119.0242117618543</v>
      </c>
      <c r="C17" s="171">
        <f t="shared" ca="1" si="6"/>
        <v>116.98965251194778</v>
      </c>
      <c r="D17" s="171">
        <f t="shared" ca="1" si="6"/>
        <v>115.53655727185892</v>
      </c>
      <c r="E17" s="171">
        <f t="shared" ca="1" si="6"/>
        <v>118.33249610730266</v>
      </c>
      <c r="F17" s="171">
        <f t="shared" ca="1" si="6"/>
        <v>125.69438727556282</v>
      </c>
      <c r="G17" s="171">
        <f t="shared" ca="1" si="6"/>
        <v>124.12298369278315</v>
      </c>
      <c r="H17" s="171">
        <f t="shared" ca="1" si="6"/>
        <v>125.26074301508297</v>
      </c>
      <c r="I17" s="171">
        <f t="shared" ca="1" si="6"/>
        <v>129.47836280124935</v>
      </c>
      <c r="J17" s="171">
        <f t="shared" ca="1" si="6"/>
        <v>130.17652945142896</v>
      </c>
      <c r="K17" s="171">
        <f t="shared" ca="1" si="6"/>
        <v>116.21572301148926</v>
      </c>
      <c r="L17" s="171">
        <f t="shared" ca="1" si="6"/>
        <v>127.9449692076164</v>
      </c>
      <c r="M17" s="171">
        <f t="shared" ca="1" si="6"/>
        <v>128.95612988747436</v>
      </c>
      <c r="N17" s="171">
        <f t="shared" ca="1" si="6"/>
        <v>131.9503128396988</v>
      </c>
      <c r="O17" s="171">
        <f t="shared" ca="1" si="6"/>
        <v>137.217536234985</v>
      </c>
      <c r="P17" s="171">
        <f t="shared" ca="1" si="6"/>
        <v>130.57371476921776</v>
      </c>
      <c r="Q17" s="171">
        <f t="shared" ca="1" si="6"/>
        <v>135.9578355532982</v>
      </c>
    </row>
    <row r="18" spans="1:17" ht="11.5" customHeight="1">
      <c r="A18" s="158" t="s">
        <v>89</v>
      </c>
      <c r="B18" s="141">
        <f ca="1">B27*B83/1000000</f>
        <v>12.798884125324721</v>
      </c>
      <c r="C18" s="141">
        <f t="shared" ref="C18:Q19" ca="1" si="7">C27*C83/1000000</f>
        <v>10.415922678816241</v>
      </c>
      <c r="D18" s="141">
        <f t="shared" ca="1" si="7"/>
        <v>10.100169927241197</v>
      </c>
      <c r="E18" s="141">
        <f t="shared" ca="1" si="7"/>
        <v>11.274288172048673</v>
      </c>
      <c r="F18" s="141">
        <f t="shared" ca="1" si="7"/>
        <v>11.779938492680369</v>
      </c>
      <c r="G18" s="141">
        <f t="shared" ca="1" si="7"/>
        <v>12.495076374680568</v>
      </c>
      <c r="H18" s="141">
        <f t="shared" ca="1" si="7"/>
        <v>12.581783493630486</v>
      </c>
      <c r="I18" s="141">
        <f t="shared" ca="1" si="7"/>
        <v>13.737788078342833</v>
      </c>
      <c r="J18" s="141">
        <f t="shared" ca="1" si="7"/>
        <v>13.269305641021742</v>
      </c>
      <c r="K18" s="141">
        <f t="shared" ca="1" si="7"/>
        <v>11.7632904180001</v>
      </c>
      <c r="L18" s="141">
        <f t="shared" ca="1" si="7"/>
        <v>11.448265428715334</v>
      </c>
      <c r="M18" s="141">
        <f t="shared" ca="1" si="7"/>
        <v>10.359686904263684</v>
      </c>
      <c r="N18" s="141">
        <f t="shared" ca="1" si="7"/>
        <v>10.390653718620623</v>
      </c>
      <c r="O18" s="141">
        <f t="shared" ca="1" si="7"/>
        <v>9.7081777180312194</v>
      </c>
      <c r="P18" s="141">
        <f t="shared" ca="1" si="7"/>
        <v>8.9681833079419082</v>
      </c>
      <c r="Q18" s="141">
        <f t="shared" ca="1" si="7"/>
        <v>9.1876875380647736</v>
      </c>
    </row>
    <row r="19" spans="1:17" ht="11.5" customHeight="1">
      <c r="A19" s="153" t="s">
        <v>88</v>
      </c>
      <c r="B19" s="137">
        <f ca="1">B28*B84/1000000</f>
        <v>106.22532763652958</v>
      </c>
      <c r="C19" s="137">
        <f t="shared" ca="1" si="7"/>
        <v>106.57372983313154</v>
      </c>
      <c r="D19" s="137">
        <f t="shared" ca="1" si="7"/>
        <v>105.43638734461773</v>
      </c>
      <c r="E19" s="137">
        <f t="shared" ca="1" si="7"/>
        <v>107.05820793525399</v>
      </c>
      <c r="F19" s="137">
        <f t="shared" ca="1" si="7"/>
        <v>113.91444878288245</v>
      </c>
      <c r="G19" s="137">
        <f t="shared" ca="1" si="7"/>
        <v>111.62790731810259</v>
      </c>
      <c r="H19" s="137">
        <f t="shared" ca="1" si="7"/>
        <v>112.67895952145248</v>
      </c>
      <c r="I19" s="137">
        <f t="shared" ca="1" si="7"/>
        <v>115.74057472290652</v>
      </c>
      <c r="J19" s="137">
        <f t="shared" ca="1" si="7"/>
        <v>116.90722381040723</v>
      </c>
      <c r="K19" s="137">
        <f t="shared" ca="1" si="7"/>
        <v>104.45243259348916</v>
      </c>
      <c r="L19" s="137">
        <f t="shared" ca="1" si="7"/>
        <v>116.49670377890106</v>
      </c>
      <c r="M19" s="137">
        <f t="shared" ca="1" si="7"/>
        <v>118.59644298321068</v>
      </c>
      <c r="N19" s="137">
        <f t="shared" ca="1" si="7"/>
        <v>121.55965912107817</v>
      </c>
      <c r="O19" s="137">
        <f t="shared" ca="1" si="7"/>
        <v>127.5093585169538</v>
      </c>
      <c r="P19" s="137">
        <f t="shared" ca="1" si="7"/>
        <v>121.60553146127586</v>
      </c>
      <c r="Q19" s="137">
        <f t="shared" ca="1" si="7"/>
        <v>126.77014801523343</v>
      </c>
    </row>
    <row r="20" spans="1:17" ht="11.5" customHeight="1"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</row>
    <row r="21" spans="1:17" ht="11.5" customHeight="1">
      <c r="A21" s="130" t="s">
        <v>90</v>
      </c>
      <c r="B21" s="140">
        <f t="shared" ref="B21:Q21" ca="1" si="8">SUM(B22,B26)</f>
        <v>1771962.2679916471</v>
      </c>
      <c r="C21" s="140">
        <f t="shared" ca="1" si="8"/>
        <v>1817225.4692130266</v>
      </c>
      <c r="D21" s="140">
        <f t="shared" ca="1" si="8"/>
        <v>1872654.6709904931</v>
      </c>
      <c r="E21" s="140">
        <f t="shared" ca="1" si="8"/>
        <v>1975852.138450332</v>
      </c>
      <c r="F21" s="140">
        <f t="shared" ca="1" si="8"/>
        <v>2079205.4092584364</v>
      </c>
      <c r="G21" s="140">
        <f t="shared" ca="1" si="8"/>
        <v>2121971.5567448158</v>
      </c>
      <c r="H21" s="140">
        <f t="shared" ca="1" si="8"/>
        <v>2160230.1032027388</v>
      </c>
      <c r="I21" s="140">
        <f t="shared" ca="1" si="8"/>
        <v>2209074.5867092973</v>
      </c>
      <c r="J21" s="140">
        <f t="shared" ca="1" si="8"/>
        <v>2166817.785575131</v>
      </c>
      <c r="K21" s="140">
        <f t="shared" ca="1" si="8"/>
        <v>1939514.9801300364</v>
      </c>
      <c r="L21" s="140">
        <f t="shared" ca="1" si="8"/>
        <v>1820717.2837964999</v>
      </c>
      <c r="M21" s="140">
        <f t="shared" ca="1" si="8"/>
        <v>1877215.4028417403</v>
      </c>
      <c r="N21" s="140">
        <f t="shared" ca="1" si="8"/>
        <v>1825626.7500606128</v>
      </c>
      <c r="O21" s="140">
        <f t="shared" ca="1" si="8"/>
        <v>1841245.7973452725</v>
      </c>
      <c r="P21" s="140">
        <f t="shared" ca="1" si="8"/>
        <v>1879524.1931290741</v>
      </c>
      <c r="Q21" s="140">
        <f t="shared" ca="1" si="8"/>
        <v>1954524.0298434265</v>
      </c>
    </row>
    <row r="22" spans="1:17" ht="11.5" customHeight="1">
      <c r="A22" s="170" t="s">
        <v>19</v>
      </c>
      <c r="B22" s="172">
        <f t="shared" ref="B22" ca="1" si="9">SUM(B23:B25)</f>
        <v>1712371.2679916471</v>
      </c>
      <c r="C22" s="172">
        <f t="shared" ref="C22:Q22" ca="1" si="10">SUM(C23:C25)</f>
        <v>1762238.4692130266</v>
      </c>
      <c r="D22" s="172">
        <f t="shared" ca="1" si="10"/>
        <v>1818721.6709904931</v>
      </c>
      <c r="E22" s="172">
        <f t="shared" ca="1" si="10"/>
        <v>1918763.138450332</v>
      </c>
      <c r="F22" s="172">
        <f t="shared" ca="1" si="10"/>
        <v>2018954.4092584364</v>
      </c>
      <c r="G22" s="172">
        <f t="shared" ca="1" si="10"/>
        <v>2060755.5567448158</v>
      </c>
      <c r="H22" s="172">
        <f t="shared" ca="1" si="10"/>
        <v>2098921.1032027388</v>
      </c>
      <c r="I22" s="172">
        <f t="shared" ca="1" si="10"/>
        <v>2146407.5867092973</v>
      </c>
      <c r="J22" s="172">
        <f t="shared" ca="1" si="10"/>
        <v>2104300.785575131</v>
      </c>
      <c r="K22" s="172">
        <f t="shared" ca="1" si="10"/>
        <v>1883549.9801300364</v>
      </c>
      <c r="L22" s="172">
        <f t="shared" ca="1" si="10"/>
        <v>1765922.2837964999</v>
      </c>
      <c r="M22" s="172">
        <f t="shared" ca="1" si="10"/>
        <v>1823314.4028417403</v>
      </c>
      <c r="N22" s="172">
        <f t="shared" ca="1" si="10"/>
        <v>1770613.7500606128</v>
      </c>
      <c r="O22" s="172">
        <f t="shared" ca="1" si="10"/>
        <v>1786373.7973452725</v>
      </c>
      <c r="P22" s="172">
        <f t="shared" ca="1" si="10"/>
        <v>1827057.1931290741</v>
      </c>
      <c r="Q22" s="172">
        <f t="shared" ca="1" si="10"/>
        <v>1900260.0298434265</v>
      </c>
    </row>
    <row r="23" spans="1:17" ht="11.5" customHeight="1">
      <c r="A23" s="158" t="s">
        <v>24</v>
      </c>
      <c r="B23" s="141">
        <f ca="1">IF(B32=0,0,B32/B70)</f>
        <v>288284.44836250343</v>
      </c>
      <c r="C23" s="141">
        <f t="shared" ref="C23:Q23" ca="1" si="11">IF(C32=0,0,C32/C70)</f>
        <v>311360.01927676186</v>
      </c>
      <c r="D23" s="141">
        <f t="shared" ca="1" si="11"/>
        <v>345395.510650568</v>
      </c>
      <c r="E23" s="141">
        <f t="shared" ca="1" si="11"/>
        <v>379624.22595745308</v>
      </c>
      <c r="F23" s="141">
        <f t="shared" ca="1" si="11"/>
        <v>396322.18207273143</v>
      </c>
      <c r="G23" s="141">
        <f t="shared" ca="1" si="11"/>
        <v>391898.09709159844</v>
      </c>
      <c r="H23" s="141">
        <f t="shared" ca="1" si="11"/>
        <v>383083.49432167661</v>
      </c>
      <c r="I23" s="141">
        <f t="shared" ca="1" si="11"/>
        <v>368102.77130296623</v>
      </c>
      <c r="J23" s="141">
        <f t="shared" ca="1" si="11"/>
        <v>351849.19937679055</v>
      </c>
      <c r="K23" s="141">
        <f t="shared" ca="1" si="11"/>
        <v>313204.88368841168</v>
      </c>
      <c r="L23" s="141">
        <f t="shared" ca="1" si="11"/>
        <v>285509.45834624826</v>
      </c>
      <c r="M23" s="141">
        <f t="shared" ca="1" si="11"/>
        <v>287182.23511367536</v>
      </c>
      <c r="N23" s="141">
        <f t="shared" ca="1" si="11"/>
        <v>274716.39603530354</v>
      </c>
      <c r="O23" s="141">
        <f t="shared" ca="1" si="11"/>
        <v>275346.75498519198</v>
      </c>
      <c r="P23" s="141">
        <f t="shared" ca="1" si="11"/>
        <v>264918.41316843883</v>
      </c>
      <c r="Q23" s="141">
        <f t="shared" ca="1" si="11"/>
        <v>265973.79548212508</v>
      </c>
    </row>
    <row r="24" spans="1:17" ht="11.5" customHeight="1">
      <c r="A24" s="158" t="s">
        <v>87</v>
      </c>
      <c r="B24" s="141">
        <f t="shared" ref="B24:Q25" ca="1" si="12">IF(B33=0,0,B33/B71)</f>
        <v>1031021.9667351943</v>
      </c>
      <c r="C24" s="141">
        <f t="shared" ca="1" si="12"/>
        <v>1060664.7188807554</v>
      </c>
      <c r="D24" s="141">
        <f t="shared" ca="1" si="12"/>
        <v>1074018.0183172999</v>
      </c>
      <c r="E24" s="141">
        <f t="shared" ca="1" si="12"/>
        <v>1129141.590439128</v>
      </c>
      <c r="F24" s="141">
        <f t="shared" ca="1" si="12"/>
        <v>1185878.7459215214</v>
      </c>
      <c r="G24" s="141">
        <f t="shared" ca="1" si="12"/>
        <v>1207605.7213815942</v>
      </c>
      <c r="H24" s="141">
        <f t="shared" ca="1" si="12"/>
        <v>1229371.8124964605</v>
      </c>
      <c r="I24" s="141">
        <f t="shared" ca="1" si="12"/>
        <v>1232964.0198360023</v>
      </c>
      <c r="J24" s="141">
        <f t="shared" ca="1" si="12"/>
        <v>1216424.1142903452</v>
      </c>
      <c r="K24" s="141">
        <f t="shared" ca="1" si="12"/>
        <v>1081598.0088620731</v>
      </c>
      <c r="L24" s="141">
        <f t="shared" ca="1" si="12"/>
        <v>1017085.5121717083</v>
      </c>
      <c r="M24" s="141">
        <f t="shared" ca="1" si="12"/>
        <v>1049677.8215220189</v>
      </c>
      <c r="N24" s="141">
        <f t="shared" ca="1" si="12"/>
        <v>1034984.254555241</v>
      </c>
      <c r="O24" s="141">
        <f t="shared" ca="1" si="12"/>
        <v>1043098.2820440178</v>
      </c>
      <c r="P24" s="141">
        <f t="shared" ca="1" si="12"/>
        <v>1072912.5122880302</v>
      </c>
      <c r="Q24" s="141">
        <f t="shared" ca="1" si="12"/>
        <v>1125788.0465724596</v>
      </c>
    </row>
    <row r="25" spans="1:17" ht="11.5" customHeight="1">
      <c r="A25" s="158" t="s">
        <v>88</v>
      </c>
      <c r="B25" s="141">
        <f t="shared" ca="1" si="12"/>
        <v>393064.8528939496</v>
      </c>
      <c r="C25" s="141">
        <f t="shared" ca="1" si="12"/>
        <v>390213.7310555093</v>
      </c>
      <c r="D25" s="141">
        <f t="shared" ca="1" si="12"/>
        <v>399308.14202262519</v>
      </c>
      <c r="E25" s="141">
        <f t="shared" ca="1" si="12"/>
        <v>409997.32205375098</v>
      </c>
      <c r="F25" s="141">
        <f t="shared" ca="1" si="12"/>
        <v>436753.48126418353</v>
      </c>
      <c r="G25" s="141">
        <f t="shared" ca="1" si="12"/>
        <v>461251.73827162315</v>
      </c>
      <c r="H25" s="141">
        <f t="shared" ca="1" si="12"/>
        <v>486465.79638460156</v>
      </c>
      <c r="I25" s="141">
        <f t="shared" ca="1" si="12"/>
        <v>545340.7955703286</v>
      </c>
      <c r="J25" s="141">
        <f t="shared" ca="1" si="12"/>
        <v>536027.47190799506</v>
      </c>
      <c r="K25" s="141">
        <f t="shared" ca="1" si="12"/>
        <v>488747.08757955162</v>
      </c>
      <c r="L25" s="141">
        <f t="shared" ca="1" si="12"/>
        <v>463327.31327854341</v>
      </c>
      <c r="M25" s="141">
        <f t="shared" ca="1" si="12"/>
        <v>486454.34620604618</v>
      </c>
      <c r="N25" s="141">
        <f t="shared" ca="1" si="12"/>
        <v>460913.09947006812</v>
      </c>
      <c r="O25" s="141">
        <f t="shared" ca="1" si="12"/>
        <v>467928.76031606272</v>
      </c>
      <c r="P25" s="141">
        <f t="shared" ca="1" si="12"/>
        <v>489226.26767260511</v>
      </c>
      <c r="Q25" s="141">
        <f t="shared" ca="1" si="12"/>
        <v>508498.18778884178</v>
      </c>
    </row>
    <row r="26" spans="1:17" ht="11.5" customHeight="1">
      <c r="A26" s="168" t="s">
        <v>23</v>
      </c>
      <c r="B26" s="171">
        <f t="shared" ref="B26:Q26" ca="1" si="13">SUM(B27:B28)</f>
        <v>59590.999999999993</v>
      </c>
      <c r="C26" s="171">
        <f t="shared" ca="1" si="13"/>
        <v>54987</v>
      </c>
      <c r="D26" s="171">
        <f t="shared" ca="1" si="13"/>
        <v>53933</v>
      </c>
      <c r="E26" s="171">
        <f t="shared" ca="1" si="13"/>
        <v>57089</v>
      </c>
      <c r="F26" s="171">
        <f t="shared" ca="1" si="13"/>
        <v>60251</v>
      </c>
      <c r="G26" s="171">
        <f t="shared" ca="1" si="13"/>
        <v>61215.999999999993</v>
      </c>
      <c r="H26" s="171">
        <f t="shared" ca="1" si="13"/>
        <v>61309</v>
      </c>
      <c r="I26" s="171">
        <f t="shared" ca="1" si="13"/>
        <v>62667</v>
      </c>
      <c r="J26" s="171">
        <f t="shared" ca="1" si="13"/>
        <v>62517.000000000015</v>
      </c>
      <c r="K26" s="171">
        <f t="shared" ca="1" si="13"/>
        <v>55965</v>
      </c>
      <c r="L26" s="171">
        <f t="shared" ca="1" si="13"/>
        <v>54795</v>
      </c>
      <c r="M26" s="171">
        <f t="shared" ca="1" si="13"/>
        <v>53901</v>
      </c>
      <c r="N26" s="171">
        <f t="shared" ca="1" si="13"/>
        <v>55012.999999999985</v>
      </c>
      <c r="O26" s="171">
        <f t="shared" ca="1" si="13"/>
        <v>54871.999999999985</v>
      </c>
      <c r="P26" s="171">
        <f t="shared" ca="1" si="13"/>
        <v>52466.999999999993</v>
      </c>
      <c r="Q26" s="171">
        <f t="shared" ca="1" si="13"/>
        <v>54264</v>
      </c>
    </row>
    <row r="27" spans="1:17" ht="11.5" customHeight="1">
      <c r="A27" s="158" t="s">
        <v>89</v>
      </c>
      <c r="B27" s="141">
        <f t="shared" ref="B27:Q28" ca="1" si="14">IF(B36=0,0,B36/B74)</f>
        <v>28511.999999999993</v>
      </c>
      <c r="C27" s="141">
        <f t="shared" ca="1" si="14"/>
        <v>23790.999999999996</v>
      </c>
      <c r="D27" s="141">
        <f t="shared" ca="1" si="14"/>
        <v>23070.000000000004</v>
      </c>
      <c r="E27" s="141">
        <f t="shared" ca="1" si="14"/>
        <v>25751.000000000011</v>
      </c>
      <c r="F27" s="141">
        <f t="shared" ca="1" si="14"/>
        <v>26906</v>
      </c>
      <c r="G27" s="141">
        <f t="shared" ca="1" si="14"/>
        <v>28540</v>
      </c>
      <c r="H27" s="141">
        <f t="shared" ca="1" si="14"/>
        <v>28404.000000000004</v>
      </c>
      <c r="I27" s="141">
        <f t="shared" ca="1" si="14"/>
        <v>29002</v>
      </c>
      <c r="J27" s="141">
        <f t="shared" ca="1" si="14"/>
        <v>28860.000000000004</v>
      </c>
      <c r="K27" s="141">
        <f t="shared" ca="1" si="14"/>
        <v>25802</v>
      </c>
      <c r="L27" s="141">
        <f t="shared" ca="1" si="14"/>
        <v>20919</v>
      </c>
      <c r="M27" s="141">
        <f t="shared" ca="1" si="14"/>
        <v>19619.000000000004</v>
      </c>
      <c r="N27" s="141">
        <f t="shared" ca="1" si="14"/>
        <v>19696</v>
      </c>
      <c r="O27" s="141">
        <f t="shared" ca="1" si="14"/>
        <v>18473.999999999996</v>
      </c>
      <c r="P27" s="141">
        <f t="shared" ca="1" si="14"/>
        <v>17200</v>
      </c>
      <c r="Q27" s="141">
        <f t="shared" ca="1" si="14"/>
        <v>17900.999999999993</v>
      </c>
    </row>
    <row r="28" spans="1:17" ht="11.5" customHeight="1">
      <c r="A28" s="153" t="s">
        <v>88</v>
      </c>
      <c r="B28" s="137">
        <f t="shared" ca="1" si="14"/>
        <v>31079</v>
      </c>
      <c r="C28" s="137">
        <f t="shared" ca="1" si="14"/>
        <v>31196</v>
      </c>
      <c r="D28" s="137">
        <f t="shared" ca="1" si="14"/>
        <v>30862.999999999993</v>
      </c>
      <c r="E28" s="137">
        <f t="shared" ca="1" si="14"/>
        <v>31337.999999999985</v>
      </c>
      <c r="F28" s="137">
        <f t="shared" ca="1" si="14"/>
        <v>33345</v>
      </c>
      <c r="G28" s="137">
        <f t="shared" ca="1" si="14"/>
        <v>32675.999999999993</v>
      </c>
      <c r="H28" s="137">
        <f t="shared" ca="1" si="14"/>
        <v>32904.999999999993</v>
      </c>
      <c r="I28" s="137">
        <f t="shared" ca="1" si="14"/>
        <v>33665</v>
      </c>
      <c r="J28" s="137">
        <f t="shared" ca="1" si="14"/>
        <v>33657.000000000007</v>
      </c>
      <c r="K28" s="137">
        <f t="shared" ca="1" si="14"/>
        <v>30162.999999999996</v>
      </c>
      <c r="L28" s="137">
        <f t="shared" ca="1" si="14"/>
        <v>33876</v>
      </c>
      <c r="M28" s="137">
        <f t="shared" ca="1" si="14"/>
        <v>34282</v>
      </c>
      <c r="N28" s="137">
        <f t="shared" ca="1" si="14"/>
        <v>35316.999999999985</v>
      </c>
      <c r="O28" s="137">
        <f t="shared" ca="1" si="14"/>
        <v>36397.999999999993</v>
      </c>
      <c r="P28" s="137">
        <f t="shared" ca="1" si="14"/>
        <v>35266.999999999993</v>
      </c>
      <c r="Q28" s="137">
        <f t="shared" ca="1" si="14"/>
        <v>36363.000000000007</v>
      </c>
    </row>
    <row r="30" spans="1:17" ht="11.5" customHeight="1">
      <c r="A30" s="130" t="s">
        <v>91</v>
      </c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</row>
    <row r="31" spans="1:17" ht="11.5" customHeight="1">
      <c r="A31" s="170" t="s">
        <v>92</v>
      </c>
      <c r="B31" s="172">
        <f t="shared" ref="B31:Q31" si="15">SUM(B32:B34)</f>
        <v>164207592</v>
      </c>
      <c r="C31" s="172">
        <f t="shared" si="15"/>
        <v>164748300</v>
      </c>
      <c r="D31" s="172">
        <f t="shared" si="15"/>
        <v>170393778</v>
      </c>
      <c r="E31" s="172">
        <f t="shared" si="15"/>
        <v>179388759</v>
      </c>
      <c r="F31" s="172">
        <f t="shared" si="15"/>
        <v>193641767</v>
      </c>
      <c r="G31" s="172">
        <f t="shared" si="15"/>
        <v>205406515</v>
      </c>
      <c r="H31" s="172">
        <f t="shared" si="15"/>
        <v>212575264</v>
      </c>
      <c r="I31" s="172">
        <f t="shared" si="15"/>
        <v>225201904</v>
      </c>
      <c r="J31" s="172">
        <f t="shared" si="15"/>
        <v>220897382</v>
      </c>
      <c r="K31" s="172">
        <f t="shared" si="15"/>
        <v>204951631</v>
      </c>
      <c r="L31" s="172">
        <f t="shared" si="15"/>
        <v>195430823</v>
      </c>
      <c r="M31" s="172">
        <f t="shared" si="15"/>
        <v>207208368</v>
      </c>
      <c r="N31" s="172">
        <f t="shared" si="15"/>
        <v>208064970</v>
      </c>
      <c r="O31" s="172">
        <f t="shared" si="15"/>
        <v>215415961</v>
      </c>
      <c r="P31" s="172">
        <f t="shared" si="15"/>
        <v>227332039</v>
      </c>
      <c r="Q31" s="172">
        <f t="shared" si="15"/>
        <v>242091488</v>
      </c>
    </row>
    <row r="32" spans="1:17" ht="11.5" customHeight="1">
      <c r="A32" s="158" t="s">
        <v>24</v>
      </c>
      <c r="B32" s="141">
        <v>20329245</v>
      </c>
      <c r="C32" s="141">
        <v>21603437</v>
      </c>
      <c r="D32" s="141">
        <v>23345991</v>
      </c>
      <c r="E32" s="141">
        <v>24947024</v>
      </c>
      <c r="F32" s="141">
        <v>26266373</v>
      </c>
      <c r="G32" s="141">
        <v>26987008</v>
      </c>
      <c r="H32" s="141">
        <v>27032573</v>
      </c>
      <c r="I32" s="141">
        <v>26605662</v>
      </c>
      <c r="J32" s="141">
        <v>25237449</v>
      </c>
      <c r="K32" s="141">
        <v>23165229</v>
      </c>
      <c r="L32" s="141">
        <v>21293509</v>
      </c>
      <c r="M32" s="141">
        <v>21240969</v>
      </c>
      <c r="N32" s="141">
        <v>20918035</v>
      </c>
      <c r="O32" s="141">
        <v>21381019</v>
      </c>
      <c r="P32" s="141">
        <v>21867613</v>
      </c>
      <c r="Q32" s="141">
        <v>22885420</v>
      </c>
    </row>
    <row r="33" spans="1:17" ht="11.5" customHeight="1">
      <c r="A33" s="158" t="s">
        <v>87</v>
      </c>
      <c r="B33" s="141">
        <v>91874803</v>
      </c>
      <c r="C33" s="141">
        <v>94444697</v>
      </c>
      <c r="D33" s="141">
        <v>98116688</v>
      </c>
      <c r="E33" s="141">
        <v>104964187</v>
      </c>
      <c r="F33" s="141">
        <v>111705818</v>
      </c>
      <c r="G33" s="141">
        <v>118465183</v>
      </c>
      <c r="H33" s="141">
        <v>122898913</v>
      </c>
      <c r="I33" s="141">
        <v>126438762</v>
      </c>
      <c r="J33" s="141">
        <v>124295386</v>
      </c>
      <c r="K33" s="141">
        <v>112589340</v>
      </c>
      <c r="L33" s="141">
        <v>108128426</v>
      </c>
      <c r="M33" s="141">
        <v>115381249</v>
      </c>
      <c r="N33" s="141">
        <v>116787142</v>
      </c>
      <c r="O33" s="141">
        <v>121285740</v>
      </c>
      <c r="P33" s="141">
        <v>128385126</v>
      </c>
      <c r="Q33" s="141">
        <v>138174654</v>
      </c>
    </row>
    <row r="34" spans="1:17" ht="11.5" customHeight="1">
      <c r="A34" s="158" t="s">
        <v>88</v>
      </c>
      <c r="B34" s="141">
        <v>52003544</v>
      </c>
      <c r="C34" s="141">
        <v>48700166</v>
      </c>
      <c r="D34" s="141">
        <v>48931099</v>
      </c>
      <c r="E34" s="141">
        <v>49477548</v>
      </c>
      <c r="F34" s="141">
        <v>55669576</v>
      </c>
      <c r="G34" s="141">
        <v>59954324</v>
      </c>
      <c r="H34" s="141">
        <v>62643778</v>
      </c>
      <c r="I34" s="141">
        <v>72157480</v>
      </c>
      <c r="J34" s="141">
        <v>71364547</v>
      </c>
      <c r="K34" s="141">
        <v>69197062</v>
      </c>
      <c r="L34" s="141">
        <v>66008888</v>
      </c>
      <c r="M34" s="141">
        <v>70586150</v>
      </c>
      <c r="N34" s="141">
        <v>70359793</v>
      </c>
      <c r="O34" s="141">
        <v>72749202</v>
      </c>
      <c r="P34" s="141">
        <v>77079300</v>
      </c>
      <c r="Q34" s="141">
        <v>81031414</v>
      </c>
    </row>
    <row r="35" spans="1:17" ht="11.5" customHeight="1">
      <c r="A35" s="168" t="s">
        <v>76</v>
      </c>
      <c r="B35" s="171">
        <f t="shared" ref="B35:Q35" si="16">SUM(B36:B37)</f>
        <v>2251332.6623965157</v>
      </c>
      <c r="C35" s="171">
        <f t="shared" si="16"/>
        <v>2167308.002929545</v>
      </c>
      <c r="D35" s="171">
        <f t="shared" si="16"/>
        <v>2160945.9610028975</v>
      </c>
      <c r="E35" s="171">
        <f t="shared" si="16"/>
        <v>2238564.0351450564</v>
      </c>
      <c r="F35" s="171">
        <f t="shared" si="16"/>
        <v>2404084.2884155307</v>
      </c>
      <c r="G35" s="171">
        <f t="shared" si="16"/>
        <v>2415666.7890280178</v>
      </c>
      <c r="H35" s="171">
        <f t="shared" si="16"/>
        <v>2384244.4989872668</v>
      </c>
      <c r="I35" s="171">
        <f t="shared" si="16"/>
        <v>2433081.4896172192</v>
      </c>
      <c r="J35" s="171">
        <f t="shared" si="16"/>
        <v>2404817.2852135506</v>
      </c>
      <c r="K35" s="171">
        <f t="shared" si="16"/>
        <v>2144167.6013306929</v>
      </c>
      <c r="L35" s="171">
        <f t="shared" si="16"/>
        <v>2307042.414751925</v>
      </c>
      <c r="M35" s="171">
        <f t="shared" si="16"/>
        <v>2285275.1282358835</v>
      </c>
      <c r="N35" s="171">
        <f t="shared" si="16"/>
        <v>2293544.5679062097</v>
      </c>
      <c r="O35" s="171">
        <f t="shared" si="16"/>
        <v>2243611.5008488996</v>
      </c>
      <c r="P35" s="171">
        <f t="shared" si="16"/>
        <v>2275693.066482652</v>
      </c>
      <c r="Q35" s="171">
        <f t="shared" si="16"/>
        <v>2267709.2929717926</v>
      </c>
    </row>
    <row r="36" spans="1:17" ht="11.5" customHeight="1">
      <c r="A36" s="158" t="s">
        <v>89</v>
      </c>
      <c r="B36" s="141">
        <v>582884.00834231125</v>
      </c>
      <c r="C36" s="141">
        <v>498760.63322541397</v>
      </c>
      <c r="D36" s="141">
        <v>491131.91952971037</v>
      </c>
      <c r="E36" s="141">
        <v>555973.80102574523</v>
      </c>
      <c r="F36" s="141">
        <v>588378.28195986559</v>
      </c>
      <c r="G36" s="141">
        <v>617612.47095157648</v>
      </c>
      <c r="H36" s="141">
        <v>590244.55145307211</v>
      </c>
      <c r="I36" s="141">
        <v>595935.63666801702</v>
      </c>
      <c r="J36" s="141">
        <v>579400.93877413741</v>
      </c>
      <c r="K36" s="141">
        <v>525842.48791448667</v>
      </c>
      <c r="L36" s="141">
        <v>442638.10054520419</v>
      </c>
      <c r="M36" s="141">
        <v>430392.33920093597</v>
      </c>
      <c r="N36" s="141">
        <v>428364.83468967787</v>
      </c>
      <c r="O36" s="141">
        <v>406409.67958241102</v>
      </c>
      <c r="P36" s="141">
        <v>408556.49541273864</v>
      </c>
      <c r="Q36" s="141">
        <v>419657.6616262116</v>
      </c>
    </row>
    <row r="37" spans="1:17" ht="11.5" customHeight="1">
      <c r="A37" s="153" t="s">
        <v>88</v>
      </c>
      <c r="B37" s="137">
        <v>1668448.6540542045</v>
      </c>
      <c r="C37" s="137">
        <v>1668547.369704131</v>
      </c>
      <c r="D37" s="137">
        <v>1669814.041473187</v>
      </c>
      <c r="E37" s="137">
        <v>1682590.2341193114</v>
      </c>
      <c r="F37" s="137">
        <v>1815706.006455665</v>
      </c>
      <c r="G37" s="137">
        <v>1798054.3180764415</v>
      </c>
      <c r="H37" s="137">
        <v>1793999.9475341947</v>
      </c>
      <c r="I37" s="137">
        <v>1837145.8529492023</v>
      </c>
      <c r="J37" s="137">
        <v>1825416.346439413</v>
      </c>
      <c r="K37" s="137">
        <v>1618325.1134162061</v>
      </c>
      <c r="L37" s="137">
        <v>1864404.314206721</v>
      </c>
      <c r="M37" s="137">
        <v>1854882.7890349475</v>
      </c>
      <c r="N37" s="137">
        <v>1865179.7332165318</v>
      </c>
      <c r="O37" s="137">
        <v>1837201.8212664884</v>
      </c>
      <c r="P37" s="137">
        <v>1867136.5710699132</v>
      </c>
      <c r="Q37" s="137">
        <v>1848051.6313455808</v>
      </c>
    </row>
    <row r="39" spans="1:17" ht="11.5" customHeight="1">
      <c r="A39" s="130" t="s">
        <v>93</v>
      </c>
      <c r="B39" s="140">
        <f t="shared" ref="B39:Q39" si="17">SUM(B40,B44)</f>
        <v>1504.0207853607599</v>
      </c>
      <c r="C39" s="140">
        <f t="shared" si="17"/>
        <v>1511.6396847440121</v>
      </c>
      <c r="D39" s="140">
        <f t="shared" si="17"/>
        <v>1555.5748619070669</v>
      </c>
      <c r="E39" s="140">
        <f t="shared" si="17"/>
        <v>1634.765830493166</v>
      </c>
      <c r="F39" s="140">
        <f t="shared" si="17"/>
        <v>1787.4102693998038</v>
      </c>
      <c r="G39" s="140">
        <f t="shared" si="17"/>
        <v>1881.137223197223</v>
      </c>
      <c r="H39" s="140">
        <f t="shared" si="17"/>
        <v>1892.7223838643381</v>
      </c>
      <c r="I39" s="140">
        <f t="shared" si="17"/>
        <v>1906.195767596018</v>
      </c>
      <c r="J39" s="140">
        <f t="shared" si="17"/>
        <v>1858.712817083388</v>
      </c>
      <c r="K39" s="140">
        <f t="shared" si="17"/>
        <v>1808.578790904696</v>
      </c>
      <c r="L39" s="140">
        <f t="shared" si="17"/>
        <v>1762.4573023427838</v>
      </c>
      <c r="M39" s="140">
        <f t="shared" si="17"/>
        <v>1718.9375320727049</v>
      </c>
      <c r="N39" s="140">
        <f t="shared" si="17"/>
        <v>1670.2652940843541</v>
      </c>
      <c r="O39" s="140">
        <f t="shared" si="17"/>
        <v>1631.712106439943</v>
      </c>
      <c r="P39" s="140">
        <f t="shared" si="17"/>
        <v>1654.6624628557861</v>
      </c>
      <c r="Q39" s="140">
        <f t="shared" si="17"/>
        <v>1688.128457276671</v>
      </c>
    </row>
    <row r="40" spans="1:17" ht="11.5" customHeight="1">
      <c r="A40" s="170" t="s">
        <v>19</v>
      </c>
      <c r="B40" s="172">
        <f t="shared" ref="B40:Q40" si="18">SUM(B41:B43)</f>
        <v>1431.3221629804088</v>
      </c>
      <c r="C40" s="172">
        <f t="shared" si="18"/>
        <v>1439.6507922250971</v>
      </c>
      <c r="D40" s="172">
        <f t="shared" si="18"/>
        <v>1484.264042395291</v>
      </c>
      <c r="E40" s="172">
        <f t="shared" si="18"/>
        <v>1563.815250705185</v>
      </c>
      <c r="F40" s="172">
        <f t="shared" si="18"/>
        <v>1712.230058178639</v>
      </c>
      <c r="G40" s="172">
        <f t="shared" si="18"/>
        <v>1805.874245954918</v>
      </c>
      <c r="H40" s="172">
        <f t="shared" si="18"/>
        <v>1817.529102461187</v>
      </c>
      <c r="I40" s="172">
        <f t="shared" si="18"/>
        <v>1829.475937328288</v>
      </c>
      <c r="J40" s="172">
        <f t="shared" si="18"/>
        <v>1781.765198562274</v>
      </c>
      <c r="K40" s="172">
        <f t="shared" si="18"/>
        <v>1734.0544597962601</v>
      </c>
      <c r="L40" s="172">
        <f t="shared" si="18"/>
        <v>1686.3437210302459</v>
      </c>
      <c r="M40" s="172">
        <f t="shared" si="18"/>
        <v>1638.6329822642319</v>
      </c>
      <c r="N40" s="172">
        <f t="shared" si="18"/>
        <v>1590.922243498218</v>
      </c>
      <c r="O40" s="172">
        <f t="shared" si="18"/>
        <v>1552.1252708314041</v>
      </c>
      <c r="P40" s="172">
        <f t="shared" si="18"/>
        <v>1574.1467642374391</v>
      </c>
      <c r="Q40" s="172">
        <f t="shared" si="18"/>
        <v>1607.642640613188</v>
      </c>
    </row>
    <row r="41" spans="1:17" ht="11.5" customHeight="1">
      <c r="A41" s="158" t="s">
        <v>24</v>
      </c>
      <c r="B41" s="141">
        <v>121.13423760523899</v>
      </c>
      <c r="C41" s="141">
        <v>132.60458586803901</v>
      </c>
      <c r="D41" s="141">
        <v>144.81367041198499</v>
      </c>
      <c r="E41" s="141">
        <v>155.585948477752</v>
      </c>
      <c r="F41" s="141">
        <v>168.72633552015</v>
      </c>
      <c r="G41" s="141">
        <v>175.93483356774499</v>
      </c>
      <c r="H41" s="141">
        <v>173.30956848029999</v>
      </c>
      <c r="I41" s="141">
        <v>169.27176056012499</v>
      </c>
      <c r="J41" s="141">
        <v>165.23395263994999</v>
      </c>
      <c r="K41" s="141">
        <v>161.19614471977499</v>
      </c>
      <c r="L41" s="141">
        <v>157.15833679959999</v>
      </c>
      <c r="M41" s="141">
        <v>153.120528879425</v>
      </c>
      <c r="N41" s="141">
        <v>149.08272095925</v>
      </c>
      <c r="O41" s="141">
        <v>145.044913039075</v>
      </c>
      <c r="P41" s="141">
        <v>141.0071051189</v>
      </c>
      <c r="Q41" s="141">
        <v>136.969297198725</v>
      </c>
    </row>
    <row r="42" spans="1:17" ht="11.5" customHeight="1">
      <c r="A42" s="158" t="s">
        <v>87</v>
      </c>
      <c r="B42" s="141">
        <v>498.65499124343302</v>
      </c>
      <c r="C42" s="141">
        <v>522.24780316344504</v>
      </c>
      <c r="D42" s="141">
        <v>541.27272727272702</v>
      </c>
      <c r="E42" s="141">
        <v>586.51473136915104</v>
      </c>
      <c r="F42" s="141">
        <v>638.14244521337901</v>
      </c>
      <c r="G42" s="141">
        <v>670.26076967260201</v>
      </c>
      <c r="H42" s="141">
        <v>666.85626052779298</v>
      </c>
      <c r="I42" s="141">
        <v>681.95079185520399</v>
      </c>
      <c r="J42" s="141">
        <v>665.328958813756</v>
      </c>
      <c r="K42" s="141">
        <v>648.70712577230802</v>
      </c>
      <c r="L42" s="141">
        <v>632.08529273086003</v>
      </c>
      <c r="M42" s="141">
        <v>615.46345968941205</v>
      </c>
      <c r="N42" s="141">
        <v>598.84162664796395</v>
      </c>
      <c r="O42" s="141">
        <v>591.13355970571604</v>
      </c>
      <c r="P42" s="141">
        <v>607.15923207227604</v>
      </c>
      <c r="Q42" s="141">
        <v>633.04279279279297</v>
      </c>
    </row>
    <row r="43" spans="1:17" ht="11.5" customHeight="1">
      <c r="A43" s="158" t="s">
        <v>88</v>
      </c>
      <c r="B43" s="141">
        <v>811.53293413173697</v>
      </c>
      <c r="C43" s="141">
        <v>784.79840319361301</v>
      </c>
      <c r="D43" s="141">
        <v>798.17764471057899</v>
      </c>
      <c r="E43" s="141">
        <v>821.71457085828195</v>
      </c>
      <c r="F43" s="141">
        <v>905.36127744510998</v>
      </c>
      <c r="G43" s="141">
        <v>959.67864271457097</v>
      </c>
      <c r="H43" s="141">
        <v>977.36327345309405</v>
      </c>
      <c r="I43" s="141">
        <v>978.25338491295895</v>
      </c>
      <c r="J43" s="141">
        <v>951.20228710856804</v>
      </c>
      <c r="K43" s="141">
        <v>924.15118930417702</v>
      </c>
      <c r="L43" s="141">
        <v>897.100091499786</v>
      </c>
      <c r="M43" s="141">
        <v>870.04899369539498</v>
      </c>
      <c r="N43" s="141">
        <v>842.99789589100396</v>
      </c>
      <c r="O43" s="141">
        <v>815.94679808661294</v>
      </c>
      <c r="P43" s="141">
        <v>825.980427046263</v>
      </c>
      <c r="Q43" s="141">
        <v>837.63055062166995</v>
      </c>
    </row>
    <row r="44" spans="1:17" ht="11.5" customHeight="1">
      <c r="A44" s="168" t="s">
        <v>23</v>
      </c>
      <c r="B44" s="171">
        <f t="shared" ref="B44:Q44" si="19">SUM(B45:B46)</f>
        <v>72.698622380350997</v>
      </c>
      <c r="C44" s="171">
        <f t="shared" si="19"/>
        <v>71.988892518914994</v>
      </c>
      <c r="D44" s="171">
        <f t="shared" si="19"/>
        <v>71.310819511776003</v>
      </c>
      <c r="E44" s="171">
        <f t="shared" si="19"/>
        <v>70.950579787980999</v>
      </c>
      <c r="F44" s="171">
        <f t="shared" si="19"/>
        <v>75.180211221164996</v>
      </c>
      <c r="G44" s="171">
        <f t="shared" si="19"/>
        <v>75.262977242304999</v>
      </c>
      <c r="H44" s="171">
        <f t="shared" si="19"/>
        <v>75.193281403150991</v>
      </c>
      <c r="I44" s="171">
        <f t="shared" si="19"/>
        <v>76.719830267730003</v>
      </c>
      <c r="J44" s="171">
        <f t="shared" si="19"/>
        <v>76.947618521113995</v>
      </c>
      <c r="K44" s="171">
        <f t="shared" si="19"/>
        <v>74.524331108436002</v>
      </c>
      <c r="L44" s="171">
        <f t="shared" si="19"/>
        <v>76.113581312538003</v>
      </c>
      <c r="M44" s="171">
        <f t="shared" si="19"/>
        <v>80.304549808472999</v>
      </c>
      <c r="N44" s="171">
        <f t="shared" si="19"/>
        <v>79.343050586136002</v>
      </c>
      <c r="O44" s="171">
        <f t="shared" si="19"/>
        <v>79.586835608538991</v>
      </c>
      <c r="P44" s="171">
        <f t="shared" si="19"/>
        <v>80.515698618346988</v>
      </c>
      <c r="Q44" s="171">
        <f t="shared" si="19"/>
        <v>80.485816663482993</v>
      </c>
    </row>
    <row r="45" spans="1:17" ht="11.5" customHeight="1">
      <c r="A45" s="158" t="s">
        <v>89</v>
      </c>
      <c r="B45" s="141">
        <v>21.397331356559999</v>
      </c>
      <c r="C45" s="141">
        <v>20.684086978008001</v>
      </c>
      <c r="D45" s="141">
        <v>19.970842599455999</v>
      </c>
      <c r="E45" s="141">
        <v>19.257598220904001</v>
      </c>
      <c r="F45" s="141">
        <v>19.820796460177</v>
      </c>
      <c r="G45" s="141">
        <v>20.388643067846999</v>
      </c>
      <c r="H45" s="141">
        <v>20.312638580931001</v>
      </c>
      <c r="I45" s="141">
        <v>20.534133533382999</v>
      </c>
      <c r="J45" s="141">
        <v>20.603576751117998</v>
      </c>
      <c r="K45" s="141">
        <v>19.890332372566</v>
      </c>
      <c r="L45" s="141">
        <v>19.177087994013998</v>
      </c>
      <c r="M45" s="141">
        <v>18.463843615462</v>
      </c>
      <c r="N45" s="141">
        <v>17.750599236909999</v>
      </c>
      <c r="O45" s="141">
        <v>17.037354858358</v>
      </c>
      <c r="P45" s="141">
        <v>16.324110479805999</v>
      </c>
      <c r="Q45" s="141">
        <v>16.485103132161999</v>
      </c>
    </row>
    <row r="46" spans="1:17" ht="11.5" customHeight="1">
      <c r="A46" s="153" t="s">
        <v>88</v>
      </c>
      <c r="B46" s="137">
        <v>51.301291023791002</v>
      </c>
      <c r="C46" s="137">
        <v>51.304805540906997</v>
      </c>
      <c r="D46" s="137">
        <v>51.339976912319997</v>
      </c>
      <c r="E46" s="137">
        <v>51.692981567076998</v>
      </c>
      <c r="F46" s="137">
        <v>55.359414760988003</v>
      </c>
      <c r="G46" s="137">
        <v>54.874334174457999</v>
      </c>
      <c r="H46" s="137">
        <v>54.880642822219997</v>
      </c>
      <c r="I46" s="137">
        <v>56.185696734346998</v>
      </c>
      <c r="J46" s="137">
        <v>56.344041769995997</v>
      </c>
      <c r="K46" s="137">
        <v>54.633998735870001</v>
      </c>
      <c r="L46" s="137">
        <v>56.936493318524001</v>
      </c>
      <c r="M46" s="137">
        <v>61.840706193011002</v>
      </c>
      <c r="N46" s="137">
        <v>61.592451349226003</v>
      </c>
      <c r="O46" s="137">
        <v>62.549480750180997</v>
      </c>
      <c r="P46" s="137">
        <v>64.191588138540993</v>
      </c>
      <c r="Q46" s="137">
        <v>64.000713531320997</v>
      </c>
    </row>
    <row r="48" spans="1:17" ht="11.5" customHeight="1">
      <c r="A48" s="130" t="s">
        <v>94</v>
      </c>
      <c r="B48" s="140">
        <f t="shared" ref="B48:Q48" si="20">SUM(B49,B53)</f>
        <v>1504.0207853607599</v>
      </c>
      <c r="C48" s="140">
        <f t="shared" si="20"/>
        <v>1508.8058927512552</v>
      </c>
      <c r="D48" s="140">
        <f t="shared" si="20"/>
        <v>1552.8296830244249</v>
      </c>
      <c r="E48" s="140">
        <f t="shared" si="20"/>
        <v>1634.6195892044159</v>
      </c>
      <c r="F48" s="140">
        <f t="shared" si="20"/>
        <v>1787.4102693998038</v>
      </c>
      <c r="G48" s="140">
        <f t="shared" si="20"/>
        <v>1881.137223197223</v>
      </c>
      <c r="H48" s="140">
        <f t="shared" si="20"/>
        <v>1892.7223838643381</v>
      </c>
      <c r="I48" s="140">
        <f t="shared" si="20"/>
        <v>1905.9887653653161</v>
      </c>
      <c r="J48" s="140">
        <f t="shared" si="20"/>
        <v>1836.7598242503011</v>
      </c>
      <c r="K48" s="140">
        <f t="shared" si="20"/>
        <v>1693.0098614422052</v>
      </c>
      <c r="L48" s="140">
        <f t="shared" si="20"/>
        <v>1551.1696810858689</v>
      </c>
      <c r="M48" s="140">
        <f t="shared" si="20"/>
        <v>1619.082066976448</v>
      </c>
      <c r="N48" s="140">
        <f t="shared" si="20"/>
        <v>1583.5082350842019</v>
      </c>
      <c r="O48" s="140">
        <f t="shared" si="20"/>
        <v>1596.1936990750521</v>
      </c>
      <c r="P48" s="140">
        <f t="shared" si="20"/>
        <v>1636.2776658644732</v>
      </c>
      <c r="Q48" s="140">
        <f t="shared" si="20"/>
        <v>1674.497023245706</v>
      </c>
    </row>
    <row r="49" spans="1:17" ht="11.5" customHeight="1">
      <c r="A49" s="170" t="s">
        <v>19</v>
      </c>
      <c r="B49" s="172">
        <f t="shared" ref="B49:Q49" si="21">SUM(B50:B52)</f>
        <v>1431.3221629804088</v>
      </c>
      <c r="C49" s="172">
        <f t="shared" si="21"/>
        <v>1439.6507922250971</v>
      </c>
      <c r="D49" s="172">
        <f t="shared" si="21"/>
        <v>1484.264042395291</v>
      </c>
      <c r="E49" s="172">
        <f t="shared" si="21"/>
        <v>1563.8152507051859</v>
      </c>
      <c r="F49" s="172">
        <f t="shared" si="21"/>
        <v>1712.230058178639</v>
      </c>
      <c r="G49" s="172">
        <f t="shared" si="21"/>
        <v>1805.874245954918</v>
      </c>
      <c r="H49" s="172">
        <f t="shared" si="21"/>
        <v>1817.529102461187</v>
      </c>
      <c r="I49" s="172">
        <f t="shared" si="21"/>
        <v>1829.2689350975861</v>
      </c>
      <c r="J49" s="172">
        <f t="shared" si="21"/>
        <v>1759.8122057291871</v>
      </c>
      <c r="K49" s="172">
        <f t="shared" si="21"/>
        <v>1624.2762801943331</v>
      </c>
      <c r="L49" s="172">
        <f t="shared" si="21"/>
        <v>1478.4946307463979</v>
      </c>
      <c r="M49" s="172">
        <f t="shared" si="21"/>
        <v>1540.746745398822</v>
      </c>
      <c r="N49" s="172">
        <f t="shared" si="21"/>
        <v>1505.6196298888219</v>
      </c>
      <c r="O49" s="172">
        <f t="shared" si="21"/>
        <v>1517.8871084094212</v>
      </c>
      <c r="P49" s="172">
        <f t="shared" si="21"/>
        <v>1555.9549427566071</v>
      </c>
      <c r="Q49" s="172">
        <f t="shared" si="21"/>
        <v>1594.0112065822229</v>
      </c>
    </row>
    <row r="50" spans="1:17" ht="11.5" customHeight="1">
      <c r="A50" s="158" t="s">
        <v>24</v>
      </c>
      <c r="B50" s="141">
        <v>121.13423760523899</v>
      </c>
      <c r="C50" s="141">
        <v>132.60458586803901</v>
      </c>
      <c r="D50" s="141">
        <v>144.81367041198499</v>
      </c>
      <c r="E50" s="141">
        <v>155.585948477752</v>
      </c>
      <c r="F50" s="141">
        <v>168.72633552015</v>
      </c>
      <c r="G50" s="141">
        <v>175.93483356774499</v>
      </c>
      <c r="H50" s="141">
        <v>173.30956848029999</v>
      </c>
      <c r="I50" s="141">
        <v>169.064758329423</v>
      </c>
      <c r="J50" s="141">
        <v>161.06381980290899</v>
      </c>
      <c r="K50" s="141">
        <v>147.07370892018801</v>
      </c>
      <c r="L50" s="141">
        <v>131.78957256928101</v>
      </c>
      <c r="M50" s="141">
        <v>132.60375586854499</v>
      </c>
      <c r="N50" s="141">
        <v>127.378695448146</v>
      </c>
      <c r="O50" s="141">
        <v>127.577392120075</v>
      </c>
      <c r="P50" s="141">
        <v>122.815283638068</v>
      </c>
      <c r="Q50" s="141">
        <v>123.33786316776001</v>
      </c>
    </row>
    <row r="51" spans="1:17" ht="11.5" customHeight="1">
      <c r="A51" s="158" t="s">
        <v>87</v>
      </c>
      <c r="B51" s="141">
        <v>498.65499124343302</v>
      </c>
      <c r="C51" s="141">
        <v>522.24780316344504</v>
      </c>
      <c r="D51" s="141">
        <v>541.27272727272702</v>
      </c>
      <c r="E51" s="141">
        <v>586.51473136915104</v>
      </c>
      <c r="F51" s="141">
        <v>638.14244521337901</v>
      </c>
      <c r="G51" s="141">
        <v>670.26076967260201</v>
      </c>
      <c r="H51" s="141">
        <v>666.85626052779298</v>
      </c>
      <c r="I51" s="141">
        <v>681.95079185520399</v>
      </c>
      <c r="J51" s="141">
        <v>663.304565701559</v>
      </c>
      <c r="K51" s="141">
        <v>597.96518809657505</v>
      </c>
      <c r="L51" s="141">
        <v>563.49434389140299</v>
      </c>
      <c r="M51" s="141">
        <v>585.90548953027701</v>
      </c>
      <c r="N51" s="141">
        <v>581.89334085778796</v>
      </c>
      <c r="O51" s="141">
        <v>591.13355970571604</v>
      </c>
      <c r="P51" s="141">
        <v>607.15923207227604</v>
      </c>
      <c r="Q51" s="141">
        <v>633.04279279279297</v>
      </c>
    </row>
    <row r="52" spans="1:17" ht="11.5" customHeight="1">
      <c r="A52" s="158" t="s">
        <v>88</v>
      </c>
      <c r="B52" s="141">
        <v>811.53293413173697</v>
      </c>
      <c r="C52" s="141">
        <v>784.79840319361301</v>
      </c>
      <c r="D52" s="141">
        <v>798.17764471057899</v>
      </c>
      <c r="E52" s="141">
        <v>821.71457085828297</v>
      </c>
      <c r="F52" s="141">
        <v>905.36127744510998</v>
      </c>
      <c r="G52" s="141">
        <v>959.67864271457097</v>
      </c>
      <c r="H52" s="141">
        <v>977.36327345309405</v>
      </c>
      <c r="I52" s="141">
        <v>978.25338491295895</v>
      </c>
      <c r="J52" s="141">
        <v>935.44382022471905</v>
      </c>
      <c r="K52" s="141">
        <v>879.23738317757</v>
      </c>
      <c r="L52" s="141">
        <v>783.21071428571395</v>
      </c>
      <c r="M52" s="141">
        <v>822.23749999999995</v>
      </c>
      <c r="N52" s="141">
        <v>796.34759358288795</v>
      </c>
      <c r="O52" s="141">
        <v>799.17615658363002</v>
      </c>
      <c r="P52" s="141">
        <v>825.980427046263</v>
      </c>
      <c r="Q52" s="141">
        <v>837.63055062166995</v>
      </c>
    </row>
    <row r="53" spans="1:17" ht="11.5" customHeight="1">
      <c r="A53" s="168" t="s">
        <v>23</v>
      </c>
      <c r="B53" s="171">
        <f t="shared" ref="B53:Q53" si="22">SUM(B54:B55)</f>
        <v>72.698622380350997</v>
      </c>
      <c r="C53" s="171">
        <f t="shared" si="22"/>
        <v>69.155100526157995</v>
      </c>
      <c r="D53" s="171">
        <f t="shared" si="22"/>
        <v>68.565640629133995</v>
      </c>
      <c r="E53" s="171">
        <f t="shared" si="22"/>
        <v>70.804338499229999</v>
      </c>
      <c r="F53" s="171">
        <f t="shared" si="22"/>
        <v>75.180211221164996</v>
      </c>
      <c r="G53" s="171">
        <f t="shared" si="22"/>
        <v>75.262977242304999</v>
      </c>
      <c r="H53" s="171">
        <f t="shared" si="22"/>
        <v>75.193281403150991</v>
      </c>
      <c r="I53" s="171">
        <f t="shared" si="22"/>
        <v>76.719830267730003</v>
      </c>
      <c r="J53" s="171">
        <f t="shared" si="22"/>
        <v>76.947618521113995</v>
      </c>
      <c r="K53" s="171">
        <f t="shared" si="22"/>
        <v>68.733581247871996</v>
      </c>
      <c r="L53" s="171">
        <f t="shared" si="22"/>
        <v>72.675050339470999</v>
      </c>
      <c r="M53" s="171">
        <f t="shared" si="22"/>
        <v>78.335321577626004</v>
      </c>
      <c r="N53" s="171">
        <f t="shared" si="22"/>
        <v>77.888605195379995</v>
      </c>
      <c r="O53" s="171">
        <f t="shared" si="22"/>
        <v>78.306590665630992</v>
      </c>
      <c r="P53" s="171">
        <f t="shared" si="22"/>
        <v>80.322723107865997</v>
      </c>
      <c r="Q53" s="171">
        <f t="shared" si="22"/>
        <v>80.485816663482993</v>
      </c>
    </row>
    <row r="54" spans="1:17" ht="11.5" customHeight="1">
      <c r="A54" s="158" t="s">
        <v>89</v>
      </c>
      <c r="B54" s="141">
        <v>21.397331356559999</v>
      </c>
      <c r="C54" s="141">
        <v>17.850294985251001</v>
      </c>
      <c r="D54" s="141">
        <v>17.225663716814001</v>
      </c>
      <c r="E54" s="141">
        <v>19.111356932153001</v>
      </c>
      <c r="F54" s="141">
        <v>19.820796460177</v>
      </c>
      <c r="G54" s="141">
        <v>20.388643067846999</v>
      </c>
      <c r="H54" s="141">
        <v>20.312638580931001</v>
      </c>
      <c r="I54" s="141">
        <v>20.534133533382999</v>
      </c>
      <c r="J54" s="141">
        <v>20.603576751117998</v>
      </c>
      <c r="K54" s="141">
        <v>18.284758364312001</v>
      </c>
      <c r="L54" s="141">
        <v>15.738557020947001</v>
      </c>
      <c r="M54" s="141">
        <v>16.494615384614999</v>
      </c>
      <c r="N54" s="141">
        <v>16.296153846153999</v>
      </c>
      <c r="O54" s="141">
        <v>15.75710991545</v>
      </c>
      <c r="P54" s="141">
        <v>16.131134969325</v>
      </c>
      <c r="Q54" s="141">
        <v>16.485103132161999</v>
      </c>
    </row>
    <row r="55" spans="1:17" ht="11.5" customHeight="1">
      <c r="A55" s="153" t="s">
        <v>88</v>
      </c>
      <c r="B55" s="137">
        <v>51.301291023791002</v>
      </c>
      <c r="C55" s="137">
        <v>51.304805540906997</v>
      </c>
      <c r="D55" s="137">
        <v>51.339976912319997</v>
      </c>
      <c r="E55" s="137">
        <v>51.692981567076998</v>
      </c>
      <c r="F55" s="137">
        <v>55.359414760988003</v>
      </c>
      <c r="G55" s="137">
        <v>54.874334174457999</v>
      </c>
      <c r="H55" s="137">
        <v>54.880642822219997</v>
      </c>
      <c r="I55" s="137">
        <v>56.185696734346998</v>
      </c>
      <c r="J55" s="137">
        <v>56.344041769995997</v>
      </c>
      <c r="K55" s="137">
        <v>50.448822883559998</v>
      </c>
      <c r="L55" s="137">
        <v>56.936493318524001</v>
      </c>
      <c r="M55" s="137">
        <v>61.840706193011002</v>
      </c>
      <c r="N55" s="137">
        <v>61.592451349226003</v>
      </c>
      <c r="O55" s="137">
        <v>62.549480750180997</v>
      </c>
      <c r="P55" s="137">
        <v>64.191588138540993</v>
      </c>
      <c r="Q55" s="137">
        <v>64.000713531320997</v>
      </c>
    </row>
    <row r="57" spans="1:17" ht="11.5" customHeight="1">
      <c r="A57" s="130" t="s">
        <v>95</v>
      </c>
      <c r="B57" s="140"/>
      <c r="C57" s="140">
        <f t="shared" ref="C57:Q57" si="23">SUM(C58,C62)</f>
        <v>57.752925561944096</v>
      </c>
      <c r="D57" s="140">
        <f t="shared" si="23"/>
        <v>94.069203341746942</v>
      </c>
      <c r="E57" s="140">
        <f t="shared" si="23"/>
        <v>129.32499476479097</v>
      </c>
      <c r="F57" s="140">
        <f t="shared" si="23"/>
        <v>202.77846508533003</v>
      </c>
      <c r="G57" s="140">
        <f t="shared" si="23"/>
        <v>143.86097997611097</v>
      </c>
      <c r="H57" s="140">
        <f t="shared" si="23"/>
        <v>61.719186845807059</v>
      </c>
      <c r="I57" s="140">
        <f t="shared" si="23"/>
        <v>63.607409910371906</v>
      </c>
      <c r="J57" s="140">
        <f t="shared" si="23"/>
        <v>2.6510756660621126</v>
      </c>
      <c r="K57" s="140">
        <f t="shared" si="23"/>
        <v>7.1054273576010019E-15</v>
      </c>
      <c r="L57" s="140">
        <f t="shared" si="23"/>
        <v>4.0125376167800013</v>
      </c>
      <c r="M57" s="140">
        <f t="shared" si="23"/>
        <v>6.6142559086130071</v>
      </c>
      <c r="N57" s="140">
        <f t="shared" si="23"/>
        <v>1.4617881903410037</v>
      </c>
      <c r="O57" s="140">
        <f t="shared" si="23"/>
        <v>11.580838534281064</v>
      </c>
      <c r="P57" s="140">
        <f t="shared" si="23"/>
        <v>73.084382594535072</v>
      </c>
      <c r="Q57" s="140">
        <f t="shared" si="23"/>
        <v>83.600020599576894</v>
      </c>
    </row>
    <row r="58" spans="1:17" ht="11.5" customHeight="1">
      <c r="A58" s="170" t="s">
        <v>19</v>
      </c>
      <c r="B58" s="172"/>
      <c r="C58" s="172">
        <f t="shared" ref="C58:Q58" si="24">SUM(C59:C61)</f>
        <v>56.039368010702091</v>
      </c>
      <c r="D58" s="172">
        <f t="shared" si="24"/>
        <v>92.32398893620794</v>
      </c>
      <c r="E58" s="172">
        <f t="shared" si="24"/>
        <v>127.26194707590798</v>
      </c>
      <c r="F58" s="172">
        <f t="shared" si="24"/>
        <v>196.12554623946801</v>
      </c>
      <c r="G58" s="172">
        <f t="shared" si="24"/>
        <v>141.35492654229299</v>
      </c>
      <c r="H58" s="172">
        <f t="shared" si="24"/>
        <v>59.365595272283059</v>
      </c>
      <c r="I58" s="172">
        <f t="shared" si="24"/>
        <v>59.657573633114907</v>
      </c>
      <c r="J58" s="172">
        <f t="shared" si="24"/>
        <v>1.1368683772161603E-13</v>
      </c>
      <c r="K58" s="172">
        <f t="shared" si="24"/>
        <v>0</v>
      </c>
      <c r="L58" s="172">
        <f t="shared" si="24"/>
        <v>0</v>
      </c>
      <c r="M58" s="172">
        <f t="shared" si="24"/>
        <v>0</v>
      </c>
      <c r="N58" s="172">
        <f t="shared" si="24"/>
        <v>0</v>
      </c>
      <c r="O58" s="172">
        <f t="shared" si="24"/>
        <v>8.9137660992000747</v>
      </c>
      <c r="P58" s="172">
        <f t="shared" si="24"/>
        <v>69.732232172049066</v>
      </c>
      <c r="Q58" s="172">
        <f t="shared" si="24"/>
        <v>81.206615141762882</v>
      </c>
    </row>
    <row r="59" spans="1:17" ht="11.5" customHeight="1">
      <c r="A59" s="158" t="s">
        <v>24</v>
      </c>
      <c r="B59" s="141"/>
      <c r="C59" s="141">
        <v>15.508156182975014</v>
      </c>
      <c r="D59" s="141">
        <v>16.246892464120975</v>
      </c>
      <c r="E59" s="141">
        <v>14.81008598594201</v>
      </c>
      <c r="F59" s="141">
        <v>17.178194962573002</v>
      </c>
      <c r="G59" s="141">
        <v>11.246305967769985</v>
      </c>
      <c r="H59" s="141">
        <v>1.4125428327299971</v>
      </c>
      <c r="I59" s="141">
        <v>0</v>
      </c>
      <c r="J59" s="141">
        <v>0</v>
      </c>
      <c r="K59" s="141">
        <v>0</v>
      </c>
      <c r="L59" s="141">
        <v>0</v>
      </c>
      <c r="M59" s="141">
        <v>0</v>
      </c>
      <c r="N59" s="141">
        <v>0</v>
      </c>
      <c r="O59" s="141">
        <v>0</v>
      </c>
      <c r="P59" s="141">
        <v>0</v>
      </c>
      <c r="Q59" s="141">
        <v>0</v>
      </c>
    </row>
    <row r="60" spans="1:17" ht="11.5" customHeight="1">
      <c r="A60" s="158" t="s">
        <v>87</v>
      </c>
      <c r="B60" s="141"/>
      <c r="C60" s="141">
        <v>40.21464496146001</v>
      </c>
      <c r="D60" s="141">
        <v>35.646757150729968</v>
      </c>
      <c r="E60" s="141">
        <v>61.863837137871997</v>
      </c>
      <c r="F60" s="141">
        <v>68.249546885675954</v>
      </c>
      <c r="G60" s="141">
        <v>48.740157500670989</v>
      </c>
      <c r="H60" s="141">
        <v>13.217323896638959</v>
      </c>
      <c r="I60" s="141">
        <v>31.71636436885899</v>
      </c>
      <c r="J60" s="141">
        <v>0</v>
      </c>
      <c r="K60" s="141">
        <v>0</v>
      </c>
      <c r="L60" s="141">
        <v>0</v>
      </c>
      <c r="M60" s="141">
        <v>0</v>
      </c>
      <c r="N60" s="141">
        <v>0</v>
      </c>
      <c r="O60" s="141">
        <v>8.9137660992000747</v>
      </c>
      <c r="P60" s="141">
        <v>32.647505408007987</v>
      </c>
      <c r="Q60" s="141">
        <v>42.50539376196491</v>
      </c>
    </row>
    <row r="61" spans="1:17" ht="11.5" customHeight="1">
      <c r="A61" s="158" t="s">
        <v>88</v>
      </c>
      <c r="B61" s="141"/>
      <c r="C61" s="141">
        <v>0.31656686626706687</v>
      </c>
      <c r="D61" s="141">
        <v>40.430339321356996</v>
      </c>
      <c r="E61" s="141">
        <v>50.588023952093977</v>
      </c>
      <c r="F61" s="141">
        <v>110.69780439121905</v>
      </c>
      <c r="G61" s="141">
        <v>81.368463073852013</v>
      </c>
      <c r="H61" s="141">
        <v>44.735728542914103</v>
      </c>
      <c r="I61" s="141">
        <v>27.941209264255917</v>
      </c>
      <c r="J61" s="141">
        <v>1.1368683772161603E-13</v>
      </c>
      <c r="K61" s="141">
        <v>0</v>
      </c>
      <c r="L61" s="141">
        <v>0</v>
      </c>
      <c r="M61" s="141">
        <v>0</v>
      </c>
      <c r="N61" s="141">
        <v>0</v>
      </c>
      <c r="O61" s="141">
        <v>0</v>
      </c>
      <c r="P61" s="141">
        <v>37.084726764041079</v>
      </c>
      <c r="Q61" s="141">
        <v>38.701221379797971</v>
      </c>
    </row>
    <row r="62" spans="1:17" ht="11.5" customHeight="1">
      <c r="A62" s="168" t="s">
        <v>23</v>
      </c>
      <c r="B62" s="171"/>
      <c r="C62" s="171">
        <f t="shared" ref="C62:Q62" si="25">SUM(C63:C64)</f>
        <v>1.7135575512420012</v>
      </c>
      <c r="D62" s="171">
        <f t="shared" si="25"/>
        <v>1.7452144055390022</v>
      </c>
      <c r="E62" s="171">
        <f t="shared" si="25"/>
        <v>2.0630476888830032</v>
      </c>
      <c r="F62" s="171">
        <f t="shared" si="25"/>
        <v>6.6529188458620041</v>
      </c>
      <c r="G62" s="171">
        <f t="shared" si="25"/>
        <v>2.5060534338179963</v>
      </c>
      <c r="H62" s="171">
        <f t="shared" si="25"/>
        <v>2.3535915735239996</v>
      </c>
      <c r="I62" s="171">
        <f t="shared" si="25"/>
        <v>3.949836277256999</v>
      </c>
      <c r="J62" s="171">
        <f t="shared" si="25"/>
        <v>2.651075666061999</v>
      </c>
      <c r="K62" s="171">
        <f t="shared" si="25"/>
        <v>7.1054273576010019E-15</v>
      </c>
      <c r="L62" s="171">
        <f t="shared" si="25"/>
        <v>4.0125376167800013</v>
      </c>
      <c r="M62" s="171">
        <f t="shared" si="25"/>
        <v>6.6142559086130071</v>
      </c>
      <c r="N62" s="171">
        <f t="shared" si="25"/>
        <v>1.4617881903410037</v>
      </c>
      <c r="O62" s="171">
        <f t="shared" si="25"/>
        <v>2.6670724350809891</v>
      </c>
      <c r="P62" s="171">
        <f t="shared" si="25"/>
        <v>3.3521504224859981</v>
      </c>
      <c r="Q62" s="171">
        <f t="shared" si="25"/>
        <v>2.3934054578140085</v>
      </c>
    </row>
    <row r="63" spans="1:17" ht="11.5" customHeight="1">
      <c r="A63" s="158" t="s">
        <v>89</v>
      </c>
      <c r="B63" s="141"/>
      <c r="C63" s="141">
        <v>3.5527136788005009E-15</v>
      </c>
      <c r="D63" s="141">
        <v>0</v>
      </c>
      <c r="E63" s="141">
        <v>0</v>
      </c>
      <c r="F63" s="141">
        <v>1.2764426178249977</v>
      </c>
      <c r="G63" s="141">
        <v>1.2810909862219972</v>
      </c>
      <c r="H63" s="141">
        <v>0.63723989163599981</v>
      </c>
      <c r="I63" s="141">
        <v>0.9347393310039962</v>
      </c>
      <c r="J63" s="141">
        <v>0.78268759628699769</v>
      </c>
      <c r="K63" s="141">
        <v>0</v>
      </c>
      <c r="L63" s="141">
        <v>0</v>
      </c>
      <c r="M63" s="141">
        <v>3.5527136788005009E-15</v>
      </c>
      <c r="N63" s="141">
        <v>0</v>
      </c>
      <c r="O63" s="141">
        <v>0</v>
      </c>
      <c r="P63" s="141">
        <v>0</v>
      </c>
      <c r="Q63" s="141">
        <v>0.87423703090800231</v>
      </c>
    </row>
    <row r="64" spans="1:17" ht="11.5" customHeight="1">
      <c r="A64" s="153" t="s">
        <v>88</v>
      </c>
      <c r="B64" s="137"/>
      <c r="C64" s="137">
        <v>1.7135575512419976</v>
      </c>
      <c r="D64" s="137">
        <v>1.7452144055390022</v>
      </c>
      <c r="E64" s="137">
        <v>2.0630476888830032</v>
      </c>
      <c r="F64" s="137">
        <v>5.3764762280370064</v>
      </c>
      <c r="G64" s="137">
        <v>1.224962447595999</v>
      </c>
      <c r="H64" s="137">
        <v>1.7163516818879998</v>
      </c>
      <c r="I64" s="137">
        <v>3.0150969462530028</v>
      </c>
      <c r="J64" s="137">
        <v>1.8683880697750013</v>
      </c>
      <c r="K64" s="137">
        <v>7.1054273576010019E-15</v>
      </c>
      <c r="L64" s="137">
        <v>4.0125376167800013</v>
      </c>
      <c r="M64" s="137">
        <v>6.6142559086130035</v>
      </c>
      <c r="N64" s="137">
        <v>1.4617881903410037</v>
      </c>
      <c r="O64" s="137">
        <v>2.6670724350809891</v>
      </c>
      <c r="P64" s="137">
        <v>3.3521504224859981</v>
      </c>
      <c r="Q64" s="137">
        <v>1.5191684269060062</v>
      </c>
    </row>
    <row r="66" spans="1:17" ht="11.5" customHeight="1">
      <c r="A66" s="136" t="s">
        <v>25</v>
      </c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</row>
    <row r="68" spans="1:17" ht="11.5" customHeight="1">
      <c r="A68" s="130" t="s">
        <v>96</v>
      </c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</row>
    <row r="69" spans="1:17" ht="11.5" customHeight="1">
      <c r="A69" s="170" t="s">
        <v>97</v>
      </c>
      <c r="B69" s="174">
        <f t="shared" ref="B69:Q75" ca="1" si="26">IF(B31=0,"",B31/B22)</f>
        <v>95.894853569104029</v>
      </c>
      <c r="C69" s="174">
        <f t="shared" ca="1" si="26"/>
        <v>93.488085113459491</v>
      </c>
      <c r="D69" s="174">
        <f t="shared" ca="1" si="26"/>
        <v>93.688759922897887</v>
      </c>
      <c r="E69" s="174">
        <f t="shared" ca="1" si="26"/>
        <v>93.491872657550303</v>
      </c>
      <c r="F69" s="174">
        <f t="shared" ca="1" si="26"/>
        <v>95.911906733508047</v>
      </c>
      <c r="G69" s="174">
        <f t="shared" ca="1" si="26"/>
        <v>99.675342050010826</v>
      </c>
      <c r="H69" s="174">
        <f t="shared" ca="1" si="26"/>
        <v>101.27834899350523</v>
      </c>
      <c r="I69" s="174">
        <f t="shared" ca="1" si="26"/>
        <v>104.92038203483142</v>
      </c>
      <c r="J69" s="174">
        <f t="shared" ca="1" si="26"/>
        <v>104.97424299522184</v>
      </c>
      <c r="K69" s="174">
        <f t="shared" ca="1" si="26"/>
        <v>108.81135789444279</v>
      </c>
      <c r="L69" s="174">
        <f t="shared" ca="1" si="26"/>
        <v>110.66785033135746</v>
      </c>
      <c r="M69" s="174">
        <f t="shared" ca="1" si="26"/>
        <v>113.64379488093434</v>
      </c>
      <c r="N69" s="174">
        <f t="shared" ca="1" si="26"/>
        <v>117.51008371694695</v>
      </c>
      <c r="O69" s="174">
        <f t="shared" ca="1" si="26"/>
        <v>120.58840166606191</v>
      </c>
      <c r="P69" s="174">
        <f t="shared" ca="1" si="26"/>
        <v>124.42524506343679</v>
      </c>
      <c r="Q69" s="174">
        <f t="shared" ca="1" si="26"/>
        <v>127.39913706438762</v>
      </c>
    </row>
    <row r="70" spans="1:17" ht="11.5" customHeight="1">
      <c r="A70" s="158" t="s">
        <v>24</v>
      </c>
      <c r="B70" s="150">
        <f t="shared" ca="1" si="26"/>
        <v>70.51800787546118</v>
      </c>
      <c r="C70" s="150">
        <f t="shared" ca="1" si="26"/>
        <v>69.384107343586479</v>
      </c>
      <c r="D70" s="150">
        <f t="shared" ca="1" si="26"/>
        <v>67.592051083775743</v>
      </c>
      <c r="E70" s="150">
        <f t="shared" ca="1" si="26"/>
        <v>65.715047392143973</v>
      </c>
      <c r="F70" s="150">
        <f t="shared" ca="1" si="26"/>
        <v>66.275303750673487</v>
      </c>
      <c r="G70" s="150">
        <f t="shared" ca="1" si="26"/>
        <v>68.862309361232548</v>
      </c>
      <c r="H70" s="150">
        <f t="shared" ca="1" si="26"/>
        <v>70.565747156155595</v>
      </c>
      <c r="I70" s="150">
        <f t="shared" ca="1" si="26"/>
        <v>72.277809552545492</v>
      </c>
      <c r="J70" s="150">
        <f t="shared" ca="1" si="26"/>
        <v>71.728027361442301</v>
      </c>
      <c r="K70" s="150">
        <f t="shared" ca="1" si="26"/>
        <v>73.961902276867647</v>
      </c>
      <c r="L70" s="150">
        <f t="shared" ca="1" si="26"/>
        <v>74.580748124205911</v>
      </c>
      <c r="M70" s="150">
        <f t="shared" ca="1" si="26"/>
        <v>73.963380748785468</v>
      </c>
      <c r="N70" s="150">
        <f t="shared" ca="1" si="26"/>
        <v>76.144108258146503</v>
      </c>
      <c r="O70" s="150">
        <f t="shared" ca="1" si="26"/>
        <v>77.651247428537374</v>
      </c>
      <c r="P70" s="150">
        <f t="shared" ca="1" si="26"/>
        <v>82.544707777999051</v>
      </c>
      <c r="Q70" s="150">
        <f t="shared" ca="1" si="26"/>
        <v>86.043889994937601</v>
      </c>
    </row>
    <row r="71" spans="1:17" ht="11.5" customHeight="1">
      <c r="A71" s="158" t="s">
        <v>87</v>
      </c>
      <c r="B71" s="150">
        <f t="shared" ca="1" si="26"/>
        <v>89.110422439328048</v>
      </c>
      <c r="C71" s="150">
        <f t="shared" ca="1" si="26"/>
        <v>89.042932529763817</v>
      </c>
      <c r="D71" s="150">
        <f t="shared" ca="1" si="26"/>
        <v>91.354787654049517</v>
      </c>
      <c r="E71" s="150">
        <f t="shared" ca="1" si="26"/>
        <v>92.959277993806765</v>
      </c>
      <c r="F71" s="150">
        <f t="shared" ca="1" si="26"/>
        <v>94.196660817287651</v>
      </c>
      <c r="G71" s="150">
        <f t="shared" ca="1" si="26"/>
        <v>98.099223034871585</v>
      </c>
      <c r="H71" s="150">
        <f t="shared" ca="1" si="26"/>
        <v>99.968871704022291</v>
      </c>
      <c r="I71" s="150">
        <f t="shared" ca="1" si="26"/>
        <v>102.54862264092486</v>
      </c>
      <c r="J71" s="150">
        <f t="shared" ca="1" si="26"/>
        <v>102.18096183707539</v>
      </c>
      <c r="K71" s="150">
        <f t="shared" ca="1" si="26"/>
        <v>104.095365447698</v>
      </c>
      <c r="L71" s="150">
        <f t="shared" ca="1" si="26"/>
        <v>106.31203050874383</v>
      </c>
      <c r="M71" s="150">
        <f t="shared" ca="1" si="26"/>
        <v>109.92063148738222</v>
      </c>
      <c r="N71" s="150">
        <f t="shared" ca="1" si="26"/>
        <v>112.83953498421712</v>
      </c>
      <c r="O71" s="150">
        <f t="shared" ca="1" si="26"/>
        <v>116.27450844069347</v>
      </c>
      <c r="P71" s="150">
        <f t="shared" ca="1" si="26"/>
        <v>119.66038659220537</v>
      </c>
      <c r="Q71" s="150">
        <f t="shared" ca="1" si="26"/>
        <v>122.73593987845437</v>
      </c>
    </row>
    <row r="72" spans="1:17" ht="11.5" customHeight="1">
      <c r="A72" s="158" t="s">
        <v>88</v>
      </c>
      <c r="B72" s="175">
        <f t="shared" ca="1" si="26"/>
        <v>132.3027068360924</v>
      </c>
      <c r="C72" s="175">
        <f t="shared" ca="1" si="26"/>
        <v>124.80382447913456</v>
      </c>
      <c r="D72" s="175">
        <f t="shared" ca="1" si="26"/>
        <v>122.53969766844253</v>
      </c>
      <c r="E72" s="175">
        <f t="shared" ca="1" si="26"/>
        <v>120.67773455728438</v>
      </c>
      <c r="F72" s="175">
        <f t="shared" ca="1" si="26"/>
        <v>127.46223759651403</v>
      </c>
      <c r="G72" s="175">
        <f t="shared" ca="1" si="26"/>
        <v>129.98178440401657</v>
      </c>
      <c r="H72" s="175">
        <f t="shared" ca="1" si="26"/>
        <v>128.7732425703237</v>
      </c>
      <c r="I72" s="175">
        <f t="shared" ca="1" si="26"/>
        <v>132.31630676838734</v>
      </c>
      <c r="J72" s="175">
        <f t="shared" ca="1" si="26"/>
        <v>133.13598787386249</v>
      </c>
      <c r="K72" s="175">
        <f t="shared" ca="1" si="26"/>
        <v>141.58051016260438</v>
      </c>
      <c r="L72" s="175">
        <f t="shared" ca="1" si="26"/>
        <v>142.46707696318506</v>
      </c>
      <c r="M72" s="175">
        <f t="shared" ca="1" si="26"/>
        <v>145.10333919414097</v>
      </c>
      <c r="N72" s="175">
        <f t="shared" ca="1" si="26"/>
        <v>152.65305559962545</v>
      </c>
      <c r="O72" s="175">
        <f t="shared" ca="1" si="26"/>
        <v>155.47067880773457</v>
      </c>
      <c r="P72" s="175">
        <f t="shared" ca="1" si="26"/>
        <v>157.55347799840993</v>
      </c>
      <c r="Q72" s="175">
        <f t="shared" ca="1" si="26"/>
        <v>159.35438108906101</v>
      </c>
    </row>
    <row r="73" spans="1:17" ht="11.5" customHeight="1">
      <c r="A73" s="168" t="s">
        <v>98</v>
      </c>
      <c r="B73" s="173">
        <f t="shared" ca="1" si="26"/>
        <v>37.779742954414523</v>
      </c>
      <c r="C73" s="173">
        <f t="shared" ca="1" si="26"/>
        <v>39.414916306209555</v>
      </c>
      <c r="D73" s="173">
        <f t="shared" ca="1" si="26"/>
        <v>40.067230842024316</v>
      </c>
      <c r="E73" s="173">
        <f t="shared" ca="1" si="26"/>
        <v>39.211827762704836</v>
      </c>
      <c r="F73" s="173">
        <f t="shared" ca="1" si="26"/>
        <v>39.901151655831946</v>
      </c>
      <c r="G73" s="173">
        <f t="shared" ca="1" si="26"/>
        <v>39.461362863107979</v>
      </c>
      <c r="H73" s="173">
        <f t="shared" ca="1" si="26"/>
        <v>38.888980394187911</v>
      </c>
      <c r="I73" s="173">
        <f t="shared" ca="1" si="26"/>
        <v>38.825561932392155</v>
      </c>
      <c r="J73" s="173">
        <f t="shared" ca="1" si="26"/>
        <v>38.466613644505493</v>
      </c>
      <c r="K73" s="173">
        <f t="shared" ca="1" si="26"/>
        <v>38.312652574478562</v>
      </c>
      <c r="L73" s="173">
        <f t="shared" ca="1" si="26"/>
        <v>42.103155666610547</v>
      </c>
      <c r="M73" s="173">
        <f t="shared" ca="1" si="26"/>
        <v>42.397638786588068</v>
      </c>
      <c r="N73" s="173">
        <f t="shared" ca="1" si="26"/>
        <v>41.690956099580291</v>
      </c>
      <c r="O73" s="173">
        <f t="shared" ca="1" si="26"/>
        <v>40.888094125399114</v>
      </c>
      <c r="P73" s="173">
        <f t="shared" ca="1" si="26"/>
        <v>43.373798129922662</v>
      </c>
      <c r="Q73" s="173">
        <f t="shared" ca="1" si="26"/>
        <v>41.790308362298994</v>
      </c>
    </row>
    <row r="74" spans="1:17" ht="11.5" customHeight="1">
      <c r="A74" s="158" t="s">
        <v>89</v>
      </c>
      <c r="B74" s="150">
        <f t="shared" ca="1" si="26"/>
        <v>20.443462694385222</v>
      </c>
      <c r="C74" s="150">
        <f t="shared" ca="1" si="26"/>
        <v>20.964256787247869</v>
      </c>
      <c r="D74" s="150">
        <f t="shared" ca="1" si="26"/>
        <v>21.288769810563949</v>
      </c>
      <c r="E74" s="150">
        <f t="shared" ca="1" si="26"/>
        <v>21.590377112568248</v>
      </c>
      <c r="F74" s="150">
        <f t="shared" ca="1" si="26"/>
        <v>21.867920982675447</v>
      </c>
      <c r="G74" s="150">
        <f t="shared" ca="1" si="26"/>
        <v>21.640240748128118</v>
      </c>
      <c r="H74" s="150">
        <f t="shared" ca="1" si="26"/>
        <v>20.780332046650894</v>
      </c>
      <c r="I74" s="150">
        <f t="shared" ca="1" si="26"/>
        <v>20.548087603200365</v>
      </c>
      <c r="J74" s="150">
        <f t="shared" ca="1" si="26"/>
        <v>20.076262604786464</v>
      </c>
      <c r="K74" s="150">
        <f t="shared" ca="1" si="26"/>
        <v>20.379911941496268</v>
      </c>
      <c r="L74" s="150">
        <f t="shared" ca="1" si="26"/>
        <v>21.159620466810278</v>
      </c>
      <c r="M74" s="150">
        <f t="shared" ca="1" si="26"/>
        <v>21.937526846472089</v>
      </c>
      <c r="N74" s="150">
        <f t="shared" ca="1" si="26"/>
        <v>21.748823857111997</v>
      </c>
      <c r="O74" s="150">
        <f t="shared" ca="1" si="26"/>
        <v>21.999008313435699</v>
      </c>
      <c r="P74" s="150">
        <f t="shared" ca="1" si="26"/>
        <v>23.753284617019688</v>
      </c>
      <c r="Q74" s="150">
        <f t="shared" ca="1" si="26"/>
        <v>23.443252423116686</v>
      </c>
    </row>
    <row r="75" spans="1:17" ht="11.5" customHeight="1">
      <c r="A75" s="153" t="s">
        <v>88</v>
      </c>
      <c r="B75" s="148">
        <f t="shared" ca="1" si="26"/>
        <v>53.68411641475609</v>
      </c>
      <c r="C75" s="148">
        <f t="shared" ca="1" si="26"/>
        <v>53.485939534047027</v>
      </c>
      <c r="D75" s="148">
        <f t="shared" ca="1" si="26"/>
        <v>54.10407418180953</v>
      </c>
      <c r="E75" s="148">
        <f t="shared" ca="1" si="26"/>
        <v>53.691691688024513</v>
      </c>
      <c r="F75" s="148">
        <f t="shared" ca="1" si="26"/>
        <v>54.452121950987106</v>
      </c>
      <c r="G75" s="148">
        <f t="shared" ca="1" si="26"/>
        <v>55.026757194162137</v>
      </c>
      <c r="H75" s="148">
        <f t="shared" ca="1" si="26"/>
        <v>54.520587981589273</v>
      </c>
      <c r="I75" s="148">
        <f t="shared" ca="1" si="26"/>
        <v>54.571390255434494</v>
      </c>
      <c r="J75" s="148">
        <f t="shared" ca="1" si="26"/>
        <v>54.235860190730385</v>
      </c>
      <c r="K75" s="148">
        <f t="shared" ca="1" si="26"/>
        <v>53.652657673845646</v>
      </c>
      <c r="L75" s="148">
        <f t="shared" ca="1" si="26"/>
        <v>55.036141049909112</v>
      </c>
      <c r="M75" s="148">
        <f t="shared" ca="1" si="26"/>
        <v>54.106609562888615</v>
      </c>
      <c r="N75" s="148">
        <f t="shared" ca="1" si="26"/>
        <v>52.812518991322385</v>
      </c>
      <c r="O75" s="148">
        <f t="shared" ca="1" si="26"/>
        <v>50.475350878248499</v>
      </c>
      <c r="P75" s="148">
        <f t="shared" ca="1" si="26"/>
        <v>52.942880626929245</v>
      </c>
      <c r="Q75" s="148">
        <f t="shared" ca="1" si="26"/>
        <v>50.82230925241538</v>
      </c>
    </row>
    <row r="77" spans="1:17" ht="11.5" customHeight="1">
      <c r="A77" s="130" t="s">
        <v>99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</row>
    <row r="78" spans="1:17" ht="11.5" customHeight="1">
      <c r="A78" s="170" t="s">
        <v>19</v>
      </c>
      <c r="B78" s="174">
        <f ca="1">IF(B13=0,0,B13*1000000/B22)</f>
        <v>1424.400333738266</v>
      </c>
      <c r="C78" s="174">
        <f t="shared" ref="C78:Q78" ca="1" si="27">IF(C13=0,0,C13*1000000/C22)</f>
        <v>1401.3826663427076</v>
      </c>
      <c r="D78" s="174">
        <f t="shared" ca="1" si="27"/>
        <v>1378.0207915978174</v>
      </c>
      <c r="E78" s="174">
        <f t="shared" ca="1" si="27"/>
        <v>1355.0205124163563</v>
      </c>
      <c r="F78" s="174">
        <f t="shared" ca="1" si="27"/>
        <v>1361.8203827014675</v>
      </c>
      <c r="G78" s="174">
        <f t="shared" ca="1" si="27"/>
        <v>1382.9670088459361</v>
      </c>
      <c r="H78" s="174">
        <f t="shared" ca="1" si="27"/>
        <v>1384.6642527607592</v>
      </c>
      <c r="I78" s="174">
        <f t="shared" ca="1" si="27"/>
        <v>1428.7727940479342</v>
      </c>
      <c r="J78" s="174">
        <f t="shared" ca="1" si="27"/>
        <v>1376.5147552984317</v>
      </c>
      <c r="K78" s="174">
        <f t="shared" ca="1" si="27"/>
        <v>1398.1661776121291</v>
      </c>
      <c r="L78" s="174">
        <f t="shared" ca="1" si="27"/>
        <v>1362.5526185201948</v>
      </c>
      <c r="M78" s="174">
        <f t="shared" ca="1" si="27"/>
        <v>1374.2716042726893</v>
      </c>
      <c r="N78" s="174">
        <f t="shared" ca="1" si="27"/>
        <v>1353.0256410061384</v>
      </c>
      <c r="O78" s="174">
        <f t="shared" ca="1" si="27"/>
        <v>1359.2018599403621</v>
      </c>
      <c r="P78" s="174">
        <f t="shared" ca="1" si="27"/>
        <v>1372.5744198067828</v>
      </c>
      <c r="Q78" s="174">
        <f t="shared" ca="1" si="27"/>
        <v>1368.5960131585919</v>
      </c>
    </row>
    <row r="79" spans="1:17" ht="11.5" customHeight="1">
      <c r="A79" s="158" t="s">
        <v>24</v>
      </c>
      <c r="B79" s="150">
        <v>473.73312560908755</v>
      </c>
      <c r="C79" s="150">
        <v>474.37938554097764</v>
      </c>
      <c r="D79" s="150">
        <v>475.03664992062926</v>
      </c>
      <c r="E79" s="150">
        <v>475.70372243311533</v>
      </c>
      <c r="F79" s="150">
        <v>476.41653118869493</v>
      </c>
      <c r="G79" s="150">
        <v>477.10494639504452</v>
      </c>
      <c r="H79" s="150">
        <v>477.67681269634255</v>
      </c>
      <c r="I79" s="150">
        <v>478.28819728452038</v>
      </c>
      <c r="J79" s="150">
        <v>478.81829096922155</v>
      </c>
      <c r="K79" s="150">
        <v>479.38971310566546</v>
      </c>
      <c r="L79" s="150">
        <v>480.00000541949197</v>
      </c>
      <c r="M79" s="150">
        <v>479.38971198861617</v>
      </c>
      <c r="N79" s="150">
        <v>478.76390596558264</v>
      </c>
      <c r="O79" s="150">
        <v>478.14571213077369</v>
      </c>
      <c r="P79" s="150">
        <v>477.51171477741724</v>
      </c>
      <c r="Q79" s="150">
        <v>476.88013050973154</v>
      </c>
    </row>
    <row r="80" spans="1:17" ht="11.5" customHeight="1">
      <c r="A80" s="158" t="s">
        <v>87</v>
      </c>
      <c r="B80" s="150">
        <v>741.69059900659659</v>
      </c>
      <c r="C80" s="150">
        <v>749.20979332421223</v>
      </c>
      <c r="D80" s="150">
        <v>725.64893501836127</v>
      </c>
      <c r="E80" s="150">
        <v>721.55612365179456</v>
      </c>
      <c r="F80" s="150">
        <v>717.85215744990319</v>
      </c>
      <c r="G80" s="150">
        <v>710.28699858542848</v>
      </c>
      <c r="H80" s="150">
        <v>666.51526447609194</v>
      </c>
      <c r="I80" s="150">
        <v>679.71784740392229</v>
      </c>
      <c r="J80" s="150">
        <v>649.96401628810918</v>
      </c>
      <c r="K80" s="150">
        <v>666.01365577581748</v>
      </c>
      <c r="L80" s="150">
        <v>680.65586658432539</v>
      </c>
      <c r="M80" s="150">
        <v>680.99319031391144</v>
      </c>
      <c r="N80" s="150">
        <v>676.28121189476292</v>
      </c>
      <c r="O80" s="150">
        <v>681.25762811755442</v>
      </c>
      <c r="P80" s="150">
        <v>676.39490554891711</v>
      </c>
      <c r="Q80" s="150">
        <v>671.15374877060117</v>
      </c>
    </row>
    <row r="81" spans="1:17" ht="11.5" customHeight="1">
      <c r="A81" s="158" t="s">
        <v>88</v>
      </c>
      <c r="B81" s="150">
        <v>3912.4154739472128</v>
      </c>
      <c r="C81" s="150">
        <v>3913.7712328598714</v>
      </c>
      <c r="D81" s="150">
        <v>3913.7712328598714</v>
      </c>
      <c r="E81" s="150">
        <v>3913.7712328598714</v>
      </c>
      <c r="F81" s="150">
        <v>3913.7712328598714</v>
      </c>
      <c r="G81" s="150">
        <v>3913.7712328598714</v>
      </c>
      <c r="H81" s="150">
        <v>3913.7712328598718</v>
      </c>
      <c r="I81" s="150">
        <v>3763.8884182327251</v>
      </c>
      <c r="J81" s="150">
        <v>3614.5485955698614</v>
      </c>
      <c r="K81" s="150">
        <v>3607.2023293153643</v>
      </c>
      <c r="L81" s="150">
        <v>3403.2793329216274</v>
      </c>
      <c r="M81" s="150">
        <v>3398.5379407570049</v>
      </c>
      <c r="N81" s="150">
        <v>3393.744081448825</v>
      </c>
      <c r="O81" s="150">
        <v>3388.9091473352019</v>
      </c>
      <c r="P81" s="150">
        <v>3384.0328556547897</v>
      </c>
      <c r="Q81" s="150">
        <v>3379.1149231036115</v>
      </c>
    </row>
    <row r="82" spans="1:17" ht="11.5" customHeight="1">
      <c r="A82" s="168" t="s">
        <v>23</v>
      </c>
      <c r="B82" s="173">
        <f ca="1">IF(B17=0,0,B17*1000000/B26)</f>
        <v>1997.3521464961877</v>
      </c>
      <c r="C82" s="173">
        <f t="shared" ref="C82:Q82" ca="1" si="28">IF(C17=0,0,C17*1000000/C26)</f>
        <v>2127.5874754386996</v>
      </c>
      <c r="D82" s="173">
        <f t="shared" ca="1" si="28"/>
        <v>2142.2238197737734</v>
      </c>
      <c r="E82" s="173">
        <f t="shared" ca="1" si="28"/>
        <v>2072.7722697420286</v>
      </c>
      <c r="F82" s="173">
        <f t="shared" ca="1" si="28"/>
        <v>2086.179271307743</v>
      </c>
      <c r="G82" s="173">
        <f t="shared" ca="1" si="28"/>
        <v>2027.623230736787</v>
      </c>
      <c r="H82" s="173">
        <f t="shared" ca="1" si="28"/>
        <v>2043.1053028932615</v>
      </c>
      <c r="I82" s="173">
        <f t="shared" ca="1" si="28"/>
        <v>2066.1330971843131</v>
      </c>
      <c r="J82" s="173">
        <f t="shared" ca="1" si="28"/>
        <v>2082.2580970204735</v>
      </c>
      <c r="K82" s="173">
        <f t="shared" ca="1" si="28"/>
        <v>2076.5786297058744</v>
      </c>
      <c r="L82" s="173">
        <f t="shared" ca="1" si="28"/>
        <v>2334.9752570055002</v>
      </c>
      <c r="M82" s="173">
        <f t="shared" ca="1" si="28"/>
        <v>2392.4626609427351</v>
      </c>
      <c r="N82" s="173">
        <f t="shared" ca="1" si="28"/>
        <v>2398.5296718902591</v>
      </c>
      <c r="O82" s="173">
        <f t="shared" ca="1" si="28"/>
        <v>2500.6840690148897</v>
      </c>
      <c r="P82" s="173">
        <f t="shared" ca="1" si="28"/>
        <v>2488.6826913911177</v>
      </c>
      <c r="Q82" s="173">
        <f t="shared" ca="1" si="28"/>
        <v>2505.4886398588051</v>
      </c>
    </row>
    <row r="83" spans="1:17" ht="11.5" customHeight="1">
      <c r="A83" s="158" t="s">
        <v>89</v>
      </c>
      <c r="B83" s="150">
        <v>448.89464524848216</v>
      </c>
      <c r="C83" s="150">
        <v>437.80936819874074</v>
      </c>
      <c r="D83" s="150">
        <v>437.80537179198939</v>
      </c>
      <c r="E83" s="150">
        <v>437.81943116961162</v>
      </c>
      <c r="F83" s="150">
        <v>437.81827446221547</v>
      </c>
      <c r="G83" s="150">
        <v>437.80926330345363</v>
      </c>
      <c r="H83" s="150">
        <v>442.95815707754133</v>
      </c>
      <c r="I83" s="150">
        <v>473.68416241441395</v>
      </c>
      <c r="J83" s="150">
        <v>459.78190024330354</v>
      </c>
      <c r="K83" s="150">
        <v>455.90614750794902</v>
      </c>
      <c r="L83" s="150">
        <v>547.26638121876454</v>
      </c>
      <c r="M83" s="150">
        <v>528.04357532308893</v>
      </c>
      <c r="N83" s="150">
        <v>527.55146824840688</v>
      </c>
      <c r="O83" s="150">
        <v>525.50491057871727</v>
      </c>
      <c r="P83" s="150">
        <v>521.40600627569233</v>
      </c>
      <c r="Q83" s="150">
        <v>513.24996022930441</v>
      </c>
    </row>
    <row r="84" spans="1:17" ht="11.5" customHeight="1">
      <c r="A84" s="153" t="s">
        <v>88</v>
      </c>
      <c r="B84" s="148">
        <v>3417.9133059792653</v>
      </c>
      <c r="C84" s="148">
        <v>3416.2626565306941</v>
      </c>
      <c r="D84" s="148">
        <v>3416.2715012998656</v>
      </c>
      <c r="E84" s="148">
        <v>3416.242515005873</v>
      </c>
      <c r="F84" s="148">
        <v>3416.2377802633814</v>
      </c>
      <c r="G84" s="148">
        <v>3416.2047777605158</v>
      </c>
      <c r="H84" s="148">
        <v>3424.3719653989519</v>
      </c>
      <c r="I84" s="148">
        <v>3438.0090516235414</v>
      </c>
      <c r="J84" s="148">
        <v>3473.4891348131805</v>
      </c>
      <c r="K84" s="148">
        <v>3462.9324866057482</v>
      </c>
      <c r="L84" s="148">
        <v>3438.9155679212736</v>
      </c>
      <c r="M84" s="148">
        <v>3459.4376927603607</v>
      </c>
      <c r="N84" s="148">
        <v>3441.9588051385513</v>
      </c>
      <c r="O84" s="148">
        <v>3503.1968382041273</v>
      </c>
      <c r="P84" s="148">
        <v>3448.1393784919583</v>
      </c>
      <c r="Q84" s="148">
        <v>3486.2400796203119</v>
      </c>
    </row>
    <row r="86" spans="1:17" ht="11.5" customHeight="1">
      <c r="A86" s="130" t="s">
        <v>100</v>
      </c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</row>
    <row r="87" spans="1:17" ht="11.5" customHeight="1">
      <c r="A87" s="170" t="s">
        <v>101</v>
      </c>
      <c r="B87" s="172">
        <f t="shared" ref="B87:Q93" ca="1" si="29">IF(B4=0,"",B4*1000000/B22)</f>
        <v>164235.86984225933</v>
      </c>
      <c r="C87" s="172">
        <f t="shared" ca="1" si="29"/>
        <v>154126.94170566215</v>
      </c>
      <c r="D87" s="172">
        <f t="shared" ca="1" si="29"/>
        <v>150541.7808200162</v>
      </c>
      <c r="E87" s="172">
        <f t="shared" ca="1" si="29"/>
        <v>146578.14842972296</v>
      </c>
      <c r="F87" s="172">
        <f t="shared" ca="1" si="29"/>
        <v>153832.0927073124</v>
      </c>
      <c r="G87" s="172">
        <f t="shared" ca="1" si="29"/>
        <v>160944.57285162466</v>
      </c>
      <c r="H87" s="172">
        <f t="shared" ca="1" si="29"/>
        <v>161988.10452993918</v>
      </c>
      <c r="I87" s="172">
        <f t="shared" ca="1" si="29"/>
        <v>172502.44678789639</v>
      </c>
      <c r="J87" s="172">
        <f t="shared" ca="1" si="29"/>
        <v>166716.80494843755</v>
      </c>
      <c r="K87" s="172">
        <f t="shared" ca="1" si="29"/>
        <v>178226.76180014468</v>
      </c>
      <c r="L87" s="172">
        <f t="shared" ca="1" si="29"/>
        <v>174676.89211849502</v>
      </c>
      <c r="M87" s="172">
        <f t="shared" ca="1" si="29"/>
        <v>180246.61858916594</v>
      </c>
      <c r="N87" s="172">
        <f t="shared" ca="1" si="29"/>
        <v>185121.61736104457</v>
      </c>
      <c r="O87" s="172">
        <f t="shared" ca="1" si="29"/>
        <v>189988.5201721068</v>
      </c>
      <c r="P87" s="172">
        <f t="shared" ca="1" si="29"/>
        <v>196009.17343694085</v>
      </c>
      <c r="Q87" s="172">
        <f t="shared" ca="1" si="29"/>
        <v>198638.3407813083</v>
      </c>
    </row>
    <row r="88" spans="1:17" ht="11.5" customHeight="1">
      <c r="A88" s="158" t="s">
        <v>24</v>
      </c>
      <c r="B88" s="141">
        <f t="shared" ca="1" si="29"/>
        <v>33406.716282568479</v>
      </c>
      <c r="C88" s="141">
        <f t="shared" ca="1" si="29"/>
        <v>32914.39020795979</v>
      </c>
      <c r="D88" s="141">
        <f t="shared" ca="1" si="29"/>
        <v>32108.701508100865</v>
      </c>
      <c r="E88" s="141">
        <f t="shared" ca="1" si="29"/>
        <v>31260.892664311476</v>
      </c>
      <c r="F88" s="141">
        <f t="shared" ca="1" si="29"/>
        <v>31574.650316372965</v>
      </c>
      <c r="G88" s="141">
        <f t="shared" ca="1" si="29"/>
        <v>32854.548416429825</v>
      </c>
      <c r="H88" s="141">
        <f t="shared" ca="1" si="29"/>
        <v>33707.621187088407</v>
      </c>
      <c r="I88" s="141">
        <f t="shared" ca="1" si="29"/>
        <v>34569.623234560873</v>
      </c>
      <c r="J88" s="141">
        <f t="shared" ca="1" si="29"/>
        <v>34344.691475799365</v>
      </c>
      <c r="K88" s="141">
        <f t="shared" ca="1" si="29"/>
        <v>35456.575113256848</v>
      </c>
      <c r="L88" s="141">
        <f t="shared" ca="1" si="29"/>
        <v>35798.759503808607</v>
      </c>
      <c r="M88" s="141">
        <f t="shared" ca="1" si="29"/>
        <v>35457.283794864619</v>
      </c>
      <c r="N88" s="141">
        <f t="shared" ca="1" si="29"/>
        <v>36455.050685936396</v>
      </c>
      <c r="O88" s="141">
        <f t="shared" ca="1" si="29"/>
        <v>37128.610999560915</v>
      </c>
      <c r="P88" s="141">
        <f t="shared" ca="1" si="29"/>
        <v>39416.064956873139</v>
      </c>
      <c r="Q88" s="141">
        <f t="shared" ca="1" si="29"/>
        <v>41032.621490350823</v>
      </c>
    </row>
    <row r="89" spans="1:17" ht="11.5" customHeight="1">
      <c r="A89" s="158" t="s">
        <v>87</v>
      </c>
      <c r="B89" s="141">
        <f t="shared" ca="1" si="29"/>
        <v>66092.362596756095</v>
      </c>
      <c r="C89" s="141">
        <f t="shared" ca="1" si="29"/>
        <v>66711.83707760612</v>
      </c>
      <c r="D89" s="141">
        <f t="shared" ca="1" si="29"/>
        <v>66291.504369989576</v>
      </c>
      <c r="E89" s="141">
        <f t="shared" ca="1" si="29"/>
        <v>67075.336286680773</v>
      </c>
      <c r="F89" s="141">
        <f t="shared" ca="1" si="29"/>
        <v>67619.276192266698</v>
      </c>
      <c r="G89" s="141">
        <f t="shared" ca="1" si="29"/>
        <v>69678.602693001463</v>
      </c>
      <c r="H89" s="141">
        <f t="shared" ca="1" si="29"/>
        <v>66630.778963182907</v>
      </c>
      <c r="I89" s="141">
        <f t="shared" ca="1" si="29"/>
        <v>69704.129035726568</v>
      </c>
      <c r="J89" s="141">
        <f t="shared" ca="1" si="29"/>
        <v>66413.94834380754</v>
      </c>
      <c r="K89" s="141">
        <f t="shared" ca="1" si="29"/>
        <v>69328.934891141063</v>
      </c>
      <c r="L89" s="141">
        <f t="shared" ca="1" si="29"/>
        <v>72361.907254268284</v>
      </c>
      <c r="M89" s="141">
        <f t="shared" ca="1" si="29"/>
        <v>74855.20151791221</v>
      </c>
      <c r="N89" s="141">
        <f t="shared" ca="1" si="29"/>
        <v>76311.257468767857</v>
      </c>
      <c r="O89" s="141">
        <f t="shared" ca="1" si="29"/>
        <v>79212.8958308414</v>
      </c>
      <c r="P89" s="141">
        <f t="shared" ca="1" si="29"/>
        <v>80937.675886981669</v>
      </c>
      <c r="Q89" s="141">
        <f t="shared" ca="1" si="29"/>
        <v>82374.68615830777</v>
      </c>
    </row>
    <row r="90" spans="1:17" ht="11.5" customHeight="1">
      <c r="A90" s="158" t="s">
        <v>88</v>
      </c>
      <c r="B90" s="141">
        <f t="shared" ca="1" si="29"/>
        <v>517623.15747062961</v>
      </c>
      <c r="C90" s="141">
        <f t="shared" ca="1" si="29"/>
        <v>488453.61799732945</v>
      </c>
      <c r="D90" s="141">
        <f t="shared" ca="1" si="29"/>
        <v>479592.3436180962</v>
      </c>
      <c r="E90" s="141">
        <f t="shared" ca="1" si="29"/>
        <v>472305.04595699924</v>
      </c>
      <c r="F90" s="141">
        <f t="shared" ca="1" si="29"/>
        <v>498858.03878118657</v>
      </c>
      <c r="G90" s="141">
        <f t="shared" ca="1" si="29"/>
        <v>508718.96859623393</v>
      </c>
      <c r="H90" s="141">
        <f t="shared" ca="1" si="29"/>
        <v>503989.01233381912</v>
      </c>
      <c r="I90" s="141">
        <f t="shared" ca="1" si="29"/>
        <v>498023.81458886148</v>
      </c>
      <c r="J90" s="141">
        <f t="shared" ca="1" si="29"/>
        <v>481226.49798927573</v>
      </c>
      <c r="K90" s="141">
        <f t="shared" ca="1" si="29"/>
        <v>510709.54604420409</v>
      </c>
      <c r="L90" s="141">
        <f t="shared" ca="1" si="29"/>
        <v>484855.25865056261</v>
      </c>
      <c r="M90" s="141">
        <f t="shared" ca="1" si="29"/>
        <v>493139.20358182106</v>
      </c>
      <c r="N90" s="141">
        <f t="shared" ca="1" si="29"/>
        <v>518065.40395630727</v>
      </c>
      <c r="O90" s="141">
        <f t="shared" ca="1" si="29"/>
        <v>526876.00555394473</v>
      </c>
      <c r="P90" s="141">
        <f t="shared" ca="1" si="29"/>
        <v>533166.14606930327</v>
      </c>
      <c r="Q90" s="141">
        <f t="shared" ca="1" si="29"/>
        <v>538476.76719998603</v>
      </c>
    </row>
    <row r="91" spans="1:17" ht="11.5" customHeight="1">
      <c r="A91" s="168" t="s">
        <v>102</v>
      </c>
      <c r="B91" s="171">
        <f t="shared" ca="1" si="29"/>
        <v>100086.69707138489</v>
      </c>
      <c r="C91" s="171">
        <f t="shared" ca="1" si="29"/>
        <v>107635.58927542075</v>
      </c>
      <c r="D91" s="171">
        <f t="shared" ca="1" si="29"/>
        <v>109757.63104191903</v>
      </c>
      <c r="E91" s="171">
        <f t="shared" ca="1" si="29"/>
        <v>104951.08385927895</v>
      </c>
      <c r="F91" s="171">
        <f t="shared" ca="1" si="29"/>
        <v>107226.20738649485</v>
      </c>
      <c r="G91" s="171">
        <f t="shared" ca="1" si="29"/>
        <v>104758.85737388919</v>
      </c>
      <c r="H91" s="171">
        <f t="shared" ca="1" si="29"/>
        <v>104467.15433296906</v>
      </c>
      <c r="I91" s="171">
        <f t="shared" ca="1" si="29"/>
        <v>105293.20606539327</v>
      </c>
      <c r="J91" s="171">
        <f t="shared" ca="1" si="29"/>
        <v>105682.64488859028</v>
      </c>
      <c r="K91" s="171">
        <f t="shared" ca="1" si="29"/>
        <v>104420.35972482803</v>
      </c>
      <c r="L91" s="171">
        <f t="shared" ca="1" si="29"/>
        <v>121430.23948352951</v>
      </c>
      <c r="M91" s="171">
        <f t="shared" ca="1" si="29"/>
        <v>123265.19629734682</v>
      </c>
      <c r="N91" s="171">
        <f t="shared" ca="1" si="29"/>
        <v>120805.19701519901</v>
      </c>
      <c r="O91" s="171">
        <f t="shared" ca="1" si="29"/>
        <v>121184.75531657146</v>
      </c>
      <c r="P91" s="171">
        <f t="shared" ca="1" si="29"/>
        <v>126768.6535601381</v>
      </c>
      <c r="Q91" s="171">
        <f t="shared" ca="1" si="29"/>
        <v>122699.0443856745</v>
      </c>
    </row>
    <row r="92" spans="1:17" ht="11.5" customHeight="1">
      <c r="A92" s="158" t="s">
        <v>89</v>
      </c>
      <c r="B92" s="141">
        <f t="shared" ca="1" si="29"/>
        <v>9176.9609338466325</v>
      </c>
      <c r="C92" s="141">
        <f t="shared" ca="1" si="29"/>
        <v>9178.348018781151</v>
      </c>
      <c r="D92" s="141">
        <f t="shared" ca="1" si="29"/>
        <v>9320.3377819080288</v>
      </c>
      <c r="E92" s="141">
        <f t="shared" ca="1" si="29"/>
        <v>9452.6866261620326</v>
      </c>
      <c r="F92" s="141">
        <f t="shared" ca="1" si="29"/>
        <v>9574.1754307110386</v>
      </c>
      <c r="G92" s="141">
        <f t="shared" ca="1" si="29"/>
        <v>9474.2978596473495</v>
      </c>
      <c r="H92" s="141">
        <f t="shared" ca="1" si="29"/>
        <v>9204.8175868438539</v>
      </c>
      <c r="I92" s="141">
        <f t="shared" ca="1" si="29"/>
        <v>9733.3036655399683</v>
      </c>
      <c r="J92" s="141">
        <f t="shared" ca="1" si="29"/>
        <v>9230.7021702122947</v>
      </c>
      <c r="K92" s="141">
        <f t="shared" ca="1" si="29"/>
        <v>9291.3271397988083</v>
      </c>
      <c r="L92" s="141">
        <f t="shared" ca="1" si="29"/>
        <v>11579.948920833767</v>
      </c>
      <c r="M92" s="141">
        <f t="shared" ca="1" si="29"/>
        <v>11583.970109757371</v>
      </c>
      <c r="N92" s="141">
        <f t="shared" ca="1" si="29"/>
        <v>11473.623958495413</v>
      </c>
      <c r="O92" s="141">
        <f t="shared" ca="1" si="29"/>
        <v>11560.586896572484</v>
      </c>
      <c r="P92" s="141">
        <f t="shared" ca="1" si="29"/>
        <v>12385.105268090072</v>
      </c>
      <c r="Q92" s="141">
        <f t="shared" ca="1" si="29"/>
        <v>12032.248373810184</v>
      </c>
    </row>
    <row r="93" spans="1:17" ht="11.5" customHeight="1">
      <c r="A93" s="153" t="s">
        <v>88</v>
      </c>
      <c r="B93" s="137">
        <f t="shared" ca="1" si="29"/>
        <v>183487.65581373472</v>
      </c>
      <c r="C93" s="137">
        <f t="shared" ca="1" si="29"/>
        <v>182722.0178796236</v>
      </c>
      <c r="D93" s="137">
        <f t="shared" ca="1" si="29"/>
        <v>184834.20673152976</v>
      </c>
      <c r="E93" s="137">
        <f t="shared" ca="1" si="29"/>
        <v>183423.83984721679</v>
      </c>
      <c r="F93" s="137">
        <f t="shared" ca="1" si="29"/>
        <v>186021.39622447113</v>
      </c>
      <c r="G93" s="137">
        <f t="shared" ca="1" si="29"/>
        <v>187982.67083136449</v>
      </c>
      <c r="H93" s="137">
        <f t="shared" ca="1" si="29"/>
        <v>186698.77302122136</v>
      </c>
      <c r="I93" s="137">
        <f t="shared" ca="1" si="29"/>
        <v>187616.93365786455</v>
      </c>
      <c r="J93" s="137">
        <f t="shared" ca="1" si="29"/>
        <v>188387.67108974868</v>
      </c>
      <c r="K93" s="137">
        <f t="shared" ca="1" si="29"/>
        <v>185795.5312514973</v>
      </c>
      <c r="L93" s="137">
        <f t="shared" ca="1" si="29"/>
        <v>189264.64225484352</v>
      </c>
      <c r="M93" s="137">
        <f t="shared" ca="1" si="29"/>
        <v>187178.44454932504</v>
      </c>
      <c r="N93" s="137">
        <f t="shared" ca="1" si="29"/>
        <v>181778.51476372904</v>
      </c>
      <c r="O93" s="137">
        <f t="shared" ca="1" si="29"/>
        <v>176825.08960392405</v>
      </c>
      <c r="P93" s="137">
        <f t="shared" ca="1" si="29"/>
        <v>182554.43150051372</v>
      </c>
      <c r="Q93" s="137">
        <f t="shared" ca="1" si="29"/>
        <v>177178.7714546287</v>
      </c>
    </row>
    <row r="95" spans="1:17" ht="11.5" customHeight="1">
      <c r="A95" s="130" t="s">
        <v>103</v>
      </c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</row>
    <row r="96" spans="1:17" ht="11.5" customHeight="1">
      <c r="A96" s="170" t="s">
        <v>19</v>
      </c>
      <c r="B96" s="172">
        <f t="shared" ref="B96:Q102" ca="1" si="30">IF(B22=0,0,B22/B49)</f>
        <v>1196.3562867118721</v>
      </c>
      <c r="C96" s="172">
        <f t="shared" ca="1" si="30"/>
        <v>1224.0735591784339</v>
      </c>
      <c r="D96" s="172">
        <f t="shared" ca="1" si="30"/>
        <v>1225.3356674028548</v>
      </c>
      <c r="E96" s="172">
        <f t="shared" ca="1" si="30"/>
        <v>1226.9755890825888</v>
      </c>
      <c r="F96" s="172">
        <f t="shared" ca="1" si="30"/>
        <v>1179.1373475863818</v>
      </c>
      <c r="G96" s="172">
        <f t="shared" ca="1" si="30"/>
        <v>1141.1401216672873</v>
      </c>
      <c r="H96" s="172">
        <f t="shared" ca="1" si="30"/>
        <v>1154.8211802278752</v>
      </c>
      <c r="I96" s="172">
        <f t="shared" ca="1" si="30"/>
        <v>1173.3690686628277</v>
      </c>
      <c r="J96" s="172">
        <f t="shared" ca="1" si="30"/>
        <v>1195.753034741115</v>
      </c>
      <c r="K96" s="172">
        <f t="shared" ca="1" si="30"/>
        <v>1159.6241372832724</v>
      </c>
      <c r="L96" s="172">
        <f t="shared" ca="1" si="30"/>
        <v>1194.4056116761128</v>
      </c>
      <c r="M96" s="172">
        <f t="shared" ca="1" si="30"/>
        <v>1183.3965629242823</v>
      </c>
      <c r="N96" s="172">
        <f t="shared" ca="1" si="30"/>
        <v>1176.0033642702697</v>
      </c>
      <c r="O96" s="172">
        <f t="shared" ca="1" si="30"/>
        <v>1176.8818560012646</v>
      </c>
      <c r="P96" s="172">
        <f t="shared" ca="1" si="30"/>
        <v>1174.2352833766308</v>
      </c>
      <c r="Q96" s="172">
        <f t="shared" ca="1" si="30"/>
        <v>1192.1246362613992</v>
      </c>
    </row>
    <row r="97" spans="1:17" ht="11.5" customHeight="1">
      <c r="A97" s="158" t="s">
        <v>24</v>
      </c>
      <c r="B97" s="141">
        <f t="shared" ca="1" si="30"/>
        <v>2379.8758638493737</v>
      </c>
      <c r="C97" s="141">
        <f t="shared" ca="1" si="30"/>
        <v>2348.0335709249957</v>
      </c>
      <c r="D97" s="141">
        <f t="shared" ca="1" si="30"/>
        <v>2385.1029372292091</v>
      </c>
      <c r="E97" s="141">
        <f t="shared" ca="1" si="30"/>
        <v>2439.9647247819262</v>
      </c>
      <c r="F97" s="141">
        <f t="shared" ca="1" si="30"/>
        <v>2348.9052900422944</v>
      </c>
      <c r="G97" s="141">
        <f t="shared" ca="1" si="30"/>
        <v>2227.5185029842041</v>
      </c>
      <c r="H97" s="141">
        <f t="shared" ca="1" si="30"/>
        <v>2210.4001393623084</v>
      </c>
      <c r="I97" s="141">
        <f t="shared" ca="1" si="30"/>
        <v>2177.2886019552179</v>
      </c>
      <c r="J97" s="141">
        <f t="shared" ca="1" si="30"/>
        <v>2184.5328131876067</v>
      </c>
      <c r="K97" s="141">
        <f t="shared" ca="1" si="30"/>
        <v>2129.5776518315556</v>
      </c>
      <c r="L97" s="141">
        <f t="shared" ca="1" si="30"/>
        <v>2166.4040089071359</v>
      </c>
      <c r="M97" s="141">
        <f t="shared" ca="1" si="30"/>
        <v>2165.7172018443407</v>
      </c>
      <c r="N97" s="141">
        <f t="shared" ca="1" si="30"/>
        <v>2156.6902932141943</v>
      </c>
      <c r="O97" s="141">
        <f t="shared" ca="1" si="30"/>
        <v>2158.2723271693581</v>
      </c>
      <c r="P97" s="141">
        <f t="shared" ca="1" si="30"/>
        <v>2157.0476028793241</v>
      </c>
      <c r="Q97" s="141">
        <f t="shared" ca="1" si="30"/>
        <v>2156.4650842082165</v>
      </c>
    </row>
    <row r="98" spans="1:17" ht="11.5" customHeight="1">
      <c r="A98" s="158" t="s">
        <v>87</v>
      </c>
      <c r="B98" s="141">
        <f t="shared" ca="1" si="30"/>
        <v>2067.6058293616293</v>
      </c>
      <c r="C98" s="141">
        <f t="shared" ca="1" si="30"/>
        <v>2030.9606138234055</v>
      </c>
      <c r="D98" s="141">
        <f t="shared" ca="1" si="30"/>
        <v>1984.2455830517811</v>
      </c>
      <c r="E98" s="141">
        <f t="shared" ca="1" si="30"/>
        <v>1925.1717476955389</v>
      </c>
      <c r="F98" s="141">
        <f t="shared" ca="1" si="30"/>
        <v>1858.3292097503293</v>
      </c>
      <c r="G98" s="141">
        <f t="shared" ca="1" si="30"/>
        <v>1801.6953639871622</v>
      </c>
      <c r="H98" s="141">
        <f t="shared" ca="1" si="30"/>
        <v>1843.5334348116587</v>
      </c>
      <c r="I98" s="141">
        <f t="shared" ca="1" si="30"/>
        <v>1807.9955834962836</v>
      </c>
      <c r="J98" s="141">
        <f t="shared" ca="1" si="30"/>
        <v>1833.8847298657847</v>
      </c>
      <c r="K98" s="141">
        <f t="shared" ca="1" si="30"/>
        <v>1808.7976196490361</v>
      </c>
      <c r="L98" s="141">
        <f t="shared" ca="1" si="30"/>
        <v>1804.961350894627</v>
      </c>
      <c r="M98" s="141">
        <f t="shared" ca="1" si="30"/>
        <v>1791.5480231522497</v>
      </c>
      <c r="N98" s="141">
        <f t="shared" ca="1" si="30"/>
        <v>1778.6494222971119</v>
      </c>
      <c r="O98" s="141">
        <f t="shared" ca="1" si="30"/>
        <v>1764.5729377355997</v>
      </c>
      <c r="P98" s="141">
        <f t="shared" ca="1" si="30"/>
        <v>1767.1023606543977</v>
      </c>
      <c r="Q98" s="141">
        <f t="shared" ca="1" si="30"/>
        <v>1778.3759003176135</v>
      </c>
    </row>
    <row r="99" spans="1:17" ht="11.5" customHeight="1">
      <c r="A99" s="158" t="s">
        <v>88</v>
      </c>
      <c r="B99" s="141">
        <f t="shared" ca="1" si="30"/>
        <v>484.34861527153129</v>
      </c>
      <c r="C99" s="141">
        <f t="shared" ca="1" si="30"/>
        <v>497.21524593780543</v>
      </c>
      <c r="D99" s="141">
        <f t="shared" ca="1" si="30"/>
        <v>500.27477550741884</v>
      </c>
      <c r="E99" s="141">
        <f t="shared" ca="1" si="30"/>
        <v>498.95345244457297</v>
      </c>
      <c r="F99" s="141">
        <f t="shared" ca="1" si="30"/>
        <v>482.40795375817572</v>
      </c>
      <c r="G99" s="141">
        <f t="shared" ca="1" si="30"/>
        <v>480.6314507186645</v>
      </c>
      <c r="H99" s="141">
        <f t="shared" ca="1" si="30"/>
        <v>497.73283854414058</v>
      </c>
      <c r="I99" s="141">
        <f t="shared" ca="1" si="30"/>
        <v>557.46374505910944</v>
      </c>
      <c r="J99" s="141">
        <f t="shared" ca="1" si="30"/>
        <v>573.0194163656206</v>
      </c>
      <c r="K99" s="141">
        <f t="shared" ca="1" si="30"/>
        <v>555.87614554469496</v>
      </c>
      <c r="L99" s="141">
        <f t="shared" ca="1" si="30"/>
        <v>591.57427857852622</v>
      </c>
      <c r="M99" s="141">
        <f t="shared" ca="1" si="30"/>
        <v>591.62267131582564</v>
      </c>
      <c r="N99" s="141">
        <f t="shared" ca="1" si="30"/>
        <v>578.78381649444123</v>
      </c>
      <c r="O99" s="141">
        <f t="shared" ca="1" si="30"/>
        <v>585.5139151252896</v>
      </c>
      <c r="P99" s="141">
        <f t="shared" ca="1" si="30"/>
        <v>592.2976521636192</v>
      </c>
      <c r="Q99" s="141">
        <f t="shared" ca="1" si="30"/>
        <v>607.06738479326737</v>
      </c>
    </row>
    <row r="100" spans="1:17" ht="11.5" customHeight="1">
      <c r="A100" s="168" t="s">
        <v>23</v>
      </c>
      <c r="B100" s="171">
        <f t="shared" ca="1" si="30"/>
        <v>819.69916414958459</v>
      </c>
      <c r="C100" s="171">
        <f t="shared" ca="1" si="30"/>
        <v>795.125733049887</v>
      </c>
      <c r="D100" s="171">
        <f t="shared" ca="1" si="30"/>
        <v>786.58931069745609</v>
      </c>
      <c r="E100" s="171">
        <f t="shared" ca="1" si="30"/>
        <v>806.29239973226845</v>
      </c>
      <c r="F100" s="171">
        <f t="shared" ca="1" si="30"/>
        <v>801.42099924079389</v>
      </c>
      <c r="G100" s="171">
        <f t="shared" ca="1" si="30"/>
        <v>813.36139285213847</v>
      </c>
      <c r="H100" s="171">
        <f t="shared" ca="1" si="30"/>
        <v>815.35210135716773</v>
      </c>
      <c r="I100" s="171">
        <f t="shared" ca="1" si="30"/>
        <v>816.82923152085073</v>
      </c>
      <c r="J100" s="171">
        <f t="shared" ca="1" si="30"/>
        <v>812.46179156078369</v>
      </c>
      <c r="K100" s="171">
        <f t="shared" ca="1" si="30"/>
        <v>814.23081678481128</v>
      </c>
      <c r="L100" s="171">
        <f t="shared" ca="1" si="30"/>
        <v>753.97264596375442</v>
      </c>
      <c r="M100" s="171">
        <f t="shared" ca="1" si="30"/>
        <v>688.08040759221331</v>
      </c>
      <c r="N100" s="171">
        <f t="shared" ca="1" si="30"/>
        <v>706.30357113216235</v>
      </c>
      <c r="O100" s="171">
        <f t="shared" ca="1" si="30"/>
        <v>700.73284424172334</v>
      </c>
      <c r="P100" s="171">
        <f t="shared" ca="1" si="30"/>
        <v>653.20245591700939</v>
      </c>
      <c r="Q100" s="171">
        <f t="shared" ca="1" si="30"/>
        <v>674.20574517969669</v>
      </c>
    </row>
    <row r="101" spans="1:17" ht="11.5" customHeight="1">
      <c r="A101" s="158" t="s">
        <v>89</v>
      </c>
      <c r="B101" s="141">
        <f t="shared" ca="1" si="30"/>
        <v>1332.5026156244842</v>
      </c>
      <c r="C101" s="141">
        <f t="shared" ca="1" si="30"/>
        <v>1332.8071059698211</v>
      </c>
      <c r="D101" s="141">
        <f t="shared" ca="1" si="30"/>
        <v>1339.2807603390827</v>
      </c>
      <c r="E101" s="141">
        <f t="shared" ca="1" si="30"/>
        <v>1347.4187150299335</v>
      </c>
      <c r="F101" s="141">
        <f t="shared" ca="1" si="30"/>
        <v>1357.4631097220665</v>
      </c>
      <c r="G101" s="141">
        <f t="shared" ca="1" si="30"/>
        <v>1399.7988931891075</v>
      </c>
      <c r="H101" s="141">
        <f t="shared" ca="1" si="30"/>
        <v>1398.3412291234765</v>
      </c>
      <c r="I101" s="141">
        <f t="shared" ca="1" si="30"/>
        <v>1412.3800233815816</v>
      </c>
      <c r="J101" s="141">
        <f t="shared" ca="1" si="30"/>
        <v>1400.7276672694218</v>
      </c>
      <c r="K101" s="141">
        <f t="shared" ca="1" si="30"/>
        <v>1411.1206440857361</v>
      </c>
      <c r="L101" s="141">
        <f t="shared" ca="1" si="30"/>
        <v>1329.156159116631</v>
      </c>
      <c r="M101" s="141">
        <f t="shared" ca="1" si="30"/>
        <v>1189.4184582381477</v>
      </c>
      <c r="N101" s="141">
        <f t="shared" ca="1" si="30"/>
        <v>1208.6287467547679</v>
      </c>
      <c r="O101" s="141">
        <f t="shared" ca="1" si="30"/>
        <v>1172.4231219511935</v>
      </c>
      <c r="P101" s="141">
        <f t="shared" ca="1" si="30"/>
        <v>1066.2609935821351</v>
      </c>
      <c r="Q101" s="141">
        <f t="shared" ca="1" si="30"/>
        <v>1085.8894758793238</v>
      </c>
    </row>
    <row r="102" spans="1:17" ht="11.5" customHeight="1">
      <c r="A102" s="153" t="s">
        <v>88</v>
      </c>
      <c r="B102" s="137">
        <f t="shared" ca="1" si="30"/>
        <v>605.81321404927405</v>
      </c>
      <c r="C102" s="137">
        <f t="shared" ca="1" si="30"/>
        <v>608.05220234440628</v>
      </c>
      <c r="D102" s="137">
        <f t="shared" ca="1" si="30"/>
        <v>601.14947174029271</v>
      </c>
      <c r="E102" s="137">
        <f t="shared" ca="1" si="30"/>
        <v>606.23316841060296</v>
      </c>
      <c r="F102" s="137">
        <f t="shared" ca="1" si="30"/>
        <v>602.33656992158728</v>
      </c>
      <c r="G102" s="137">
        <f t="shared" ca="1" si="30"/>
        <v>595.46963970652564</v>
      </c>
      <c r="H102" s="137">
        <f t="shared" ca="1" si="30"/>
        <v>599.57388084159732</v>
      </c>
      <c r="I102" s="137">
        <f t="shared" ca="1" si="30"/>
        <v>599.17384595535646</v>
      </c>
      <c r="J102" s="137">
        <f t="shared" ca="1" si="30"/>
        <v>597.34798822903826</v>
      </c>
      <c r="K102" s="137">
        <f t="shared" ca="1" si="30"/>
        <v>597.89303844846222</v>
      </c>
      <c r="L102" s="137">
        <f t="shared" ca="1" si="30"/>
        <v>594.97868634945621</v>
      </c>
      <c r="M102" s="137">
        <f t="shared" ca="1" si="30"/>
        <v>554.359775468968</v>
      </c>
      <c r="N102" s="137">
        <f t="shared" ca="1" si="30"/>
        <v>573.39818803045239</v>
      </c>
      <c r="O102" s="137">
        <f t="shared" ca="1" si="30"/>
        <v>581.90730863732506</v>
      </c>
      <c r="P102" s="137">
        <f t="shared" ca="1" si="30"/>
        <v>549.40220397546898</v>
      </c>
      <c r="Q102" s="137">
        <f t="shared" ca="1" si="30"/>
        <v>568.16554056392658</v>
      </c>
    </row>
    <row r="104" spans="1:17" ht="11.5" customHeight="1">
      <c r="A104" s="130" t="s">
        <v>82</v>
      </c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</row>
    <row r="105" spans="1:17" ht="11.5" customHeight="1">
      <c r="A105" s="170" t="s">
        <v>83</v>
      </c>
      <c r="B105" s="169">
        <f t="shared" ref="B105:Q108" si="31">IF(B4=0,0,B4/B$4)</f>
        <v>1</v>
      </c>
      <c r="C105" s="169">
        <f t="shared" si="31"/>
        <v>1</v>
      </c>
      <c r="D105" s="169">
        <f t="shared" si="31"/>
        <v>1</v>
      </c>
      <c r="E105" s="169">
        <f t="shared" si="31"/>
        <v>1</v>
      </c>
      <c r="F105" s="169">
        <f t="shared" si="31"/>
        <v>1</v>
      </c>
      <c r="G105" s="169">
        <f t="shared" si="31"/>
        <v>1</v>
      </c>
      <c r="H105" s="169">
        <f t="shared" si="31"/>
        <v>1</v>
      </c>
      <c r="I105" s="169">
        <f t="shared" si="31"/>
        <v>1</v>
      </c>
      <c r="J105" s="169">
        <f t="shared" si="31"/>
        <v>1</v>
      </c>
      <c r="K105" s="169">
        <f t="shared" si="31"/>
        <v>1</v>
      </c>
      <c r="L105" s="169">
        <f t="shared" si="31"/>
        <v>1</v>
      </c>
      <c r="M105" s="169">
        <f t="shared" si="31"/>
        <v>1</v>
      </c>
      <c r="N105" s="169">
        <f t="shared" si="31"/>
        <v>1</v>
      </c>
      <c r="O105" s="169">
        <f t="shared" si="31"/>
        <v>1</v>
      </c>
      <c r="P105" s="169">
        <f t="shared" si="31"/>
        <v>1</v>
      </c>
      <c r="Q105" s="169">
        <f t="shared" si="31"/>
        <v>1</v>
      </c>
    </row>
    <row r="106" spans="1:17" ht="11.5" customHeight="1">
      <c r="A106" s="158" t="s">
        <v>24</v>
      </c>
      <c r="B106" s="144">
        <f t="shared" si="31"/>
        <v>3.4244360186125797E-2</v>
      </c>
      <c r="C106" s="144">
        <f t="shared" si="31"/>
        <v>3.7731617267944002E-2</v>
      </c>
      <c r="D106" s="144">
        <f t="shared" si="31"/>
        <v>4.0505699868309195E-2</v>
      </c>
      <c r="E106" s="144">
        <f t="shared" si="31"/>
        <v>4.2195360015676454E-2</v>
      </c>
      <c r="F106" s="144">
        <f t="shared" si="31"/>
        <v>4.0291503131502135E-2</v>
      </c>
      <c r="G106" s="144">
        <f t="shared" si="31"/>
        <v>3.8820921558305077E-2</v>
      </c>
      <c r="H106" s="144">
        <f t="shared" si="31"/>
        <v>3.797889345418741E-2</v>
      </c>
      <c r="I106" s="144">
        <f t="shared" si="31"/>
        <v>3.4368159811467389E-2</v>
      </c>
      <c r="J106" s="144">
        <f t="shared" si="31"/>
        <v>3.4445222193278481E-2</v>
      </c>
      <c r="K106" s="144">
        <f t="shared" si="31"/>
        <v>3.3080742072136418E-2</v>
      </c>
      <c r="L106" s="144">
        <f t="shared" si="31"/>
        <v>3.3134577307280526E-2</v>
      </c>
      <c r="M106" s="144">
        <f t="shared" si="31"/>
        <v>3.0983776122534834E-2</v>
      </c>
      <c r="N106" s="144">
        <f t="shared" si="31"/>
        <v>3.0553524702720065E-2</v>
      </c>
      <c r="O106" s="144">
        <f t="shared" si="31"/>
        <v>3.0122357953860118E-2</v>
      </c>
      <c r="P106" s="144">
        <f t="shared" si="31"/>
        <v>2.915794216812239E-2</v>
      </c>
      <c r="Q106" s="144">
        <f t="shared" si="31"/>
        <v>2.8912923186851052E-2</v>
      </c>
    </row>
    <row r="107" spans="1:17" ht="11.5" customHeight="1">
      <c r="A107" s="158" t="s">
        <v>87</v>
      </c>
      <c r="B107" s="144">
        <f t="shared" si="31"/>
        <v>0.24229990733631004</v>
      </c>
      <c r="C107" s="144">
        <f t="shared" si="31"/>
        <v>0.26051802961336207</v>
      </c>
      <c r="D107" s="144">
        <f t="shared" si="31"/>
        <v>0.26004358893480489</v>
      </c>
      <c r="E107" s="144">
        <f t="shared" si="31"/>
        <v>0.26929027205682388</v>
      </c>
      <c r="F107" s="144">
        <f t="shared" si="31"/>
        <v>0.25818876661522239</v>
      </c>
      <c r="G107" s="144">
        <f t="shared" si="31"/>
        <v>0.25370076612133541</v>
      </c>
      <c r="H107" s="144">
        <f t="shared" si="31"/>
        <v>0.2409233559247885</v>
      </c>
      <c r="I107" s="144">
        <f t="shared" si="31"/>
        <v>0.23211406317848257</v>
      </c>
      <c r="J107" s="144">
        <f t="shared" si="31"/>
        <v>0.2302804794811027</v>
      </c>
      <c r="K107" s="144">
        <f t="shared" si="31"/>
        <v>0.22337282770085634</v>
      </c>
      <c r="L107" s="144">
        <f t="shared" si="31"/>
        <v>0.23859450098762719</v>
      </c>
      <c r="M107" s="144">
        <f t="shared" si="31"/>
        <v>0.23908334109169749</v>
      </c>
      <c r="N107" s="144">
        <f t="shared" si="31"/>
        <v>0.24095801917591031</v>
      </c>
      <c r="O107" s="144">
        <f t="shared" si="31"/>
        <v>0.24345652601367554</v>
      </c>
      <c r="P107" s="144">
        <f t="shared" si="31"/>
        <v>0.24248590525320859</v>
      </c>
      <c r="Q107" s="144">
        <f t="shared" si="31"/>
        <v>0.24568254013085841</v>
      </c>
    </row>
    <row r="108" spans="1:17" ht="11.5" customHeight="1">
      <c r="A108" s="158" t="s">
        <v>88</v>
      </c>
      <c r="B108" s="144">
        <f t="shared" si="31"/>
        <v>0.72345573247756412</v>
      </c>
      <c r="C108" s="144">
        <f t="shared" si="31"/>
        <v>0.70175035311869405</v>
      </c>
      <c r="D108" s="144">
        <f t="shared" si="31"/>
        <v>0.69945071119688595</v>
      </c>
      <c r="E108" s="144">
        <f t="shared" si="31"/>
        <v>0.68851436792749976</v>
      </c>
      <c r="F108" s="144">
        <f t="shared" si="31"/>
        <v>0.70151973025327541</v>
      </c>
      <c r="G108" s="144">
        <f t="shared" si="31"/>
        <v>0.70747831232035951</v>
      </c>
      <c r="H108" s="144">
        <f t="shared" si="31"/>
        <v>0.7210977506210241</v>
      </c>
      <c r="I108" s="144">
        <f t="shared" si="31"/>
        <v>0.73351777701005005</v>
      </c>
      <c r="J108" s="144">
        <f t="shared" si="31"/>
        <v>0.73527429832561897</v>
      </c>
      <c r="K108" s="144">
        <f t="shared" si="31"/>
        <v>0.74354643022700717</v>
      </c>
      <c r="L108" s="144">
        <f t="shared" si="31"/>
        <v>0.72827092170509222</v>
      </c>
      <c r="M108" s="144">
        <f t="shared" si="31"/>
        <v>0.72993288278576762</v>
      </c>
      <c r="N108" s="144">
        <f t="shared" si="31"/>
        <v>0.7284884561213697</v>
      </c>
      <c r="O108" s="144">
        <f t="shared" si="31"/>
        <v>0.7264211160324644</v>
      </c>
      <c r="P108" s="144">
        <f t="shared" si="31"/>
        <v>0.72835615257866893</v>
      </c>
      <c r="Q108" s="144">
        <f t="shared" si="31"/>
        <v>0.72540453668229055</v>
      </c>
    </row>
    <row r="109" spans="1:17" ht="11.5" customHeight="1">
      <c r="A109" s="168" t="s">
        <v>84</v>
      </c>
      <c r="B109" s="167">
        <f t="shared" ref="B109:Q111" si="32">IF(B8=0,0,B8/B$8)</f>
        <v>1</v>
      </c>
      <c r="C109" s="167">
        <f t="shared" si="32"/>
        <v>1</v>
      </c>
      <c r="D109" s="167">
        <f t="shared" si="32"/>
        <v>1</v>
      </c>
      <c r="E109" s="167">
        <f t="shared" si="32"/>
        <v>1</v>
      </c>
      <c r="F109" s="167">
        <f t="shared" si="32"/>
        <v>1</v>
      </c>
      <c r="G109" s="167">
        <f t="shared" si="32"/>
        <v>1</v>
      </c>
      <c r="H109" s="167">
        <f t="shared" si="32"/>
        <v>1</v>
      </c>
      <c r="I109" s="167">
        <f t="shared" si="32"/>
        <v>1</v>
      </c>
      <c r="J109" s="167">
        <f t="shared" si="32"/>
        <v>1</v>
      </c>
      <c r="K109" s="167">
        <f t="shared" si="32"/>
        <v>1</v>
      </c>
      <c r="L109" s="167">
        <f t="shared" si="32"/>
        <v>1</v>
      </c>
      <c r="M109" s="167">
        <f t="shared" si="32"/>
        <v>1</v>
      </c>
      <c r="N109" s="167">
        <f t="shared" si="32"/>
        <v>1</v>
      </c>
      <c r="O109" s="167">
        <f t="shared" si="32"/>
        <v>1</v>
      </c>
      <c r="P109" s="167">
        <f t="shared" si="32"/>
        <v>1</v>
      </c>
      <c r="Q109" s="167">
        <f t="shared" si="32"/>
        <v>1</v>
      </c>
    </row>
    <row r="110" spans="1:17" ht="11.5" customHeight="1">
      <c r="A110" s="158" t="s">
        <v>89</v>
      </c>
      <c r="B110" s="143">
        <f t="shared" si="32"/>
        <v>4.3870191927268022E-2</v>
      </c>
      <c r="C110" s="143">
        <f t="shared" si="32"/>
        <v>3.6894471976678563E-2</v>
      </c>
      <c r="D110" s="143">
        <f t="shared" si="32"/>
        <v>3.6323688557024718E-2</v>
      </c>
      <c r="E110" s="143">
        <f t="shared" si="32"/>
        <v>4.062655485346936E-2</v>
      </c>
      <c r="F110" s="143">
        <f t="shared" si="32"/>
        <v>3.9873587732707896E-2</v>
      </c>
      <c r="G110" s="143">
        <f t="shared" si="32"/>
        <v>4.2164339530511859E-2</v>
      </c>
      <c r="H110" s="143">
        <f t="shared" si="32"/>
        <v>4.082166300712791E-2</v>
      </c>
      <c r="I110" s="143">
        <f t="shared" si="32"/>
        <v>4.2780806429247163E-2</v>
      </c>
      <c r="J110" s="143">
        <f t="shared" si="32"/>
        <v>4.0320811326149515E-2</v>
      </c>
      <c r="K110" s="143">
        <f t="shared" si="32"/>
        <v>4.1023190076305525E-2</v>
      </c>
      <c r="L110" s="143">
        <f t="shared" si="32"/>
        <v>3.6406571383757219E-2</v>
      </c>
      <c r="M110" s="143">
        <f t="shared" si="32"/>
        <v>3.4205583339529333E-2</v>
      </c>
      <c r="N110" s="143">
        <f t="shared" si="32"/>
        <v>3.4003819398112756E-2</v>
      </c>
      <c r="O110" s="143">
        <f t="shared" si="32"/>
        <v>3.2117522838101258E-2</v>
      </c>
      <c r="P110" s="143">
        <f t="shared" si="32"/>
        <v>3.2028016168849087E-2</v>
      </c>
      <c r="Q110" s="143">
        <f t="shared" si="32"/>
        <v>3.2349762483785884E-2</v>
      </c>
    </row>
    <row r="111" spans="1:17" ht="11.5" customHeight="1">
      <c r="A111" s="153" t="s">
        <v>88</v>
      </c>
      <c r="B111" s="142">
        <f t="shared" si="32"/>
        <v>0.95612980807273207</v>
      </c>
      <c r="C111" s="142">
        <f t="shared" si="32"/>
        <v>0.96310552802332139</v>
      </c>
      <c r="D111" s="142">
        <f t="shared" si="32"/>
        <v>0.96367631144297528</v>
      </c>
      <c r="E111" s="142">
        <f t="shared" si="32"/>
        <v>0.95937344514653067</v>
      </c>
      <c r="F111" s="142">
        <f t="shared" si="32"/>
        <v>0.96012641226729212</v>
      </c>
      <c r="G111" s="142">
        <f t="shared" si="32"/>
        <v>0.9578356604694882</v>
      </c>
      <c r="H111" s="142">
        <f t="shared" si="32"/>
        <v>0.95917833699287214</v>
      </c>
      <c r="I111" s="142">
        <f t="shared" si="32"/>
        <v>0.9572191935707528</v>
      </c>
      <c r="J111" s="142">
        <f t="shared" si="32"/>
        <v>0.95967918867385049</v>
      </c>
      <c r="K111" s="142">
        <f t="shared" si="32"/>
        <v>0.9589768099236945</v>
      </c>
      <c r="L111" s="142">
        <f t="shared" si="32"/>
        <v>0.96359342861624275</v>
      </c>
      <c r="M111" s="142">
        <f t="shared" si="32"/>
        <v>0.96579441666047072</v>
      </c>
      <c r="N111" s="142">
        <f t="shared" si="32"/>
        <v>0.9659961806018873</v>
      </c>
      <c r="O111" s="142">
        <f t="shared" si="32"/>
        <v>0.96788247716189868</v>
      </c>
      <c r="P111" s="142">
        <f t="shared" si="32"/>
        <v>0.96797198383115091</v>
      </c>
      <c r="Q111" s="142">
        <f t="shared" si="32"/>
        <v>0.96765023751621404</v>
      </c>
    </row>
    <row r="113" spans="1:17" ht="11.5" customHeight="1">
      <c r="A113" s="130" t="s">
        <v>85</v>
      </c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</row>
    <row r="114" spans="1:17" ht="11.5" customHeight="1">
      <c r="A114" s="170" t="s">
        <v>19</v>
      </c>
      <c r="B114" s="169">
        <f t="shared" ref="B114:Q117" ca="1" si="33">IF(B13=0,0,B13/B$13)</f>
        <v>1</v>
      </c>
      <c r="C114" s="169">
        <f t="shared" ca="1" si="33"/>
        <v>1</v>
      </c>
      <c r="D114" s="169">
        <f t="shared" ca="1" si="33"/>
        <v>1</v>
      </c>
      <c r="E114" s="169">
        <f t="shared" ca="1" si="33"/>
        <v>1</v>
      </c>
      <c r="F114" s="169">
        <f t="shared" ca="1" si="33"/>
        <v>1</v>
      </c>
      <c r="G114" s="169">
        <f t="shared" ca="1" si="33"/>
        <v>1</v>
      </c>
      <c r="H114" s="169">
        <f t="shared" ca="1" si="33"/>
        <v>1</v>
      </c>
      <c r="I114" s="169">
        <f t="shared" ca="1" si="33"/>
        <v>1</v>
      </c>
      <c r="J114" s="169">
        <f t="shared" ca="1" si="33"/>
        <v>1</v>
      </c>
      <c r="K114" s="169">
        <f t="shared" ca="1" si="33"/>
        <v>1</v>
      </c>
      <c r="L114" s="169">
        <f t="shared" ca="1" si="33"/>
        <v>1</v>
      </c>
      <c r="M114" s="169">
        <f t="shared" ca="1" si="33"/>
        <v>1</v>
      </c>
      <c r="N114" s="169">
        <f t="shared" ca="1" si="33"/>
        <v>1</v>
      </c>
      <c r="O114" s="169">
        <f t="shared" ca="1" si="33"/>
        <v>1</v>
      </c>
      <c r="P114" s="169">
        <f t="shared" ca="1" si="33"/>
        <v>1</v>
      </c>
      <c r="Q114" s="169">
        <f t="shared" ca="1" si="33"/>
        <v>1</v>
      </c>
    </row>
    <row r="115" spans="1:17" ht="11.5" customHeight="1">
      <c r="A115" s="158" t="s">
        <v>24</v>
      </c>
      <c r="B115" s="144">
        <f t="shared" ca="1" si="33"/>
        <v>5.5991869661338206E-2</v>
      </c>
      <c r="C115" s="144">
        <f t="shared" ca="1" si="33"/>
        <v>5.9809095522050083E-2</v>
      </c>
      <c r="D115" s="144">
        <f t="shared" ca="1" si="33"/>
        <v>6.5466902621626966E-2</v>
      </c>
      <c r="E115" s="144">
        <f t="shared" ca="1" si="33"/>
        <v>6.9458153389754265E-2</v>
      </c>
      <c r="F115" s="144">
        <f t="shared" ca="1" si="33"/>
        <v>6.8673449202561451E-2</v>
      </c>
      <c r="G115" s="144">
        <f t="shared" ca="1" si="33"/>
        <v>6.5606787751107273E-2</v>
      </c>
      <c r="H115" s="144">
        <f t="shared" ca="1" si="33"/>
        <v>6.2963231008700216E-2</v>
      </c>
      <c r="I115" s="144">
        <f t="shared" ca="1" si="33"/>
        <v>5.7409449743687224E-2</v>
      </c>
      <c r="J115" s="144">
        <f t="shared" ca="1" si="33"/>
        <v>5.8161903423159217E-2</v>
      </c>
      <c r="K115" s="144">
        <f t="shared" ca="1" si="33"/>
        <v>5.7013971588174603E-2</v>
      </c>
      <c r="L115" s="144">
        <f t="shared" ca="1" si="33"/>
        <v>5.6955657905492112E-2</v>
      </c>
      <c r="M115" s="144">
        <f t="shared" ca="1" si="33"/>
        <v>5.4942971673937413E-2</v>
      </c>
      <c r="N115" s="144">
        <f t="shared" ca="1" si="33"/>
        <v>5.4900477588008603E-2</v>
      </c>
      <c r="O115" s="144">
        <f t="shared" ca="1" si="33"/>
        <v>5.4223048187609355E-2</v>
      </c>
      <c r="P115" s="144">
        <f t="shared" ca="1" si="33"/>
        <v>5.0443839161716401E-2</v>
      </c>
      <c r="Q115" s="144">
        <f t="shared" ca="1" si="33"/>
        <v>4.8770788203361802E-2</v>
      </c>
    </row>
    <row r="116" spans="1:17" ht="11.5" customHeight="1">
      <c r="A116" s="158" t="s">
        <v>87</v>
      </c>
      <c r="B116" s="144">
        <f t="shared" ca="1" si="33"/>
        <v>0.31351671050831975</v>
      </c>
      <c r="C116" s="144">
        <f t="shared" ca="1" si="33"/>
        <v>0.32178081678891168</v>
      </c>
      <c r="D116" s="144">
        <f t="shared" ca="1" si="33"/>
        <v>0.31096829872391385</v>
      </c>
      <c r="E116" s="144">
        <f t="shared" ca="1" si="33"/>
        <v>0.3133655749087722</v>
      </c>
      <c r="F116" s="144">
        <f t="shared" ca="1" si="33"/>
        <v>0.30961996214893306</v>
      </c>
      <c r="G116" s="144">
        <f t="shared" ca="1" si="33"/>
        <v>0.30096828088374777</v>
      </c>
      <c r="H116" s="144">
        <f t="shared" ca="1" si="33"/>
        <v>0.28193744310492974</v>
      </c>
      <c r="I116" s="144">
        <f t="shared" ca="1" si="33"/>
        <v>0.27327739547789087</v>
      </c>
      <c r="J116" s="144">
        <f t="shared" ca="1" si="33"/>
        <v>0.27295160111586564</v>
      </c>
      <c r="K116" s="144">
        <f t="shared" ca="1" si="33"/>
        <v>0.27353510586761809</v>
      </c>
      <c r="L116" s="144">
        <f t="shared" ca="1" si="33"/>
        <v>0.28771346713246665</v>
      </c>
      <c r="M116" s="144">
        <f t="shared" ca="1" si="33"/>
        <v>0.28527561788148459</v>
      </c>
      <c r="N116" s="144">
        <f t="shared" ca="1" si="33"/>
        <v>0.2921670298960366</v>
      </c>
      <c r="O116" s="144">
        <f t="shared" ca="1" si="33"/>
        <v>0.29267141567450428</v>
      </c>
      <c r="P116" s="144">
        <f t="shared" ca="1" si="33"/>
        <v>0.28938538551956139</v>
      </c>
      <c r="Q116" s="144">
        <f t="shared" ca="1" si="33"/>
        <v>0.29052957539870949</v>
      </c>
    </row>
    <row r="117" spans="1:17" ht="11.5" customHeight="1">
      <c r="A117" s="158" t="s">
        <v>88</v>
      </c>
      <c r="B117" s="144">
        <f t="shared" ca="1" si="33"/>
        <v>0.63049141983034196</v>
      </c>
      <c r="C117" s="144">
        <f t="shared" ca="1" si="33"/>
        <v>0.61841008768903827</v>
      </c>
      <c r="D117" s="144">
        <f t="shared" ca="1" si="33"/>
        <v>0.62356479865445924</v>
      </c>
      <c r="E117" s="144">
        <f t="shared" ca="1" si="33"/>
        <v>0.61717627170147349</v>
      </c>
      <c r="F117" s="144">
        <f t="shared" ca="1" si="33"/>
        <v>0.62170658864850548</v>
      </c>
      <c r="G117" s="144">
        <f t="shared" ca="1" si="33"/>
        <v>0.63342493136514511</v>
      </c>
      <c r="H117" s="144">
        <f t="shared" ca="1" si="33"/>
        <v>0.6550993258863701</v>
      </c>
      <c r="I117" s="144">
        <f t="shared" ca="1" si="33"/>
        <v>0.66931315477842179</v>
      </c>
      <c r="J117" s="144">
        <f t="shared" ca="1" si="33"/>
        <v>0.66888649546097512</v>
      </c>
      <c r="K117" s="144">
        <f t="shared" ca="1" si="33"/>
        <v>0.66945092254420724</v>
      </c>
      <c r="L117" s="144">
        <f t="shared" ca="1" si="33"/>
        <v>0.65533087496204112</v>
      </c>
      <c r="M117" s="144">
        <f t="shared" ca="1" si="33"/>
        <v>0.65978141044457816</v>
      </c>
      <c r="N117" s="144">
        <f t="shared" ca="1" si="33"/>
        <v>0.65293249251595475</v>
      </c>
      <c r="O117" s="144">
        <f t="shared" ca="1" si="33"/>
        <v>0.65310553613788647</v>
      </c>
      <c r="P117" s="144">
        <f t="shared" ca="1" si="33"/>
        <v>0.66017077531872226</v>
      </c>
      <c r="Q117" s="144">
        <f t="shared" ca="1" si="33"/>
        <v>0.66069963639792884</v>
      </c>
    </row>
    <row r="118" spans="1:17" ht="11.5" customHeight="1">
      <c r="A118" s="168" t="s">
        <v>23</v>
      </c>
      <c r="B118" s="167">
        <f t="shared" ref="B118:Q120" ca="1" si="34">IF(B17=0,0,B17/B$17)</f>
        <v>1</v>
      </c>
      <c r="C118" s="167">
        <f t="shared" ca="1" si="34"/>
        <v>1</v>
      </c>
      <c r="D118" s="167">
        <f t="shared" ca="1" si="34"/>
        <v>1</v>
      </c>
      <c r="E118" s="167">
        <f t="shared" ca="1" si="34"/>
        <v>1</v>
      </c>
      <c r="F118" s="167">
        <f t="shared" ca="1" si="34"/>
        <v>1</v>
      </c>
      <c r="G118" s="167">
        <f t="shared" ca="1" si="34"/>
        <v>1</v>
      </c>
      <c r="H118" s="167">
        <f t="shared" ca="1" si="34"/>
        <v>1</v>
      </c>
      <c r="I118" s="167">
        <f t="shared" ca="1" si="34"/>
        <v>1</v>
      </c>
      <c r="J118" s="167">
        <f t="shared" ca="1" si="34"/>
        <v>1</v>
      </c>
      <c r="K118" s="167">
        <f t="shared" ca="1" si="34"/>
        <v>1</v>
      </c>
      <c r="L118" s="167">
        <f t="shared" ca="1" si="34"/>
        <v>1</v>
      </c>
      <c r="M118" s="167">
        <f t="shared" ca="1" si="34"/>
        <v>1</v>
      </c>
      <c r="N118" s="167">
        <f t="shared" ca="1" si="34"/>
        <v>1</v>
      </c>
      <c r="O118" s="167">
        <f t="shared" ca="1" si="34"/>
        <v>1</v>
      </c>
      <c r="P118" s="167">
        <f t="shared" ca="1" si="34"/>
        <v>1</v>
      </c>
      <c r="Q118" s="167">
        <f t="shared" ca="1" si="34"/>
        <v>1</v>
      </c>
    </row>
    <row r="119" spans="1:17" ht="11.5" customHeight="1">
      <c r="A119" s="158" t="s">
        <v>89</v>
      </c>
      <c r="B119" s="143">
        <f t="shared" ca="1" si="34"/>
        <v>0.10753176967836552</v>
      </c>
      <c r="C119" s="143">
        <f t="shared" ca="1" si="34"/>
        <v>8.9032854232578354E-2</v>
      </c>
      <c r="D119" s="143">
        <f t="shared" ca="1" si="34"/>
        <v>8.7419689193917849E-2</v>
      </c>
      <c r="E119" s="143">
        <f t="shared" ca="1" si="34"/>
        <v>9.5276348787785792E-2</v>
      </c>
      <c r="F119" s="143">
        <f t="shared" ca="1" si="34"/>
        <v>9.3718890302197239E-2</v>
      </c>
      <c r="G119" s="143">
        <f t="shared" ca="1" si="34"/>
        <v>0.10066690312252835</v>
      </c>
      <c r="H119" s="143">
        <f t="shared" ca="1" si="34"/>
        <v>0.10044474582204482</v>
      </c>
      <c r="I119" s="143">
        <f t="shared" ca="1" si="34"/>
        <v>0.10610103326244928</v>
      </c>
      <c r="J119" s="143">
        <f t="shared" ca="1" si="34"/>
        <v>0.10193316488724445</v>
      </c>
      <c r="K119" s="143">
        <f t="shared" ca="1" si="34"/>
        <v>0.10121944013407862</v>
      </c>
      <c r="L119" s="143">
        <f t="shared" ca="1" si="34"/>
        <v>8.9478042783676992E-2</v>
      </c>
      <c r="M119" s="143">
        <f t="shared" ca="1" si="34"/>
        <v>8.0334970608248152E-2</v>
      </c>
      <c r="N119" s="143">
        <f t="shared" ca="1" si="34"/>
        <v>7.8746715297627348E-2</v>
      </c>
      <c r="O119" s="143">
        <f t="shared" ca="1" si="34"/>
        <v>7.0750269859137876E-2</v>
      </c>
      <c r="P119" s="143">
        <f t="shared" ca="1" si="34"/>
        <v>6.868291465700202E-2</v>
      </c>
      <c r="Q119" s="143">
        <f t="shared" ca="1" si="34"/>
        <v>6.7577477242663345E-2</v>
      </c>
    </row>
    <row r="120" spans="1:17" ht="11.5" customHeight="1">
      <c r="A120" s="153" t="s">
        <v>88</v>
      </c>
      <c r="B120" s="142">
        <f t="shared" ca="1" si="34"/>
        <v>0.89246823032163447</v>
      </c>
      <c r="C120" s="142">
        <f t="shared" ca="1" si="34"/>
        <v>0.91096714576742166</v>
      </c>
      <c r="D120" s="142">
        <f t="shared" ca="1" si="34"/>
        <v>0.91258031080608215</v>
      </c>
      <c r="E120" s="142">
        <f t="shared" ca="1" si="34"/>
        <v>0.90472365121221421</v>
      </c>
      <c r="F120" s="142">
        <f t="shared" ca="1" si="34"/>
        <v>0.90628110969780273</v>
      </c>
      <c r="G120" s="142">
        <f t="shared" ca="1" si="34"/>
        <v>0.89933309687747165</v>
      </c>
      <c r="H120" s="142">
        <f t="shared" ca="1" si="34"/>
        <v>0.89955525417795523</v>
      </c>
      <c r="I120" s="142">
        <f t="shared" ca="1" si="34"/>
        <v>0.89389896673755076</v>
      </c>
      <c r="J120" s="142">
        <f t="shared" ca="1" si="34"/>
        <v>0.89806683511275565</v>
      </c>
      <c r="K120" s="142">
        <f t="shared" ca="1" si="34"/>
        <v>0.89878055986592142</v>
      </c>
      <c r="L120" s="142">
        <f t="shared" ca="1" si="34"/>
        <v>0.91052195721632301</v>
      </c>
      <c r="M120" s="142">
        <f t="shared" ca="1" si="34"/>
        <v>0.91966502939175188</v>
      </c>
      <c r="N120" s="142">
        <f t="shared" ca="1" si="34"/>
        <v>0.92125328470237267</v>
      </c>
      <c r="O120" s="142">
        <f t="shared" ca="1" si="34"/>
        <v>0.92924973014086221</v>
      </c>
      <c r="P120" s="142">
        <f t="shared" ca="1" si="34"/>
        <v>0.93131708534299806</v>
      </c>
      <c r="Q120" s="142">
        <f t="shared" ca="1" si="34"/>
        <v>0.93242252275733672</v>
      </c>
    </row>
    <row r="122" spans="1:17" ht="11.5" customHeight="1">
      <c r="A122" s="166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About</vt:lpstr>
      <vt:lpstr>EU28_TrRail_act</vt:lpstr>
      <vt:lpstr>UK_TrRail_act</vt:lpstr>
      <vt:lpstr>EU27_TrRail_act</vt:lpstr>
      <vt:lpstr>EU28_TrNavi_act</vt:lpstr>
      <vt:lpstr>UK_TrNavi_act</vt:lpstr>
      <vt:lpstr>EU27_TrNavi_act</vt:lpstr>
      <vt:lpstr>EU28_TrAvia_act</vt:lpstr>
      <vt:lpstr>UK_TrAvia_act</vt:lpstr>
      <vt:lpstr>EU27_TrAvia_act</vt:lpstr>
      <vt:lpstr>Alternative Fuel Vehicles</vt:lpstr>
      <vt:lpstr>EU27_AFVs</vt:lpstr>
      <vt:lpstr>ACEA</vt:lpstr>
      <vt:lpstr>EU27_ACEA</vt:lpstr>
      <vt:lpstr>EU28_TRA_StockTot</vt:lpstr>
      <vt:lpstr>UK_TRA_StockTot</vt:lpstr>
      <vt:lpstr>EU27_TRA_StockTot</vt:lpstr>
      <vt:lpstr>SYVbT-passenger</vt:lpstr>
      <vt:lpstr>SYVbT-freight</vt:lpstr>
      <vt:lpstr>EU28_TrAvia_act!Print_Titles</vt:lpstr>
      <vt:lpstr>EU28_TrNavi_act!Print_Titles</vt:lpstr>
      <vt:lpstr>EU28_TrRail_act!Print_Titles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2017-06-22T21:46:10Z</dcterms:created>
  <dcterms:modified xsi:type="dcterms:W3CDTF">2022-09-26T14:53:15Z</dcterms:modified>
</cp:coreProperties>
</file>