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fuels\BFPIaE\"/>
    </mc:Choice>
  </mc:AlternateContent>
  <xr:revisionPtr revIDLastSave="0" documentId="13_ncr:1_{FAF6D445-0ACC-4A05-86C4-401C6D439B43}" xr6:coauthVersionLast="46" xr6:coauthVersionMax="46" xr10:uidLastSave="{00000000-0000-0000-0000-000000000000}"/>
  <bookViews>
    <workbookView xWindow="4575" yWindow="-17715" windowWidth="29040" windowHeight="17265" tabRatio="684" xr2:uid="{00000000-000D-0000-FFFF-FFFF00000000}"/>
  </bookViews>
  <sheets>
    <sheet name="About" sheetId="4" r:id="rId1"/>
    <sheet name="Eurostat_nrg_bal_c EU28" sheetId="20" r:id="rId2"/>
    <sheet name="JRC_CFENE" sheetId="23" r:id="rId3"/>
    <sheet name="JRC_tipgn" sheetId="25" r:id="rId4"/>
    <sheet name="Euratom" sheetId="21" r:id="rId5"/>
    <sheet name="World Nuclear Association" sheetId="22" r:id="rId6"/>
    <sheet name="Calculations" sheetId="24" r:id="rId7"/>
    <sheet name="BFPIaE-production" sheetId="12" r:id="rId8"/>
    <sheet name="BFPIaE-imports" sheetId="19" r:id="rId9"/>
    <sheet name="BFPIaE-exports" sheetId="13" r:id="rId10"/>
  </sheets>
  <externalReferences>
    <externalReference r:id="rId11"/>
  </externalReferences>
  <definedNames>
    <definedName name="_xlnm._FilterDatabase" localSheetId="1" hidden="1">'Eurostat_nrg_bal_c EU28'!$A$2:$AG$170</definedName>
    <definedName name="_xlnm._FilterDatabase" localSheetId="2" hidden="1">JRC_CFENE!$A$1:$BB$85</definedName>
    <definedName name="BTU_per_ktoe">About!$A$63</definedName>
    <definedName name="BTU_per_TJ">About!$A$62</definedName>
    <definedName name="EuroStat_EPS_Fuel">'Eurostat_nrg_bal_c EU28'!$D$3:$D$170</definedName>
    <definedName name="EurostatCategory">'Eurostat_nrg_bal_c EU28'!$A$3:$A$170</definedName>
    <definedName name="EuroStatData">'Eurostat_nrg_bal_c EU28'!$E$3:$AG$170</definedName>
    <definedName name="EuroStatYear">'Eurostat_nrg_bal_c EU28'!$E$2:$AG$2</definedName>
    <definedName name="gal_per_barrel">[1]About!$A$63</definedName>
    <definedName name="JRC_EPS_Mapping">JRC_CFENE!$B$2:$B$85</definedName>
    <definedName name="JRCData">JRC_CFENE!$D$2:$BB$85</definedName>
    <definedName name="JRCYear">JRC_CFENE!$D$1:$BB$1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5" i="24" l="1"/>
  <c r="AH75" i="24"/>
  <c r="AG75" i="24"/>
  <c r="AG22" i="12" s="1"/>
  <c r="AF75" i="24"/>
  <c r="AE75" i="24"/>
  <c r="AD75" i="24"/>
  <c r="AC75" i="24"/>
  <c r="AB75" i="24"/>
  <c r="AB22" i="12" s="1"/>
  <c r="AA75" i="24"/>
  <c r="Z75" i="24"/>
  <c r="Y75" i="24"/>
  <c r="Y22" i="12" s="1"/>
  <c r="X75" i="24"/>
  <c r="W75" i="24"/>
  <c r="V75" i="24"/>
  <c r="U75" i="24"/>
  <c r="T75" i="24"/>
  <c r="T22" i="12" s="1"/>
  <c r="S75" i="24"/>
  <c r="R75" i="24"/>
  <c r="Q75" i="24"/>
  <c r="Q22" i="12" s="1"/>
  <c r="P75" i="24"/>
  <c r="O75" i="24"/>
  <c r="N75" i="24"/>
  <c r="M75" i="24"/>
  <c r="L75" i="24"/>
  <c r="L22" i="12" s="1"/>
  <c r="K75" i="24"/>
  <c r="J75" i="24"/>
  <c r="I75" i="24"/>
  <c r="I22" i="12" s="1"/>
  <c r="H75" i="24"/>
  <c r="G75" i="24"/>
  <c r="F75" i="24"/>
  <c r="E75" i="24"/>
  <c r="D75" i="24"/>
  <c r="D22" i="12" s="1"/>
  <c r="C75" i="24"/>
  <c r="B75" i="24"/>
  <c r="B22" i="12" s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B15" i="13"/>
  <c r="B22" i="13"/>
  <c r="B2" i="13"/>
  <c r="C2" i="19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B15" i="19"/>
  <c r="B22" i="19"/>
  <c r="B2" i="19"/>
  <c r="AI22" i="12"/>
  <c r="AH22" i="12"/>
  <c r="AF22" i="12"/>
  <c r="AE22" i="12"/>
  <c r="AD22" i="12"/>
  <c r="AC22" i="12"/>
  <c r="AA22" i="12"/>
  <c r="Z22" i="12"/>
  <c r="X22" i="12"/>
  <c r="W22" i="12"/>
  <c r="V22" i="12"/>
  <c r="U22" i="12"/>
  <c r="S22" i="12"/>
  <c r="R22" i="12"/>
  <c r="P22" i="12"/>
  <c r="O22" i="12"/>
  <c r="N22" i="12"/>
  <c r="M22" i="12"/>
  <c r="K22" i="12"/>
  <c r="J22" i="12"/>
  <c r="H22" i="12"/>
  <c r="G22" i="12"/>
  <c r="F22" i="12"/>
  <c r="E22" i="12"/>
  <c r="C22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10" i="12"/>
  <c r="B11" i="12"/>
  <c r="B14" i="12"/>
  <c r="B15" i="12"/>
  <c r="B19" i="12"/>
  <c r="B20" i="12"/>
  <c r="B2" i="12"/>
  <c r="AI112" i="24"/>
  <c r="AI5" i="13" s="1"/>
  <c r="AH112" i="24"/>
  <c r="AH5" i="13" s="1"/>
  <c r="AG112" i="24"/>
  <c r="AG5" i="13" s="1"/>
  <c r="AF112" i="24"/>
  <c r="AF5" i="13" s="1"/>
  <c r="AE112" i="24"/>
  <c r="AE5" i="13" s="1"/>
  <c r="AD112" i="24"/>
  <c r="AD5" i="13" s="1"/>
  <c r="AC112" i="24"/>
  <c r="AC5" i="13" s="1"/>
  <c r="AB112" i="24"/>
  <c r="AB5" i="13" s="1"/>
  <c r="AA112" i="24"/>
  <c r="AA5" i="13" s="1"/>
  <c r="Z112" i="24"/>
  <c r="Z5" i="13" s="1"/>
  <c r="Y112" i="24"/>
  <c r="Y5" i="13" s="1"/>
  <c r="X112" i="24"/>
  <c r="X5" i="13" s="1"/>
  <c r="W112" i="24"/>
  <c r="W5" i="13" s="1"/>
  <c r="V112" i="24"/>
  <c r="V5" i="13" s="1"/>
  <c r="U112" i="24"/>
  <c r="U5" i="13" s="1"/>
  <c r="T112" i="24"/>
  <c r="T5" i="13" s="1"/>
  <c r="S112" i="24"/>
  <c r="S5" i="13" s="1"/>
  <c r="R112" i="24"/>
  <c r="R5" i="13" s="1"/>
  <c r="Q112" i="24"/>
  <c r="Q5" i="13" s="1"/>
  <c r="P112" i="24"/>
  <c r="P5" i="13" s="1"/>
  <c r="O112" i="24"/>
  <c r="O5" i="13" s="1"/>
  <c r="N112" i="24"/>
  <c r="N5" i="13" s="1"/>
  <c r="M112" i="24"/>
  <c r="M5" i="13" s="1"/>
  <c r="L112" i="24"/>
  <c r="L5" i="13" s="1"/>
  <c r="K112" i="24"/>
  <c r="K5" i="13" s="1"/>
  <c r="J112" i="24"/>
  <c r="J5" i="13" s="1"/>
  <c r="I112" i="24"/>
  <c r="I5" i="13" s="1"/>
  <c r="H112" i="24"/>
  <c r="H5" i="13" s="1"/>
  <c r="G112" i="24"/>
  <c r="G5" i="13" s="1"/>
  <c r="F112" i="24"/>
  <c r="F5" i="13" s="1"/>
  <c r="E112" i="24"/>
  <c r="E5" i="13" s="1"/>
  <c r="D112" i="24"/>
  <c r="D5" i="13" s="1"/>
  <c r="C112" i="24"/>
  <c r="C5" i="13" s="1"/>
  <c r="B112" i="24"/>
  <c r="B5" i="13" s="1"/>
  <c r="AH108" i="24"/>
  <c r="AE108" i="24"/>
  <c r="AC108" i="24"/>
  <c r="AB108" i="24"/>
  <c r="Z108" i="24"/>
  <c r="W108" i="24"/>
  <c r="U108" i="24"/>
  <c r="T108" i="24"/>
  <c r="R108" i="24"/>
  <c r="O108" i="24"/>
  <c r="M108" i="24"/>
  <c r="L108" i="24"/>
  <c r="J108" i="24"/>
  <c r="G108" i="24"/>
  <c r="E108" i="24"/>
  <c r="D108" i="24"/>
  <c r="B108" i="24"/>
  <c r="AI81" i="24"/>
  <c r="AI108" i="24" s="1"/>
  <c r="AH81" i="24"/>
  <c r="AG81" i="24"/>
  <c r="AG108" i="24" s="1"/>
  <c r="AF81" i="24"/>
  <c r="AF108" i="24" s="1"/>
  <c r="AE81" i="24"/>
  <c r="AD81" i="24"/>
  <c r="AD108" i="24" s="1"/>
  <c r="AC81" i="24"/>
  <c r="AB81" i="24"/>
  <c r="AA81" i="24"/>
  <c r="AA108" i="24" s="1"/>
  <c r="Z81" i="24"/>
  <c r="Y81" i="24"/>
  <c r="Y108" i="24" s="1"/>
  <c r="X81" i="24"/>
  <c r="X108" i="24" s="1"/>
  <c r="W81" i="24"/>
  <c r="V81" i="24"/>
  <c r="V108" i="24" s="1"/>
  <c r="U81" i="24"/>
  <c r="T81" i="24"/>
  <c r="S81" i="24"/>
  <c r="S108" i="24" s="1"/>
  <c r="R81" i="24"/>
  <c r="Q81" i="24"/>
  <c r="Q108" i="24" s="1"/>
  <c r="P81" i="24"/>
  <c r="P108" i="24" s="1"/>
  <c r="O81" i="24"/>
  <c r="N81" i="24"/>
  <c r="N108" i="24" s="1"/>
  <c r="M81" i="24"/>
  <c r="L81" i="24"/>
  <c r="K81" i="24"/>
  <c r="K108" i="24" s="1"/>
  <c r="J81" i="24"/>
  <c r="I81" i="24"/>
  <c r="I108" i="24" s="1"/>
  <c r="H81" i="24"/>
  <c r="H108" i="24" s="1"/>
  <c r="G81" i="24"/>
  <c r="F81" i="24"/>
  <c r="F108" i="24" s="1"/>
  <c r="E81" i="24"/>
  <c r="D81" i="24"/>
  <c r="C81" i="24"/>
  <c r="C108" i="24" s="1"/>
  <c r="B81" i="24"/>
  <c r="C110" i="24" a="1"/>
  <c r="C110" i="24" s="1"/>
  <c r="C3" i="13" s="1"/>
  <c r="AI7" i="24"/>
  <c r="AH7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B24" i="24" a="1"/>
  <c r="B24" i="24" s="1"/>
  <c r="F31" i="24" l="1"/>
  <c r="C31" i="24"/>
  <c r="B32" i="21" l="1"/>
  <c r="B85" i="24" s="1"/>
  <c r="B5" i="19" s="1"/>
  <c r="B28" i="21"/>
  <c r="B29" i="21" s="1"/>
  <c r="B30" i="21" s="1"/>
  <c r="B31" i="21" s="1"/>
  <c r="B35" i="21"/>
  <c r="B36" i="21" s="1"/>
  <c r="B37" i="21" s="1"/>
  <c r="AI123" i="24"/>
  <c r="AI16" i="13" s="1"/>
  <c r="AH123" i="24"/>
  <c r="AH16" i="13" s="1"/>
  <c r="AG123" i="24"/>
  <c r="AG16" i="13" s="1"/>
  <c r="AF123" i="24"/>
  <c r="AF16" i="13" s="1"/>
  <c r="AE123" i="24"/>
  <c r="AE16" i="13" s="1"/>
  <c r="AD123" i="24"/>
  <c r="AD16" i="13" s="1"/>
  <c r="AC123" i="24"/>
  <c r="AC16" i="13" s="1"/>
  <c r="AB123" i="24"/>
  <c r="AB16" i="13" s="1"/>
  <c r="AA123" i="24"/>
  <c r="AA16" i="13" s="1"/>
  <c r="Z123" i="24"/>
  <c r="Z16" i="13" s="1"/>
  <c r="Y123" i="24"/>
  <c r="Y16" i="13" s="1"/>
  <c r="X123" i="24"/>
  <c r="X16" i="13" s="1"/>
  <c r="W123" i="24"/>
  <c r="W16" i="13" s="1"/>
  <c r="V123" i="24"/>
  <c r="V16" i="13" s="1"/>
  <c r="U123" i="24"/>
  <c r="U16" i="13" s="1"/>
  <c r="T123" i="24"/>
  <c r="T16" i="13" s="1"/>
  <c r="S123" i="24"/>
  <c r="S16" i="13" s="1"/>
  <c r="R123" i="24"/>
  <c r="R16" i="13" s="1"/>
  <c r="Q123" i="24"/>
  <c r="Q16" i="13" s="1"/>
  <c r="P123" i="24"/>
  <c r="P16" i="13" s="1"/>
  <c r="O123" i="24"/>
  <c r="O16" i="13" s="1"/>
  <c r="N123" i="24"/>
  <c r="N16" i="13" s="1"/>
  <c r="M123" i="24"/>
  <c r="M16" i="13" s="1"/>
  <c r="L123" i="24"/>
  <c r="L16" i="13" s="1"/>
  <c r="K123" i="24"/>
  <c r="K16" i="13" s="1"/>
  <c r="J123" i="24"/>
  <c r="J16" i="13" s="1"/>
  <c r="I123" i="24"/>
  <c r="I16" i="13" s="1"/>
  <c r="H123" i="24"/>
  <c r="H16" i="13" s="1"/>
  <c r="G123" i="24"/>
  <c r="G16" i="13" s="1"/>
  <c r="F123" i="24"/>
  <c r="F16" i="13" s="1"/>
  <c r="E123" i="24"/>
  <c r="E16" i="13" s="1"/>
  <c r="D123" i="24"/>
  <c r="D16" i="13" s="1"/>
  <c r="C123" i="24"/>
  <c r="C16" i="13" s="1"/>
  <c r="B123" i="24"/>
  <c r="B16" i="13" s="1"/>
  <c r="AI115" i="24"/>
  <c r="AI8" i="13" s="1"/>
  <c r="AH115" i="24"/>
  <c r="AH8" i="13" s="1"/>
  <c r="AG115" i="24"/>
  <c r="AG8" i="13" s="1"/>
  <c r="AF115" i="24"/>
  <c r="AF8" i="13" s="1"/>
  <c r="AE115" i="24"/>
  <c r="AE8" i="13" s="1"/>
  <c r="AD115" i="24"/>
  <c r="AD8" i="13" s="1"/>
  <c r="AC115" i="24"/>
  <c r="AC8" i="13" s="1"/>
  <c r="AB115" i="24"/>
  <c r="AB8" i="13" s="1"/>
  <c r="AA115" i="24"/>
  <c r="AA8" i="13" s="1"/>
  <c r="Z115" i="24"/>
  <c r="Z8" i="13" s="1"/>
  <c r="Y115" i="24"/>
  <c r="Y8" i="13" s="1"/>
  <c r="X115" i="24"/>
  <c r="X8" i="13" s="1"/>
  <c r="W115" i="24"/>
  <c r="W8" i="13" s="1"/>
  <c r="V115" i="24"/>
  <c r="V8" i="13" s="1"/>
  <c r="U115" i="24"/>
  <c r="U8" i="13" s="1"/>
  <c r="T115" i="24"/>
  <c r="T8" i="13" s="1"/>
  <c r="S115" i="24"/>
  <c r="S8" i="13" s="1"/>
  <c r="R115" i="24"/>
  <c r="R8" i="13" s="1"/>
  <c r="Q115" i="24"/>
  <c r="Q8" i="13" s="1"/>
  <c r="P115" i="24"/>
  <c r="P8" i="13" s="1"/>
  <c r="O115" i="24"/>
  <c r="O8" i="13" s="1"/>
  <c r="N115" i="24"/>
  <c r="N8" i="13" s="1"/>
  <c r="M115" i="24"/>
  <c r="M8" i="13" s="1"/>
  <c r="L115" i="24"/>
  <c r="L8" i="13" s="1"/>
  <c r="K115" i="24"/>
  <c r="K8" i="13" s="1"/>
  <c r="J115" i="24"/>
  <c r="J8" i="13" s="1"/>
  <c r="I115" i="24"/>
  <c r="I8" i="13" s="1"/>
  <c r="H115" i="24"/>
  <c r="H8" i="13" s="1"/>
  <c r="G115" i="24"/>
  <c r="G8" i="13" s="1"/>
  <c r="F115" i="24"/>
  <c r="F8" i="13" s="1"/>
  <c r="E115" i="24"/>
  <c r="E8" i="13" s="1"/>
  <c r="D115" i="24"/>
  <c r="D8" i="13" s="1"/>
  <c r="C115" i="24"/>
  <c r="C8" i="13" s="1"/>
  <c r="B115" i="24"/>
  <c r="B8" i="13" s="1"/>
  <c r="AI114" i="24"/>
  <c r="AI7" i="13" s="1"/>
  <c r="AH114" i="24"/>
  <c r="AH7" i="13" s="1"/>
  <c r="AG114" i="24"/>
  <c r="AG7" i="13" s="1"/>
  <c r="AF114" i="24"/>
  <c r="AF7" i="13" s="1"/>
  <c r="AE114" i="24"/>
  <c r="AE7" i="13" s="1"/>
  <c r="AD114" i="24"/>
  <c r="AD7" i="13" s="1"/>
  <c r="AC114" i="24"/>
  <c r="AC7" i="13" s="1"/>
  <c r="AB114" i="24"/>
  <c r="AB7" i="13" s="1"/>
  <c r="AA114" i="24"/>
  <c r="AA7" i="13" s="1"/>
  <c r="Z114" i="24"/>
  <c r="Z7" i="13" s="1"/>
  <c r="Y114" i="24"/>
  <c r="Y7" i="13" s="1"/>
  <c r="X114" i="24"/>
  <c r="X7" i="13" s="1"/>
  <c r="W114" i="24"/>
  <c r="W7" i="13" s="1"/>
  <c r="V114" i="24"/>
  <c r="V7" i="13" s="1"/>
  <c r="U114" i="24"/>
  <c r="U7" i="13" s="1"/>
  <c r="T114" i="24"/>
  <c r="T7" i="13" s="1"/>
  <c r="S114" i="24"/>
  <c r="S7" i="13" s="1"/>
  <c r="R114" i="24"/>
  <c r="R7" i="13" s="1"/>
  <c r="Q114" i="24"/>
  <c r="Q7" i="13" s="1"/>
  <c r="P114" i="24"/>
  <c r="P7" i="13" s="1"/>
  <c r="O114" i="24"/>
  <c r="O7" i="13" s="1"/>
  <c r="N114" i="24"/>
  <c r="N7" i="13" s="1"/>
  <c r="M114" i="24"/>
  <c r="M7" i="13" s="1"/>
  <c r="L114" i="24"/>
  <c r="L7" i="13" s="1"/>
  <c r="K114" i="24"/>
  <c r="K7" i="13" s="1"/>
  <c r="J114" i="24"/>
  <c r="J7" i="13" s="1"/>
  <c r="I114" i="24"/>
  <c r="I7" i="13" s="1"/>
  <c r="H114" i="24"/>
  <c r="H7" i="13" s="1"/>
  <c r="G114" i="24"/>
  <c r="G7" i="13" s="1"/>
  <c r="F114" i="24"/>
  <c r="F7" i="13" s="1"/>
  <c r="E114" i="24"/>
  <c r="E7" i="13" s="1"/>
  <c r="D114" i="24"/>
  <c r="D7" i="13" s="1"/>
  <c r="C114" i="24"/>
  <c r="C7" i="13" s="1"/>
  <c r="B114" i="24"/>
  <c r="B7" i="13" s="1"/>
  <c r="AI113" i="24"/>
  <c r="AI6" i="13" s="1"/>
  <c r="AH113" i="24"/>
  <c r="AH6" i="13" s="1"/>
  <c r="AG113" i="24"/>
  <c r="AG6" i="13" s="1"/>
  <c r="AF113" i="24"/>
  <c r="AF6" i="13" s="1"/>
  <c r="AE113" i="24"/>
  <c r="AE6" i="13" s="1"/>
  <c r="AD113" i="24"/>
  <c r="AD6" i="13" s="1"/>
  <c r="AC113" i="24"/>
  <c r="AC6" i="13" s="1"/>
  <c r="AB113" i="24"/>
  <c r="AB6" i="13" s="1"/>
  <c r="AA113" i="24"/>
  <c r="AA6" i="13" s="1"/>
  <c r="Z113" i="24"/>
  <c r="Z6" i="13" s="1"/>
  <c r="Y113" i="24"/>
  <c r="Y6" i="13" s="1"/>
  <c r="X113" i="24"/>
  <c r="X6" i="13" s="1"/>
  <c r="W113" i="24"/>
  <c r="W6" i="13" s="1"/>
  <c r="V113" i="24"/>
  <c r="V6" i="13" s="1"/>
  <c r="U113" i="24"/>
  <c r="U6" i="13" s="1"/>
  <c r="T113" i="24"/>
  <c r="T6" i="13" s="1"/>
  <c r="S113" i="24"/>
  <c r="S6" i="13" s="1"/>
  <c r="R113" i="24"/>
  <c r="R6" i="13" s="1"/>
  <c r="Q113" i="24"/>
  <c r="Q6" i="13" s="1"/>
  <c r="P113" i="24"/>
  <c r="P6" i="13" s="1"/>
  <c r="O113" i="24"/>
  <c r="O6" i="13" s="1"/>
  <c r="N113" i="24"/>
  <c r="N6" i="13" s="1"/>
  <c r="M113" i="24"/>
  <c r="M6" i="13" s="1"/>
  <c r="L113" i="24"/>
  <c r="L6" i="13" s="1"/>
  <c r="K113" i="24"/>
  <c r="K6" i="13" s="1"/>
  <c r="J113" i="24"/>
  <c r="J6" i="13" s="1"/>
  <c r="I113" i="24"/>
  <c r="I6" i="13" s="1"/>
  <c r="H113" i="24"/>
  <c r="H6" i="13" s="1"/>
  <c r="G113" i="24"/>
  <c r="G6" i="13" s="1"/>
  <c r="F113" i="24"/>
  <c r="F6" i="13" s="1"/>
  <c r="E113" i="24"/>
  <c r="E6" i="13" s="1"/>
  <c r="D113" i="24"/>
  <c r="D6" i="13" s="1"/>
  <c r="C113" i="24"/>
  <c r="C6" i="13" s="1"/>
  <c r="B113" i="24"/>
  <c r="B6" i="13" s="1"/>
  <c r="AI96" i="24"/>
  <c r="AI16" i="19" s="1"/>
  <c r="AH96" i="24"/>
  <c r="AH16" i="19" s="1"/>
  <c r="AG96" i="24"/>
  <c r="AG16" i="19" s="1"/>
  <c r="AF96" i="24"/>
  <c r="AF16" i="19" s="1"/>
  <c r="AE96" i="24"/>
  <c r="AE16" i="19" s="1"/>
  <c r="AD96" i="24"/>
  <c r="AD16" i="19" s="1"/>
  <c r="AC96" i="24"/>
  <c r="AC16" i="19" s="1"/>
  <c r="AB96" i="24"/>
  <c r="AB16" i="19" s="1"/>
  <c r="AA96" i="24"/>
  <c r="AA16" i="19" s="1"/>
  <c r="Z96" i="24"/>
  <c r="Z16" i="19" s="1"/>
  <c r="Y96" i="24"/>
  <c r="Y16" i="19" s="1"/>
  <c r="X96" i="24"/>
  <c r="X16" i="19" s="1"/>
  <c r="W96" i="24"/>
  <c r="W16" i="19" s="1"/>
  <c r="V96" i="24"/>
  <c r="V16" i="19" s="1"/>
  <c r="U96" i="24"/>
  <c r="U16" i="19" s="1"/>
  <c r="T96" i="24"/>
  <c r="T16" i="19" s="1"/>
  <c r="S96" i="24"/>
  <c r="S16" i="19" s="1"/>
  <c r="R96" i="24"/>
  <c r="R16" i="19" s="1"/>
  <c r="Q96" i="24"/>
  <c r="Q16" i="19" s="1"/>
  <c r="P96" i="24"/>
  <c r="P16" i="19" s="1"/>
  <c r="O96" i="24"/>
  <c r="O16" i="19" s="1"/>
  <c r="N96" i="24"/>
  <c r="N16" i="19" s="1"/>
  <c r="M96" i="24"/>
  <c r="M16" i="19" s="1"/>
  <c r="L96" i="24"/>
  <c r="L16" i="19" s="1"/>
  <c r="K96" i="24"/>
  <c r="K16" i="19" s="1"/>
  <c r="J96" i="24"/>
  <c r="J16" i="19" s="1"/>
  <c r="I96" i="24"/>
  <c r="I16" i="19" s="1"/>
  <c r="H96" i="24"/>
  <c r="H16" i="19" s="1"/>
  <c r="G96" i="24"/>
  <c r="G16" i="19" s="1"/>
  <c r="F96" i="24"/>
  <c r="F16" i="19" s="1"/>
  <c r="E96" i="24"/>
  <c r="E16" i="19" s="1"/>
  <c r="D96" i="24"/>
  <c r="D16" i="19" s="1"/>
  <c r="C96" i="24"/>
  <c r="C16" i="19" s="1"/>
  <c r="B96" i="24"/>
  <c r="B16" i="19" s="1"/>
  <c r="AI88" i="24"/>
  <c r="AI8" i="19" s="1"/>
  <c r="AH88" i="24"/>
  <c r="AH8" i="19" s="1"/>
  <c r="AG88" i="24"/>
  <c r="AG8" i="19" s="1"/>
  <c r="AF88" i="24"/>
  <c r="AF8" i="19" s="1"/>
  <c r="AE88" i="24"/>
  <c r="AE8" i="19" s="1"/>
  <c r="AD88" i="24"/>
  <c r="AD8" i="19" s="1"/>
  <c r="AC88" i="24"/>
  <c r="AC8" i="19" s="1"/>
  <c r="AB88" i="24"/>
  <c r="AB8" i="19" s="1"/>
  <c r="AA88" i="24"/>
  <c r="AA8" i="19" s="1"/>
  <c r="Z88" i="24"/>
  <c r="Z8" i="19" s="1"/>
  <c r="Y88" i="24"/>
  <c r="Y8" i="19" s="1"/>
  <c r="X88" i="24"/>
  <c r="X8" i="19" s="1"/>
  <c r="W88" i="24"/>
  <c r="W8" i="19" s="1"/>
  <c r="V88" i="24"/>
  <c r="V8" i="19" s="1"/>
  <c r="U88" i="24"/>
  <c r="U8" i="19" s="1"/>
  <c r="T88" i="24"/>
  <c r="T8" i="19" s="1"/>
  <c r="S88" i="24"/>
  <c r="S8" i="19" s="1"/>
  <c r="R88" i="24"/>
  <c r="R8" i="19" s="1"/>
  <c r="Q88" i="24"/>
  <c r="Q8" i="19" s="1"/>
  <c r="P88" i="24"/>
  <c r="P8" i="19" s="1"/>
  <c r="O88" i="24"/>
  <c r="O8" i="19" s="1"/>
  <c r="N88" i="24"/>
  <c r="N8" i="19" s="1"/>
  <c r="M88" i="24"/>
  <c r="M8" i="19" s="1"/>
  <c r="L88" i="24"/>
  <c r="L8" i="19" s="1"/>
  <c r="K88" i="24"/>
  <c r="K8" i="19" s="1"/>
  <c r="J88" i="24"/>
  <c r="J8" i="19" s="1"/>
  <c r="I88" i="24"/>
  <c r="I8" i="19" s="1"/>
  <c r="H88" i="24"/>
  <c r="H8" i="19" s="1"/>
  <c r="G88" i="24"/>
  <c r="G8" i="19" s="1"/>
  <c r="F88" i="24"/>
  <c r="F8" i="19" s="1"/>
  <c r="E88" i="24"/>
  <c r="E8" i="19" s="1"/>
  <c r="D88" i="24"/>
  <c r="D8" i="19" s="1"/>
  <c r="C88" i="24"/>
  <c r="C8" i="19" s="1"/>
  <c r="B88" i="24"/>
  <c r="B8" i="19" s="1"/>
  <c r="AI87" i="24"/>
  <c r="AI7" i="19" s="1"/>
  <c r="AH87" i="24"/>
  <c r="AH7" i="19" s="1"/>
  <c r="AG87" i="24"/>
  <c r="AG7" i="19" s="1"/>
  <c r="AF87" i="24"/>
  <c r="AF7" i="19" s="1"/>
  <c r="AE87" i="24"/>
  <c r="AE7" i="19" s="1"/>
  <c r="AD87" i="24"/>
  <c r="AD7" i="19" s="1"/>
  <c r="AC87" i="24"/>
  <c r="AC7" i="19" s="1"/>
  <c r="AB87" i="24"/>
  <c r="AB7" i="19" s="1"/>
  <c r="AA87" i="24"/>
  <c r="AA7" i="19" s="1"/>
  <c r="Z87" i="24"/>
  <c r="Z7" i="19" s="1"/>
  <c r="Y87" i="24"/>
  <c r="Y7" i="19" s="1"/>
  <c r="X87" i="24"/>
  <c r="X7" i="19" s="1"/>
  <c r="W87" i="24"/>
  <c r="W7" i="19" s="1"/>
  <c r="V87" i="24"/>
  <c r="V7" i="19" s="1"/>
  <c r="U87" i="24"/>
  <c r="U7" i="19" s="1"/>
  <c r="T87" i="24"/>
  <c r="T7" i="19" s="1"/>
  <c r="S87" i="24"/>
  <c r="S7" i="19" s="1"/>
  <c r="R87" i="24"/>
  <c r="R7" i="19" s="1"/>
  <c r="Q87" i="24"/>
  <c r="Q7" i="19" s="1"/>
  <c r="P87" i="24"/>
  <c r="P7" i="19" s="1"/>
  <c r="O87" i="24"/>
  <c r="O7" i="19" s="1"/>
  <c r="N87" i="24"/>
  <c r="N7" i="19" s="1"/>
  <c r="M87" i="24"/>
  <c r="M7" i="19" s="1"/>
  <c r="L87" i="24"/>
  <c r="L7" i="19" s="1"/>
  <c r="K87" i="24"/>
  <c r="K7" i="19" s="1"/>
  <c r="J87" i="24"/>
  <c r="J7" i="19" s="1"/>
  <c r="I87" i="24"/>
  <c r="I7" i="19" s="1"/>
  <c r="H87" i="24"/>
  <c r="H7" i="19" s="1"/>
  <c r="G87" i="24"/>
  <c r="G7" i="19" s="1"/>
  <c r="F87" i="24"/>
  <c r="F7" i="19" s="1"/>
  <c r="E87" i="24"/>
  <c r="E7" i="19" s="1"/>
  <c r="D87" i="24"/>
  <c r="D7" i="19" s="1"/>
  <c r="C87" i="24"/>
  <c r="C7" i="19" s="1"/>
  <c r="B87" i="24"/>
  <c r="B7" i="19" s="1"/>
  <c r="AI86" i="24"/>
  <c r="AI6" i="19" s="1"/>
  <c r="AH86" i="24"/>
  <c r="AH6" i="19" s="1"/>
  <c r="AG86" i="24"/>
  <c r="AG6" i="19" s="1"/>
  <c r="AF86" i="24"/>
  <c r="AF6" i="19" s="1"/>
  <c r="AE86" i="24"/>
  <c r="AE6" i="19" s="1"/>
  <c r="AD86" i="24"/>
  <c r="AD6" i="19" s="1"/>
  <c r="AC86" i="24"/>
  <c r="AC6" i="19" s="1"/>
  <c r="AB86" i="24"/>
  <c r="AB6" i="19" s="1"/>
  <c r="AA86" i="24"/>
  <c r="AA6" i="19" s="1"/>
  <c r="Z86" i="24"/>
  <c r="Z6" i="19" s="1"/>
  <c r="Y86" i="24"/>
  <c r="Y6" i="19" s="1"/>
  <c r="X86" i="24"/>
  <c r="X6" i="19" s="1"/>
  <c r="W86" i="24"/>
  <c r="W6" i="19" s="1"/>
  <c r="V86" i="24"/>
  <c r="V6" i="19" s="1"/>
  <c r="U86" i="24"/>
  <c r="U6" i="19" s="1"/>
  <c r="T86" i="24"/>
  <c r="T6" i="19" s="1"/>
  <c r="S86" i="24"/>
  <c r="S6" i="19" s="1"/>
  <c r="R86" i="24"/>
  <c r="R6" i="19" s="1"/>
  <c r="Q86" i="24"/>
  <c r="Q6" i="19" s="1"/>
  <c r="P86" i="24"/>
  <c r="P6" i="19" s="1"/>
  <c r="O86" i="24"/>
  <c r="O6" i="19" s="1"/>
  <c r="N86" i="24"/>
  <c r="N6" i="19" s="1"/>
  <c r="M86" i="24"/>
  <c r="M6" i="19" s="1"/>
  <c r="L86" i="24"/>
  <c r="L6" i="19" s="1"/>
  <c r="K86" i="24"/>
  <c r="K6" i="19" s="1"/>
  <c r="J86" i="24"/>
  <c r="J6" i="19" s="1"/>
  <c r="I86" i="24"/>
  <c r="I6" i="19" s="1"/>
  <c r="H86" i="24"/>
  <c r="H6" i="19" s="1"/>
  <c r="G86" i="24"/>
  <c r="G6" i="19" s="1"/>
  <c r="F86" i="24"/>
  <c r="F6" i="19" s="1"/>
  <c r="E86" i="24"/>
  <c r="E6" i="19" s="1"/>
  <c r="D86" i="24"/>
  <c r="D6" i="19" s="1"/>
  <c r="C86" i="24"/>
  <c r="C6" i="19" s="1"/>
  <c r="B86" i="24"/>
  <c r="B6" i="19" s="1"/>
  <c r="AI69" i="24"/>
  <c r="AI16" i="12" s="1"/>
  <c r="AH69" i="24"/>
  <c r="AH16" i="12" s="1"/>
  <c r="AG69" i="24"/>
  <c r="AG16" i="12" s="1"/>
  <c r="AF69" i="24"/>
  <c r="AF16" i="12" s="1"/>
  <c r="AE69" i="24"/>
  <c r="AE16" i="12" s="1"/>
  <c r="AD69" i="24"/>
  <c r="AD16" i="12" s="1"/>
  <c r="AC69" i="24"/>
  <c r="AC16" i="12" s="1"/>
  <c r="AB69" i="24"/>
  <c r="AB16" i="12" s="1"/>
  <c r="AA69" i="24"/>
  <c r="AA16" i="12" s="1"/>
  <c r="Z69" i="24"/>
  <c r="Z16" i="12" s="1"/>
  <c r="Y69" i="24"/>
  <c r="Y16" i="12" s="1"/>
  <c r="X69" i="24"/>
  <c r="X16" i="12" s="1"/>
  <c r="W69" i="24"/>
  <c r="W16" i="12" s="1"/>
  <c r="V69" i="24"/>
  <c r="V16" i="12" s="1"/>
  <c r="U69" i="24"/>
  <c r="U16" i="12" s="1"/>
  <c r="T69" i="24"/>
  <c r="T16" i="12" s="1"/>
  <c r="S69" i="24"/>
  <c r="S16" i="12" s="1"/>
  <c r="R69" i="24"/>
  <c r="R16" i="12" s="1"/>
  <c r="Q69" i="24"/>
  <c r="Q16" i="12" s="1"/>
  <c r="P69" i="24"/>
  <c r="P16" i="12" s="1"/>
  <c r="O69" i="24"/>
  <c r="O16" i="12" s="1"/>
  <c r="N69" i="24"/>
  <c r="N16" i="12" s="1"/>
  <c r="M69" i="24"/>
  <c r="M16" i="12" s="1"/>
  <c r="L69" i="24"/>
  <c r="L16" i="12" s="1"/>
  <c r="K69" i="24"/>
  <c r="K16" i="12" s="1"/>
  <c r="J69" i="24"/>
  <c r="J16" i="12" s="1"/>
  <c r="I69" i="24"/>
  <c r="I16" i="12" s="1"/>
  <c r="H69" i="24"/>
  <c r="H16" i="12" s="1"/>
  <c r="G69" i="24"/>
  <c r="G16" i="12" s="1"/>
  <c r="F69" i="24"/>
  <c r="F16" i="12" s="1"/>
  <c r="E69" i="24"/>
  <c r="E16" i="12" s="1"/>
  <c r="D69" i="24"/>
  <c r="D16" i="12" s="1"/>
  <c r="C69" i="24"/>
  <c r="C16" i="12" s="1"/>
  <c r="B69" i="24"/>
  <c r="B16" i="12" s="1"/>
  <c r="AI61" i="24"/>
  <c r="AI8" i="12" s="1"/>
  <c r="AH61" i="24"/>
  <c r="AH8" i="12" s="1"/>
  <c r="AG61" i="24"/>
  <c r="AG8" i="12" s="1"/>
  <c r="AF61" i="24"/>
  <c r="AF8" i="12" s="1"/>
  <c r="AE61" i="24"/>
  <c r="AE8" i="12" s="1"/>
  <c r="AD61" i="24"/>
  <c r="AD8" i="12" s="1"/>
  <c r="AC61" i="24"/>
  <c r="AC8" i="12" s="1"/>
  <c r="AB61" i="24"/>
  <c r="AB8" i="12" s="1"/>
  <c r="AA61" i="24"/>
  <c r="AA8" i="12" s="1"/>
  <c r="Z61" i="24"/>
  <c r="Z8" i="12" s="1"/>
  <c r="Y61" i="24"/>
  <c r="Y8" i="12" s="1"/>
  <c r="X61" i="24"/>
  <c r="X8" i="12" s="1"/>
  <c r="W61" i="24"/>
  <c r="W8" i="12" s="1"/>
  <c r="V61" i="24"/>
  <c r="V8" i="12" s="1"/>
  <c r="U61" i="24"/>
  <c r="U8" i="12" s="1"/>
  <c r="T61" i="24"/>
  <c r="T8" i="12" s="1"/>
  <c r="S61" i="24"/>
  <c r="S8" i="12" s="1"/>
  <c r="R61" i="24"/>
  <c r="R8" i="12" s="1"/>
  <c r="Q61" i="24"/>
  <c r="Q8" i="12" s="1"/>
  <c r="P61" i="24"/>
  <c r="P8" i="12" s="1"/>
  <c r="O61" i="24"/>
  <c r="O8" i="12" s="1"/>
  <c r="N61" i="24"/>
  <c r="N8" i="12" s="1"/>
  <c r="M61" i="24"/>
  <c r="M8" i="12" s="1"/>
  <c r="L61" i="24"/>
  <c r="L8" i="12" s="1"/>
  <c r="K61" i="24"/>
  <c r="K8" i="12" s="1"/>
  <c r="J61" i="24"/>
  <c r="J8" i="12" s="1"/>
  <c r="I61" i="24"/>
  <c r="I8" i="12" s="1"/>
  <c r="H61" i="24"/>
  <c r="H8" i="12" s="1"/>
  <c r="G61" i="24"/>
  <c r="G8" i="12" s="1"/>
  <c r="F61" i="24"/>
  <c r="F8" i="12" s="1"/>
  <c r="E61" i="24"/>
  <c r="E8" i="12" s="1"/>
  <c r="D61" i="24"/>
  <c r="D8" i="12" s="1"/>
  <c r="C61" i="24"/>
  <c r="C8" i="12" s="1"/>
  <c r="B61" i="24"/>
  <c r="B8" i="12" s="1"/>
  <c r="AI60" i="24"/>
  <c r="AI7" i="12" s="1"/>
  <c r="AH60" i="24"/>
  <c r="AH7" i="12" s="1"/>
  <c r="AG60" i="24"/>
  <c r="AG7" i="12" s="1"/>
  <c r="AF60" i="24"/>
  <c r="AF7" i="12" s="1"/>
  <c r="AE60" i="24"/>
  <c r="AE7" i="12" s="1"/>
  <c r="AD60" i="24"/>
  <c r="AD7" i="12" s="1"/>
  <c r="AC60" i="24"/>
  <c r="AC7" i="12" s="1"/>
  <c r="AB60" i="24"/>
  <c r="AB7" i="12" s="1"/>
  <c r="AA60" i="24"/>
  <c r="AA7" i="12" s="1"/>
  <c r="Z60" i="24"/>
  <c r="Z7" i="12" s="1"/>
  <c r="Y60" i="24"/>
  <c r="Y7" i="12" s="1"/>
  <c r="X60" i="24"/>
  <c r="X7" i="12" s="1"/>
  <c r="W60" i="24"/>
  <c r="W7" i="12" s="1"/>
  <c r="V60" i="24"/>
  <c r="V7" i="12" s="1"/>
  <c r="U60" i="24"/>
  <c r="U7" i="12" s="1"/>
  <c r="T60" i="24"/>
  <c r="T7" i="12" s="1"/>
  <c r="S60" i="24"/>
  <c r="S7" i="12" s="1"/>
  <c r="R60" i="24"/>
  <c r="R7" i="12" s="1"/>
  <c r="Q60" i="24"/>
  <c r="Q7" i="12" s="1"/>
  <c r="P60" i="24"/>
  <c r="P7" i="12" s="1"/>
  <c r="O60" i="24"/>
  <c r="O7" i="12" s="1"/>
  <c r="N60" i="24"/>
  <c r="N7" i="12" s="1"/>
  <c r="M60" i="24"/>
  <c r="M7" i="12" s="1"/>
  <c r="L60" i="24"/>
  <c r="L7" i="12" s="1"/>
  <c r="K60" i="24"/>
  <c r="K7" i="12" s="1"/>
  <c r="J60" i="24"/>
  <c r="J7" i="12" s="1"/>
  <c r="I60" i="24"/>
  <c r="I7" i="12" s="1"/>
  <c r="H60" i="24"/>
  <c r="H7" i="12" s="1"/>
  <c r="G60" i="24"/>
  <c r="G7" i="12" s="1"/>
  <c r="F60" i="24"/>
  <c r="F7" i="12" s="1"/>
  <c r="E60" i="24"/>
  <c r="E7" i="12" s="1"/>
  <c r="D60" i="24"/>
  <c r="D7" i="12" s="1"/>
  <c r="C60" i="24"/>
  <c r="C7" i="12" s="1"/>
  <c r="B60" i="24"/>
  <c r="B7" i="12" s="1"/>
  <c r="AI59" i="24"/>
  <c r="AI6" i="12" s="1"/>
  <c r="AH59" i="24"/>
  <c r="AH6" i="12" s="1"/>
  <c r="AG59" i="24"/>
  <c r="AG6" i="12" s="1"/>
  <c r="AF59" i="24"/>
  <c r="AF6" i="12" s="1"/>
  <c r="AE59" i="24"/>
  <c r="AE6" i="12" s="1"/>
  <c r="AD59" i="24"/>
  <c r="AD6" i="12" s="1"/>
  <c r="AC59" i="24"/>
  <c r="AC6" i="12" s="1"/>
  <c r="AB59" i="24"/>
  <c r="AB6" i="12" s="1"/>
  <c r="AA59" i="24"/>
  <c r="AA6" i="12" s="1"/>
  <c r="Z59" i="24"/>
  <c r="Z6" i="12" s="1"/>
  <c r="Y59" i="24"/>
  <c r="Y6" i="12" s="1"/>
  <c r="X59" i="24"/>
  <c r="X6" i="12" s="1"/>
  <c r="W59" i="24"/>
  <c r="W6" i="12" s="1"/>
  <c r="V59" i="24"/>
  <c r="V6" i="12" s="1"/>
  <c r="U59" i="24"/>
  <c r="U6" i="12" s="1"/>
  <c r="T59" i="24"/>
  <c r="T6" i="12" s="1"/>
  <c r="S59" i="24"/>
  <c r="S6" i="12" s="1"/>
  <c r="R59" i="24"/>
  <c r="R6" i="12" s="1"/>
  <c r="Q59" i="24"/>
  <c r="Q6" i="12" s="1"/>
  <c r="P59" i="24"/>
  <c r="P6" i="12" s="1"/>
  <c r="O59" i="24"/>
  <c r="O6" i="12" s="1"/>
  <c r="N59" i="24"/>
  <c r="N6" i="12" s="1"/>
  <c r="M59" i="24"/>
  <c r="M6" i="12" s="1"/>
  <c r="L59" i="24"/>
  <c r="L6" i="12" s="1"/>
  <c r="K59" i="24"/>
  <c r="K6" i="12" s="1"/>
  <c r="J59" i="24"/>
  <c r="J6" i="12" s="1"/>
  <c r="I59" i="24"/>
  <c r="I6" i="12" s="1"/>
  <c r="H59" i="24"/>
  <c r="H6" i="12" s="1"/>
  <c r="G59" i="24"/>
  <c r="G6" i="12" s="1"/>
  <c r="F59" i="24"/>
  <c r="F6" i="12" s="1"/>
  <c r="E59" i="24"/>
  <c r="E6" i="12" s="1"/>
  <c r="D59" i="24"/>
  <c r="D6" i="12" s="1"/>
  <c r="C59" i="24"/>
  <c r="C6" i="12" s="1"/>
  <c r="B59" i="24"/>
  <c r="B6" i="12" s="1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X42" i="24" s="1"/>
  <c r="W18" i="24"/>
  <c r="V18" i="24"/>
  <c r="U18" i="24"/>
  <c r="T18" i="24"/>
  <c r="S18" i="24"/>
  <c r="R18" i="24"/>
  <c r="Q18" i="24"/>
  <c r="P18" i="24"/>
  <c r="P42" i="24" s="1"/>
  <c r="O18" i="24"/>
  <c r="N18" i="24"/>
  <c r="M18" i="24"/>
  <c r="L18" i="24"/>
  <c r="K18" i="24"/>
  <c r="J18" i="24"/>
  <c r="I18" i="24"/>
  <c r="H18" i="24"/>
  <c r="H42" i="24" s="1"/>
  <c r="G18" i="24"/>
  <c r="F18" i="24"/>
  <c r="E18" i="24"/>
  <c r="D18" i="24"/>
  <c r="C18" i="24"/>
  <c r="B18" i="24"/>
  <c r="AI10" i="24"/>
  <c r="AH10" i="24"/>
  <c r="AH34" i="24" s="1"/>
  <c r="AG10" i="24"/>
  <c r="AF10" i="24"/>
  <c r="AE10" i="24"/>
  <c r="AD10" i="24"/>
  <c r="AC10" i="24"/>
  <c r="AB10" i="24"/>
  <c r="AA10" i="24"/>
  <c r="Z10" i="24"/>
  <c r="Z34" i="24" s="1"/>
  <c r="Y10" i="24"/>
  <c r="X10" i="24"/>
  <c r="W10" i="24"/>
  <c r="V10" i="24"/>
  <c r="U10" i="24"/>
  <c r="T10" i="24"/>
  <c r="S10" i="24"/>
  <c r="R10" i="24"/>
  <c r="R34" i="24" s="1"/>
  <c r="Q10" i="24"/>
  <c r="P10" i="24"/>
  <c r="O10" i="24"/>
  <c r="N10" i="24"/>
  <c r="M10" i="24"/>
  <c r="L10" i="24"/>
  <c r="K10" i="24"/>
  <c r="J10" i="24"/>
  <c r="J34" i="24" s="1"/>
  <c r="I10" i="24"/>
  <c r="H10" i="24"/>
  <c r="G10" i="24"/>
  <c r="F10" i="24"/>
  <c r="E10" i="24"/>
  <c r="D10" i="24"/>
  <c r="C10" i="24"/>
  <c r="B10" i="24"/>
  <c r="AI9" i="24"/>
  <c r="AH9" i="24"/>
  <c r="AG9" i="24"/>
  <c r="AF9" i="24"/>
  <c r="AE9" i="24"/>
  <c r="AD9" i="24"/>
  <c r="AC9" i="24"/>
  <c r="AB9" i="24"/>
  <c r="AB33" i="24" s="1"/>
  <c r="AA9" i="24"/>
  <c r="Z9" i="24"/>
  <c r="Y9" i="24"/>
  <c r="X9" i="24"/>
  <c r="W9" i="24"/>
  <c r="V9" i="24"/>
  <c r="U9" i="24"/>
  <c r="T9" i="24"/>
  <c r="T33" i="24" s="1"/>
  <c r="S9" i="24"/>
  <c r="R9" i="24"/>
  <c r="Q9" i="24"/>
  <c r="P9" i="24"/>
  <c r="O9" i="24"/>
  <c r="N9" i="24"/>
  <c r="M9" i="24"/>
  <c r="L9" i="24"/>
  <c r="L33" i="24" s="1"/>
  <c r="K9" i="24"/>
  <c r="J9" i="24"/>
  <c r="I9" i="24"/>
  <c r="H9" i="24"/>
  <c r="G9" i="24"/>
  <c r="F9" i="24"/>
  <c r="E9" i="24"/>
  <c r="D9" i="24"/>
  <c r="D33" i="24" s="1"/>
  <c r="C9" i="24"/>
  <c r="B9" i="24"/>
  <c r="AI8" i="24"/>
  <c r="AH8" i="24"/>
  <c r="AG8" i="24"/>
  <c r="AF8" i="24"/>
  <c r="AE8" i="24"/>
  <c r="AD8" i="24"/>
  <c r="AD32" i="24" s="1"/>
  <c r="AC8" i="24"/>
  <c r="AB8" i="24"/>
  <c r="AA8" i="24"/>
  <c r="Z8" i="24"/>
  <c r="Y8" i="24"/>
  <c r="X8" i="24"/>
  <c r="W8" i="24"/>
  <c r="V8" i="24"/>
  <c r="V32" i="24" s="1"/>
  <c r="U8" i="24"/>
  <c r="T8" i="24"/>
  <c r="S8" i="24"/>
  <c r="R8" i="24"/>
  <c r="Q8" i="24"/>
  <c r="P8" i="24"/>
  <c r="O8" i="24"/>
  <c r="N8" i="24"/>
  <c r="N32" i="24" s="1"/>
  <c r="M8" i="24"/>
  <c r="L8" i="24"/>
  <c r="K8" i="24"/>
  <c r="J8" i="24"/>
  <c r="I8" i="24"/>
  <c r="H8" i="24"/>
  <c r="G8" i="24"/>
  <c r="F8" i="24"/>
  <c r="F32" i="24" s="1"/>
  <c r="E8" i="24"/>
  <c r="D8" i="24"/>
  <c r="C8" i="24"/>
  <c r="B8" i="24"/>
  <c r="AF42" i="24" l="1"/>
  <c r="J32" i="24"/>
  <c r="R32" i="24"/>
  <c r="Z32" i="24"/>
  <c r="AH32" i="24"/>
  <c r="H33" i="24"/>
  <c r="P33" i="24"/>
  <c r="X33" i="24"/>
  <c r="AF33" i="24"/>
  <c r="F34" i="24"/>
  <c r="N34" i="24"/>
  <c r="V34" i="24"/>
  <c r="AD34" i="24"/>
  <c r="D42" i="24"/>
  <c r="L42" i="24"/>
  <c r="T42" i="24"/>
  <c r="AB42" i="24"/>
  <c r="Z33" i="24"/>
  <c r="L32" i="24"/>
  <c r="J33" i="24"/>
  <c r="H34" i="24"/>
  <c r="AF34" i="24"/>
  <c r="V42" i="24"/>
  <c r="T32" i="24"/>
  <c r="AH33" i="24"/>
  <c r="P34" i="24"/>
  <c r="F42" i="24"/>
  <c r="AD42" i="24"/>
  <c r="D32" i="24"/>
  <c r="AB32" i="24"/>
  <c r="R33" i="24"/>
  <c r="X34" i="24"/>
  <c r="N42" i="24"/>
  <c r="I32" i="24"/>
  <c r="Q32" i="24"/>
  <c r="Y32" i="24"/>
  <c r="AG32" i="24"/>
  <c r="G33" i="24"/>
  <c r="O33" i="24"/>
  <c r="W33" i="24"/>
  <c r="AE33" i="24"/>
  <c r="E34" i="24"/>
  <c r="M34" i="24"/>
  <c r="U34" i="24"/>
  <c r="AC34" i="24"/>
  <c r="C42" i="24"/>
  <c r="K42" i="24"/>
  <c r="S42" i="24"/>
  <c r="AA42" i="24"/>
  <c r="AI42" i="24"/>
  <c r="C32" i="24"/>
  <c r="K32" i="24"/>
  <c r="S32" i="24"/>
  <c r="AA32" i="24"/>
  <c r="AI32" i="24"/>
  <c r="I33" i="24"/>
  <c r="Q33" i="24"/>
  <c r="Y33" i="24"/>
  <c r="AG33" i="24"/>
  <c r="G34" i="24"/>
  <c r="O34" i="24"/>
  <c r="W34" i="24"/>
  <c r="AE34" i="24"/>
  <c r="E42" i="24"/>
  <c r="M42" i="24"/>
  <c r="U42" i="24"/>
  <c r="AC42" i="24"/>
  <c r="E32" i="24"/>
  <c r="M32" i="24"/>
  <c r="U32" i="24"/>
  <c r="AC32" i="24"/>
  <c r="C33" i="24"/>
  <c r="K33" i="24"/>
  <c r="S33" i="24"/>
  <c r="AA33" i="24"/>
  <c r="AI33" i="24"/>
  <c r="I34" i="24"/>
  <c r="Q34" i="24"/>
  <c r="Y34" i="24"/>
  <c r="AG34" i="24"/>
  <c r="G42" i="24"/>
  <c r="O42" i="24"/>
  <c r="W42" i="24"/>
  <c r="AE42" i="24"/>
  <c r="G32" i="24"/>
  <c r="O32" i="24"/>
  <c r="W32" i="24"/>
  <c r="AE32" i="24"/>
  <c r="E33" i="24"/>
  <c r="M33" i="24"/>
  <c r="U33" i="24"/>
  <c r="AC33" i="24"/>
  <c r="C34" i="24"/>
  <c r="K34" i="24"/>
  <c r="S34" i="24"/>
  <c r="AA34" i="24"/>
  <c r="AI34" i="24"/>
  <c r="I42" i="24"/>
  <c r="Q42" i="24"/>
  <c r="Y42" i="24"/>
  <c r="AG42" i="24"/>
  <c r="H32" i="24"/>
  <c r="P32" i="24"/>
  <c r="X32" i="24"/>
  <c r="AF32" i="24"/>
  <c r="F33" i="24"/>
  <c r="N33" i="24"/>
  <c r="V33" i="24"/>
  <c r="AD33" i="24"/>
  <c r="D34" i="24"/>
  <c r="L34" i="24"/>
  <c r="T34" i="24"/>
  <c r="AB34" i="24"/>
  <c r="J42" i="24"/>
  <c r="R42" i="24"/>
  <c r="Z42" i="24"/>
  <c r="AH42" i="24"/>
  <c r="B38" i="21"/>
  <c r="B39" i="21" s="1"/>
  <c r="C85" i="24" s="1"/>
  <c r="C5" i="19" s="1"/>
  <c r="A63" i="4" l="1"/>
  <c r="A62" i="4"/>
  <c r="B125" i="24" a="1"/>
  <c r="B125" i="24" s="1"/>
  <c r="B18" i="13" s="1"/>
  <c r="C125" i="24" a="1"/>
  <c r="C125" i="24" s="1"/>
  <c r="C18" i="13" s="1"/>
  <c r="B126" i="24" a="1"/>
  <c r="B126" i="24" s="1"/>
  <c r="B19" i="13" s="1"/>
  <c r="C126" i="24" a="1"/>
  <c r="C126" i="24" s="1"/>
  <c r="C19" i="13" s="1"/>
  <c r="B127" i="24" a="1"/>
  <c r="B127" i="24" s="1"/>
  <c r="B20" i="13" s="1"/>
  <c r="C127" i="24" a="1"/>
  <c r="C127" i="24" s="1"/>
  <c r="C20" i="13" s="1"/>
  <c r="B128" i="24" a="1"/>
  <c r="B128" i="24" s="1"/>
  <c r="B21" i="13" s="1"/>
  <c r="C128" i="24" a="1"/>
  <c r="C128" i="24" s="1"/>
  <c r="C21" i="13" s="1"/>
  <c r="C124" i="24" a="1"/>
  <c r="C124" i="24" s="1"/>
  <c r="C17" i="13" s="1"/>
  <c r="B124" i="24" a="1"/>
  <c r="B124" i="24" s="1"/>
  <c r="B17" i="13" s="1"/>
  <c r="B121" i="24" a="1"/>
  <c r="B121" i="24" s="1"/>
  <c r="B14" i="13" s="1"/>
  <c r="C121" i="24" a="1"/>
  <c r="C121" i="24" s="1"/>
  <c r="C14" i="13" s="1"/>
  <c r="B119" i="24" a="1"/>
  <c r="B119" i="24" s="1"/>
  <c r="B12" i="13" s="1"/>
  <c r="C119" i="24" a="1"/>
  <c r="C119" i="24" s="1"/>
  <c r="C12" i="13" s="1"/>
  <c r="B120" i="24" a="1"/>
  <c r="B120" i="24" s="1"/>
  <c r="B13" i="13" s="1"/>
  <c r="C120" i="24" a="1"/>
  <c r="C120" i="24" s="1"/>
  <c r="C13" i="13" s="1"/>
  <c r="B117" i="24" a="1"/>
  <c r="B117" i="24" s="1"/>
  <c r="B10" i="13" s="1"/>
  <c r="C117" i="24" a="1"/>
  <c r="C117" i="24" s="1"/>
  <c r="C10" i="13" s="1"/>
  <c r="B118" i="24" a="1"/>
  <c r="B118" i="24" s="1"/>
  <c r="B11" i="13" s="1"/>
  <c r="C118" i="24" a="1"/>
  <c r="C118" i="24" s="1"/>
  <c r="C11" i="13" s="1"/>
  <c r="C116" i="24" a="1"/>
  <c r="C116" i="24" s="1"/>
  <c r="C9" i="13" s="1"/>
  <c r="B116" i="24" a="1"/>
  <c r="B116" i="24" s="1"/>
  <c r="B9" i="13" s="1"/>
  <c r="B111" i="24" a="1"/>
  <c r="B111" i="24" s="1"/>
  <c r="B4" i="13" s="1"/>
  <c r="C111" i="24" a="1"/>
  <c r="C111" i="24" s="1"/>
  <c r="C4" i="13" s="1"/>
  <c r="B110" i="24" a="1"/>
  <c r="B110" i="24" s="1"/>
  <c r="B3" i="13" s="1"/>
  <c r="B98" i="24" a="1"/>
  <c r="B98" i="24" s="1"/>
  <c r="B18" i="19" s="1"/>
  <c r="C98" i="24" a="1"/>
  <c r="C98" i="24" s="1"/>
  <c r="C18" i="19" s="1"/>
  <c r="B99" i="24" a="1"/>
  <c r="B99" i="24" s="1"/>
  <c r="B19" i="19" s="1"/>
  <c r="C99" i="24" a="1"/>
  <c r="C99" i="24" s="1"/>
  <c r="C19" i="19" s="1"/>
  <c r="B100" i="24" a="1"/>
  <c r="B100" i="24" s="1"/>
  <c r="B20" i="19" s="1"/>
  <c r="C100" i="24" a="1"/>
  <c r="C100" i="24" s="1"/>
  <c r="C20" i="19" s="1"/>
  <c r="C97" i="24" a="1"/>
  <c r="C97" i="24" s="1"/>
  <c r="C17" i="19" s="1"/>
  <c r="B97" i="24" a="1"/>
  <c r="B97" i="24" s="1"/>
  <c r="B17" i="19" s="1"/>
  <c r="B94" i="24" a="1"/>
  <c r="B94" i="24" s="1"/>
  <c r="B14" i="19" s="1"/>
  <c r="C94" i="24" a="1"/>
  <c r="C94" i="24" s="1"/>
  <c r="C14" i="19" s="1"/>
  <c r="B90" i="24" a="1"/>
  <c r="B90" i="24" s="1"/>
  <c r="B10" i="19" s="1"/>
  <c r="C90" i="24" a="1"/>
  <c r="C90" i="24" s="1"/>
  <c r="C10" i="19" s="1"/>
  <c r="B91" i="24" a="1"/>
  <c r="B91" i="24" s="1"/>
  <c r="B11" i="19" s="1"/>
  <c r="C91" i="24" a="1"/>
  <c r="C91" i="24" s="1"/>
  <c r="C11" i="19" s="1"/>
  <c r="C101" i="24" a="1"/>
  <c r="C101" i="24" s="1"/>
  <c r="C21" i="19" s="1"/>
  <c r="B101" i="24" a="1"/>
  <c r="B101" i="24" s="1"/>
  <c r="B21" i="19" s="1"/>
  <c r="C93" i="24" a="1"/>
  <c r="C93" i="24" s="1"/>
  <c r="C13" i="19" s="1"/>
  <c r="B93" i="24" a="1"/>
  <c r="B93" i="24" s="1"/>
  <c r="B13" i="19" s="1"/>
  <c r="C92" i="24" a="1"/>
  <c r="C92" i="24" s="1"/>
  <c r="C12" i="19" s="1"/>
  <c r="B92" i="24" a="1"/>
  <c r="B92" i="24" s="1"/>
  <c r="B12" i="19" s="1"/>
  <c r="C89" i="24" a="1"/>
  <c r="C89" i="24" s="1"/>
  <c r="C9" i="19" s="1"/>
  <c r="B89" i="24" a="1"/>
  <c r="B89" i="24" s="1"/>
  <c r="B9" i="19" s="1"/>
  <c r="B84" i="24" a="1"/>
  <c r="B84" i="24" s="1"/>
  <c r="B4" i="19" s="1"/>
  <c r="C84" i="24" a="1"/>
  <c r="C84" i="24" s="1"/>
  <c r="C4" i="19" s="1"/>
  <c r="C83" i="24" a="1"/>
  <c r="C83" i="24" s="1"/>
  <c r="C3" i="19" s="1"/>
  <c r="B83" i="24" a="1"/>
  <c r="B83" i="24" s="1"/>
  <c r="B3" i="19" s="1"/>
  <c r="C74" i="24" a="1"/>
  <c r="C74" i="24" s="1"/>
  <c r="C21" i="12" s="1"/>
  <c r="B74" i="24" a="1"/>
  <c r="B74" i="24" s="1"/>
  <c r="B21" i="12" s="1"/>
  <c r="C71" i="24" a="1"/>
  <c r="C71" i="24" s="1"/>
  <c r="C18" i="12" s="1"/>
  <c r="B71" i="24" a="1"/>
  <c r="B71" i="24" s="1"/>
  <c r="B18" i="12" s="1"/>
  <c r="C70" i="24" a="1"/>
  <c r="C70" i="24" s="1"/>
  <c r="C17" i="12" s="1"/>
  <c r="B70" i="24" a="1"/>
  <c r="B70" i="24" s="1"/>
  <c r="B17" i="12" s="1"/>
  <c r="C66" i="24" a="1"/>
  <c r="C66" i="24" s="1"/>
  <c r="C13" i="12" s="1"/>
  <c r="B66" i="24" a="1"/>
  <c r="B66" i="24" s="1"/>
  <c r="B13" i="12" s="1"/>
  <c r="C65" i="24" a="1"/>
  <c r="C65" i="24" s="1"/>
  <c r="C12" i="12" s="1"/>
  <c r="B65" i="24" a="1"/>
  <c r="B65" i="24" s="1"/>
  <c r="B12" i="12" s="1"/>
  <c r="C62" i="24" a="1"/>
  <c r="C62" i="24" s="1"/>
  <c r="C9" i="12" s="1"/>
  <c r="B62" i="24" a="1"/>
  <c r="B62" i="24" s="1"/>
  <c r="B9" i="12" s="1"/>
  <c r="B57" i="24" a="1"/>
  <c r="B57" i="24" s="1"/>
  <c r="B4" i="12" s="1"/>
  <c r="C57" i="24" a="1"/>
  <c r="C57" i="24" s="1"/>
  <c r="C4" i="12" s="1"/>
  <c r="B58" i="24" a="1"/>
  <c r="B58" i="24" s="1"/>
  <c r="B5" i="12" s="1"/>
  <c r="C58" i="24" a="1"/>
  <c r="C58" i="24" s="1"/>
  <c r="C5" i="12" s="1"/>
  <c r="C56" i="24" a="1"/>
  <c r="C56" i="24" s="1"/>
  <c r="C3" i="12" s="1"/>
  <c r="B56" i="24" a="1"/>
  <c r="B56" i="24" s="1"/>
  <c r="B3" i="12" s="1"/>
  <c r="J4" i="24" l="1" a="1"/>
  <c r="J4" i="24" s="1"/>
  <c r="R4" i="24" a="1"/>
  <c r="R4" i="24" s="1"/>
  <c r="Z4" i="24" a="1"/>
  <c r="Z4" i="24" s="1"/>
  <c r="AH4" i="24" a="1"/>
  <c r="AH4" i="24" s="1"/>
  <c r="I5" i="24" a="1"/>
  <c r="I5" i="24" s="1"/>
  <c r="Q5" i="24" a="1"/>
  <c r="Q5" i="24" s="1"/>
  <c r="Y5" i="24" a="1"/>
  <c r="Y5" i="24" s="1"/>
  <c r="AG5" i="24" a="1"/>
  <c r="AG5" i="24" s="1"/>
  <c r="H6" i="24" a="1"/>
  <c r="H6" i="24" s="1"/>
  <c r="P6" i="24" a="1"/>
  <c r="P6" i="24" s="1"/>
  <c r="X6" i="24" a="1"/>
  <c r="X6" i="24" s="1"/>
  <c r="AF6" i="24" a="1"/>
  <c r="AF6" i="24" s="1"/>
  <c r="H11" i="24" a="1"/>
  <c r="H11" i="24" s="1"/>
  <c r="P11" i="24" a="1"/>
  <c r="P11" i="24" s="1"/>
  <c r="X11" i="24" a="1"/>
  <c r="X11" i="24" s="1"/>
  <c r="AF11" i="24" a="1"/>
  <c r="AF11" i="24" s="1"/>
  <c r="G12" i="24" a="1"/>
  <c r="G12" i="24" s="1"/>
  <c r="O12" i="24" a="1"/>
  <c r="O12" i="24" s="1"/>
  <c r="W12" i="24" a="1"/>
  <c r="W12" i="24" s="1"/>
  <c r="AE12" i="24" a="1"/>
  <c r="AE12" i="24" s="1"/>
  <c r="F13" i="24" a="1"/>
  <c r="F13" i="24" s="1"/>
  <c r="N13" i="24" a="1"/>
  <c r="N13" i="24" s="1"/>
  <c r="V13" i="24" a="1"/>
  <c r="V13" i="24" s="1"/>
  <c r="AD13" i="24" a="1"/>
  <c r="AD13" i="24" s="1"/>
  <c r="E14" i="24" a="1"/>
  <c r="E14" i="24" s="1"/>
  <c r="M14" i="24" a="1"/>
  <c r="M14" i="24" s="1"/>
  <c r="U14" i="24" a="1"/>
  <c r="U14" i="24" s="1"/>
  <c r="AC14" i="24" a="1"/>
  <c r="AC14" i="24" s="1"/>
  <c r="D15" i="24" a="1"/>
  <c r="D15" i="24" s="1"/>
  <c r="L15" i="24" a="1"/>
  <c r="L15" i="24" s="1"/>
  <c r="T15" i="24" a="1"/>
  <c r="T15" i="24" s="1"/>
  <c r="AB15" i="24" a="1"/>
  <c r="AB15" i="24" s="1"/>
  <c r="C16" i="24" a="1"/>
  <c r="C16" i="24" s="1"/>
  <c r="K16" i="24" a="1"/>
  <c r="K16" i="24" s="1"/>
  <c r="S16" i="24" a="1"/>
  <c r="S16" i="24" s="1"/>
  <c r="AA16" i="24" a="1"/>
  <c r="AA16" i="24" s="1"/>
  <c r="AI16" i="24" a="1"/>
  <c r="AI16" i="24" s="1"/>
  <c r="J17" i="24" a="1"/>
  <c r="J17" i="24" s="1"/>
  <c r="R17" i="24" a="1"/>
  <c r="R17" i="24" s="1"/>
  <c r="Z17" i="24" a="1"/>
  <c r="Z17" i="24" s="1"/>
  <c r="AH17" i="24" a="1"/>
  <c r="AH17" i="24" s="1"/>
  <c r="H19" i="24" a="1"/>
  <c r="H19" i="24" s="1"/>
  <c r="P19" i="24" a="1"/>
  <c r="P19" i="24" s="1"/>
  <c r="X19" i="24" a="1"/>
  <c r="X19" i="24" s="1"/>
  <c r="AF19" i="24" a="1"/>
  <c r="AF19" i="24" s="1"/>
  <c r="G20" i="24" a="1"/>
  <c r="G20" i="24" s="1"/>
  <c r="O20" i="24" a="1"/>
  <c r="O20" i="24" s="1"/>
  <c r="W20" i="24" a="1"/>
  <c r="W20" i="24" s="1"/>
  <c r="AE20" i="24" a="1"/>
  <c r="AE20" i="24" s="1"/>
  <c r="F21" i="24" a="1"/>
  <c r="F21" i="24" s="1"/>
  <c r="N21" i="24" a="1"/>
  <c r="N21" i="24" s="1"/>
  <c r="V21" i="24" a="1"/>
  <c r="V21" i="24" s="1"/>
  <c r="AD21" i="24" a="1"/>
  <c r="AD21" i="24" s="1"/>
  <c r="E22" i="24" a="1"/>
  <c r="E22" i="24" s="1"/>
  <c r="M22" i="24" a="1"/>
  <c r="M22" i="24" s="1"/>
  <c r="U22" i="24" a="1"/>
  <c r="U22" i="24" s="1"/>
  <c r="AC22" i="24" a="1"/>
  <c r="AC22" i="24" s="1"/>
  <c r="D23" i="24" a="1"/>
  <c r="D23" i="24" s="1"/>
  <c r="L23" i="24" a="1"/>
  <c r="L23" i="24" s="1"/>
  <c r="T23" i="24" a="1"/>
  <c r="T23" i="24" s="1"/>
  <c r="AB23" i="24" a="1"/>
  <c r="AB23" i="24" s="1"/>
  <c r="C24" i="24" a="1"/>
  <c r="C24" i="24" s="1"/>
  <c r="C48" i="24" s="1"/>
  <c r="K24" i="24" a="1"/>
  <c r="K24" i="24" s="1"/>
  <c r="S24" i="24" a="1"/>
  <c r="S24" i="24" s="1"/>
  <c r="AA24" i="24" a="1"/>
  <c r="AA24" i="24" s="1"/>
  <c r="AI24" i="24" a="1"/>
  <c r="AI24" i="24" s="1"/>
  <c r="B15" i="24" a="1"/>
  <c r="B15" i="24" s="1"/>
  <c r="U23" i="24" a="1"/>
  <c r="U23" i="24" s="1"/>
  <c r="U47" i="24" s="1"/>
  <c r="D24" i="24" a="1"/>
  <c r="D24" i="24" s="1"/>
  <c r="D48" i="24" s="1"/>
  <c r="T24" i="24" a="1"/>
  <c r="T24" i="24" s="1"/>
  <c r="B5" i="24" a="1"/>
  <c r="B5" i="24" s="1"/>
  <c r="U24" i="24" a="1"/>
  <c r="U24" i="24" s="1"/>
  <c r="U48" i="24" s="1"/>
  <c r="C4" i="24" a="1"/>
  <c r="C4" i="24" s="1"/>
  <c r="K4" i="24" a="1"/>
  <c r="K4" i="24" s="1"/>
  <c r="K28" i="24" s="1"/>
  <c r="S4" i="24" a="1"/>
  <c r="S4" i="24" s="1"/>
  <c r="S28" i="24" s="1"/>
  <c r="AA4" i="24" a="1"/>
  <c r="AA4" i="24" s="1"/>
  <c r="AA28" i="24" s="1"/>
  <c r="AI4" i="24" a="1"/>
  <c r="AI4" i="24" s="1"/>
  <c r="AI28" i="24" s="1"/>
  <c r="J5" i="24" a="1"/>
  <c r="J5" i="24" s="1"/>
  <c r="J29" i="24" s="1"/>
  <c r="R5" i="24" a="1"/>
  <c r="R5" i="24" s="1"/>
  <c r="R29" i="24" s="1"/>
  <c r="Z5" i="24" a="1"/>
  <c r="Z5" i="24" s="1"/>
  <c r="Z29" i="24" s="1"/>
  <c r="AH5" i="24" a="1"/>
  <c r="AH5" i="24" s="1"/>
  <c r="I6" i="24" a="1"/>
  <c r="I6" i="24" s="1"/>
  <c r="I30" i="24" s="1"/>
  <c r="Q6" i="24" a="1"/>
  <c r="Q6" i="24" s="1"/>
  <c r="Q30" i="24" s="1"/>
  <c r="Y6" i="24" a="1"/>
  <c r="Y6" i="24" s="1"/>
  <c r="Y30" i="24" s="1"/>
  <c r="AG6" i="24" a="1"/>
  <c r="AG6" i="24" s="1"/>
  <c r="AG30" i="24" s="1"/>
  <c r="H31" i="24"/>
  <c r="P31" i="24"/>
  <c r="X31" i="24"/>
  <c r="AF31" i="24"/>
  <c r="I11" i="24" a="1"/>
  <c r="I11" i="24" s="1"/>
  <c r="I35" i="24" s="1"/>
  <c r="Q11" i="24" a="1"/>
  <c r="Q11" i="24" s="1"/>
  <c r="Q35" i="24" s="1"/>
  <c r="Y11" i="24" a="1"/>
  <c r="Y11" i="24" s="1"/>
  <c r="Y35" i="24" s="1"/>
  <c r="AG11" i="24" a="1"/>
  <c r="AG11" i="24" s="1"/>
  <c r="H12" i="24" a="1"/>
  <c r="H12" i="24" s="1"/>
  <c r="H36" i="24" s="1"/>
  <c r="P12" i="24" a="1"/>
  <c r="P12" i="24" s="1"/>
  <c r="P36" i="24" s="1"/>
  <c r="X12" i="24" a="1"/>
  <c r="X12" i="24" s="1"/>
  <c r="X36" i="24" s="1"/>
  <c r="AF12" i="24" a="1"/>
  <c r="AF12" i="24" s="1"/>
  <c r="AF36" i="24" s="1"/>
  <c r="G13" i="24" a="1"/>
  <c r="G13" i="24" s="1"/>
  <c r="G37" i="24" s="1"/>
  <c r="O13" i="24" a="1"/>
  <c r="O13" i="24" s="1"/>
  <c r="O37" i="24" s="1"/>
  <c r="W13" i="24" a="1"/>
  <c r="W13" i="24" s="1"/>
  <c r="W37" i="24" s="1"/>
  <c r="AE13" i="24" a="1"/>
  <c r="AE13" i="24" s="1"/>
  <c r="F14" i="24" a="1"/>
  <c r="F14" i="24" s="1"/>
  <c r="F38" i="24" s="1"/>
  <c r="N14" i="24" a="1"/>
  <c r="N14" i="24" s="1"/>
  <c r="N38" i="24" s="1"/>
  <c r="V14" i="24" a="1"/>
  <c r="V14" i="24" s="1"/>
  <c r="V38" i="24" s="1"/>
  <c r="AD14" i="24" a="1"/>
  <c r="AD14" i="24" s="1"/>
  <c r="AD38" i="24" s="1"/>
  <c r="E15" i="24" a="1"/>
  <c r="E15" i="24" s="1"/>
  <c r="E39" i="24" s="1"/>
  <c r="M15" i="24" a="1"/>
  <c r="M15" i="24" s="1"/>
  <c r="M39" i="24" s="1"/>
  <c r="U15" i="24" a="1"/>
  <c r="U15" i="24" s="1"/>
  <c r="U39" i="24" s="1"/>
  <c r="AC15" i="24" a="1"/>
  <c r="AC15" i="24" s="1"/>
  <c r="D16" i="24" a="1"/>
  <c r="D16" i="24" s="1"/>
  <c r="D40" i="24" s="1"/>
  <c r="D121" i="24" s="1"/>
  <c r="D14" i="13" s="1"/>
  <c r="L16" i="24" a="1"/>
  <c r="L16" i="24" s="1"/>
  <c r="L40" i="24" s="1"/>
  <c r="T16" i="24" a="1"/>
  <c r="T16" i="24" s="1"/>
  <c r="T40" i="24" s="1"/>
  <c r="AB16" i="24" a="1"/>
  <c r="AB16" i="24" s="1"/>
  <c r="AB40" i="24" s="1"/>
  <c r="C17" i="24" a="1"/>
  <c r="C17" i="24" s="1"/>
  <c r="K17" i="24" a="1"/>
  <c r="K17" i="24" s="1"/>
  <c r="K41" i="24" s="1"/>
  <c r="S17" i="24" a="1"/>
  <c r="S17" i="24" s="1"/>
  <c r="S41" i="24" s="1"/>
  <c r="AA17" i="24" a="1"/>
  <c r="AA17" i="24" s="1"/>
  <c r="AI17" i="24" a="1"/>
  <c r="AI17" i="24" s="1"/>
  <c r="AI41" i="24" s="1"/>
  <c r="I19" i="24" a="1"/>
  <c r="I19" i="24" s="1"/>
  <c r="I43" i="24" s="1"/>
  <c r="Q19" i="24" a="1"/>
  <c r="Q19" i="24" s="1"/>
  <c r="Q43" i="24" s="1"/>
  <c r="Y19" i="24" a="1"/>
  <c r="Y19" i="24" s="1"/>
  <c r="Y43" i="24" s="1"/>
  <c r="AG19" i="24" a="1"/>
  <c r="AG19" i="24" s="1"/>
  <c r="AG43" i="24" s="1"/>
  <c r="H20" i="24" a="1"/>
  <c r="H20" i="24" s="1"/>
  <c r="H44" i="24" s="1"/>
  <c r="P20" i="24" a="1"/>
  <c r="P20" i="24" s="1"/>
  <c r="P44" i="24" s="1"/>
  <c r="X20" i="24" a="1"/>
  <c r="X20" i="24" s="1"/>
  <c r="AF20" i="24" a="1"/>
  <c r="AF20" i="24" s="1"/>
  <c r="AF44" i="24" s="1"/>
  <c r="G21" i="24" a="1"/>
  <c r="G21" i="24" s="1"/>
  <c r="G45" i="24" s="1"/>
  <c r="O21" i="24" a="1"/>
  <c r="O21" i="24" s="1"/>
  <c r="O45" i="24" s="1"/>
  <c r="W21" i="24" a="1"/>
  <c r="W21" i="24" s="1"/>
  <c r="W45" i="24" s="1"/>
  <c r="AE21" i="24" a="1"/>
  <c r="AE21" i="24" s="1"/>
  <c r="AE45" i="24" s="1"/>
  <c r="F22" i="24" a="1"/>
  <c r="F22" i="24" s="1"/>
  <c r="F46" i="24" s="1"/>
  <c r="N22" i="24" a="1"/>
  <c r="N22" i="24" s="1"/>
  <c r="N46" i="24" s="1"/>
  <c r="V22" i="24" a="1"/>
  <c r="V22" i="24" s="1"/>
  <c r="AD22" i="24" a="1"/>
  <c r="AD22" i="24" s="1"/>
  <c r="AD46" i="24" s="1"/>
  <c r="E23" i="24" a="1"/>
  <c r="E23" i="24" s="1"/>
  <c r="E47" i="24" s="1"/>
  <c r="M23" i="24" a="1"/>
  <c r="M23" i="24" s="1"/>
  <c r="M47" i="24" s="1"/>
  <c r="AC23" i="24" a="1"/>
  <c r="AC23" i="24" s="1"/>
  <c r="AC47" i="24" s="1"/>
  <c r="L24" i="24" a="1"/>
  <c r="L24" i="24" s="1"/>
  <c r="L48" i="24" s="1"/>
  <c r="AB24" i="24" a="1"/>
  <c r="AB24" i="24" s="1"/>
  <c r="AB48" i="24" s="1"/>
  <c r="M24" i="24" a="1"/>
  <c r="M24" i="24" s="1"/>
  <c r="D4" i="24" a="1"/>
  <c r="D4" i="24" s="1"/>
  <c r="D28" i="24" s="1"/>
  <c r="L4" i="24" a="1"/>
  <c r="L4" i="24" s="1"/>
  <c r="L28" i="24" s="1"/>
  <c r="T4" i="24" a="1"/>
  <c r="T4" i="24" s="1"/>
  <c r="T28" i="24" s="1"/>
  <c r="AB4" i="24" a="1"/>
  <c r="AB4" i="24" s="1"/>
  <c r="AB28" i="24" s="1"/>
  <c r="C5" i="24" a="1"/>
  <c r="C5" i="24" s="1"/>
  <c r="C29" i="24" s="1"/>
  <c r="K5" i="24" a="1"/>
  <c r="K5" i="24" s="1"/>
  <c r="K29" i="24" s="1"/>
  <c r="S5" i="24" a="1"/>
  <c r="S5" i="24" s="1"/>
  <c r="S29" i="24" s="1"/>
  <c r="AA5" i="24" a="1"/>
  <c r="AA5" i="24" s="1"/>
  <c r="AI5" i="24" a="1"/>
  <c r="AI5" i="24" s="1"/>
  <c r="AI29" i="24" s="1"/>
  <c r="J6" i="24" a="1"/>
  <c r="J6" i="24" s="1"/>
  <c r="J30" i="24" s="1"/>
  <c r="R6" i="24" a="1"/>
  <c r="R6" i="24" s="1"/>
  <c r="Z6" i="24" a="1"/>
  <c r="Z6" i="24" s="1"/>
  <c r="Z30" i="24" s="1"/>
  <c r="AH6" i="24" a="1"/>
  <c r="AH6" i="24" s="1"/>
  <c r="AH30" i="24" s="1"/>
  <c r="I31" i="24"/>
  <c r="Q31" i="24"/>
  <c r="Y31" i="24"/>
  <c r="AG31" i="24"/>
  <c r="J11" i="24" a="1"/>
  <c r="J11" i="24" s="1"/>
  <c r="J35" i="24" s="1"/>
  <c r="R11" i="24" a="1"/>
  <c r="R11" i="24" s="1"/>
  <c r="Z11" i="24" a="1"/>
  <c r="Z11" i="24" s="1"/>
  <c r="Z35" i="24" s="1"/>
  <c r="AH11" i="24" a="1"/>
  <c r="AH11" i="24" s="1"/>
  <c r="AH35" i="24" s="1"/>
  <c r="I12" i="24" a="1"/>
  <c r="I12" i="24" s="1"/>
  <c r="I36" i="24" s="1"/>
  <c r="Q12" i="24" a="1"/>
  <c r="Q12" i="24" s="1"/>
  <c r="Q36" i="24" s="1"/>
  <c r="Y12" i="24" a="1"/>
  <c r="Y12" i="24" s="1"/>
  <c r="AG12" i="24" a="1"/>
  <c r="AG12" i="24" s="1"/>
  <c r="AG36" i="24" s="1"/>
  <c r="H13" i="24" a="1"/>
  <c r="H13" i="24" s="1"/>
  <c r="H37" i="24" s="1"/>
  <c r="P13" i="24" a="1"/>
  <c r="P13" i="24" s="1"/>
  <c r="X13" i="24" a="1"/>
  <c r="X13" i="24" s="1"/>
  <c r="X37" i="24" s="1"/>
  <c r="AF13" i="24" a="1"/>
  <c r="AF13" i="24" s="1"/>
  <c r="AF37" i="24" s="1"/>
  <c r="G14" i="24" a="1"/>
  <c r="G14" i="24" s="1"/>
  <c r="G38" i="24" s="1"/>
  <c r="O14" i="24" a="1"/>
  <c r="O14" i="24" s="1"/>
  <c r="O38" i="24" s="1"/>
  <c r="W14" i="24" a="1"/>
  <c r="W14" i="24" s="1"/>
  <c r="AE14" i="24" a="1"/>
  <c r="AE14" i="24" s="1"/>
  <c r="AE38" i="24" s="1"/>
  <c r="F15" i="24" a="1"/>
  <c r="F15" i="24" s="1"/>
  <c r="F39" i="24" s="1"/>
  <c r="N15" i="24" a="1"/>
  <c r="N15" i="24" s="1"/>
  <c r="V15" i="24" a="1"/>
  <c r="V15" i="24" s="1"/>
  <c r="V39" i="24" s="1"/>
  <c r="AD15" i="24" a="1"/>
  <c r="AD15" i="24" s="1"/>
  <c r="AD39" i="24" s="1"/>
  <c r="E16" i="24" a="1"/>
  <c r="E16" i="24" s="1"/>
  <c r="E40" i="24" s="1"/>
  <c r="M16" i="24" a="1"/>
  <c r="M16" i="24" s="1"/>
  <c r="M40" i="24" s="1"/>
  <c r="U16" i="24" a="1"/>
  <c r="U16" i="24" s="1"/>
  <c r="AC16" i="24" a="1"/>
  <c r="AC16" i="24" s="1"/>
  <c r="AC40" i="24" s="1"/>
  <c r="D17" i="24" a="1"/>
  <c r="D17" i="24" s="1"/>
  <c r="D41" i="24" s="1"/>
  <c r="L17" i="24" a="1"/>
  <c r="L17" i="24" s="1"/>
  <c r="T17" i="24" a="1"/>
  <c r="T17" i="24" s="1"/>
  <c r="T41" i="24" s="1"/>
  <c r="AB17" i="24" a="1"/>
  <c r="AB17" i="24" s="1"/>
  <c r="AB41" i="24" s="1"/>
  <c r="J19" i="24" a="1"/>
  <c r="J19" i="24" s="1"/>
  <c r="J43" i="24" s="1"/>
  <c r="R19" i="24" a="1"/>
  <c r="R19" i="24" s="1"/>
  <c r="Z19" i="24" a="1"/>
  <c r="Z19" i="24" s="1"/>
  <c r="Z43" i="24" s="1"/>
  <c r="AH19" i="24" a="1"/>
  <c r="AH19" i="24" s="1"/>
  <c r="AH43" i="24" s="1"/>
  <c r="I20" i="24" a="1"/>
  <c r="I20" i="24" s="1"/>
  <c r="Q20" i="24" a="1"/>
  <c r="Q20" i="24" s="1"/>
  <c r="Q44" i="24" s="1"/>
  <c r="Y20" i="24" a="1"/>
  <c r="Y20" i="24" s="1"/>
  <c r="Y44" i="24" s="1"/>
  <c r="AG20" i="24" a="1"/>
  <c r="AG20" i="24" s="1"/>
  <c r="AG44" i="24" s="1"/>
  <c r="H21" i="24" a="1"/>
  <c r="H21" i="24" s="1"/>
  <c r="H45" i="24" s="1"/>
  <c r="P21" i="24" a="1"/>
  <c r="P21" i="24" s="1"/>
  <c r="X21" i="24" a="1"/>
  <c r="X21" i="24" s="1"/>
  <c r="X45" i="24" s="1"/>
  <c r="AF21" i="24" a="1"/>
  <c r="AF21" i="24" s="1"/>
  <c r="AF45" i="24" s="1"/>
  <c r="G22" i="24" a="1"/>
  <c r="G22" i="24" s="1"/>
  <c r="O22" i="24" a="1"/>
  <c r="O22" i="24" s="1"/>
  <c r="O46" i="24" s="1"/>
  <c r="W22" i="24" a="1"/>
  <c r="W22" i="24" s="1"/>
  <c r="W46" i="24" s="1"/>
  <c r="AE22" i="24" a="1"/>
  <c r="AE22" i="24" s="1"/>
  <c r="AE46" i="24" s="1"/>
  <c r="F23" i="24" a="1"/>
  <c r="F23" i="24" s="1"/>
  <c r="F47" i="24" s="1"/>
  <c r="N23" i="24" a="1"/>
  <c r="N23" i="24" s="1"/>
  <c r="AD23" i="24" a="1"/>
  <c r="AD23" i="24" s="1"/>
  <c r="AD47" i="24" s="1"/>
  <c r="E4" i="24" a="1"/>
  <c r="E4" i="24" s="1"/>
  <c r="E28" i="24" s="1"/>
  <c r="M4" i="24" a="1"/>
  <c r="M4" i="24" s="1"/>
  <c r="M28" i="24" s="1"/>
  <c r="U4" i="24" a="1"/>
  <c r="U4" i="24" s="1"/>
  <c r="U28" i="24" s="1"/>
  <c r="AC4" i="24" a="1"/>
  <c r="AC4" i="24" s="1"/>
  <c r="AC28" i="24" s="1"/>
  <c r="D5" i="24" a="1"/>
  <c r="D5" i="24" s="1"/>
  <c r="D29" i="24" s="1"/>
  <c r="D110" i="24" s="1"/>
  <c r="D3" i="13" s="1"/>
  <c r="L5" i="24" a="1"/>
  <c r="L5" i="24" s="1"/>
  <c r="L29" i="24" s="1"/>
  <c r="T5" i="24" a="1"/>
  <c r="T5" i="24" s="1"/>
  <c r="T29" i="24" s="1"/>
  <c r="AB5" i="24" a="1"/>
  <c r="AB5" i="24" s="1"/>
  <c r="AB29" i="24" s="1"/>
  <c r="C6" i="24" a="1"/>
  <c r="C6" i="24" s="1"/>
  <c r="K6" i="24" a="1"/>
  <c r="K6" i="24" s="1"/>
  <c r="K30" i="24" s="1"/>
  <c r="S6" i="24" a="1"/>
  <c r="S6" i="24" s="1"/>
  <c r="S30" i="24" s="1"/>
  <c r="AA6" i="24" a="1"/>
  <c r="AA6" i="24" s="1"/>
  <c r="AA30" i="24" s="1"/>
  <c r="AI6" i="24" a="1"/>
  <c r="AI6" i="24" s="1"/>
  <c r="AI30" i="24" s="1"/>
  <c r="J31" i="24"/>
  <c r="R31" i="24"/>
  <c r="Z31" i="24"/>
  <c r="AH31" i="24"/>
  <c r="C11" i="24" a="1"/>
  <c r="C11" i="24" s="1"/>
  <c r="K11" i="24" a="1"/>
  <c r="K11" i="24" s="1"/>
  <c r="K35" i="24" s="1"/>
  <c r="S11" i="24" a="1"/>
  <c r="S11" i="24" s="1"/>
  <c r="S35" i="24" s="1"/>
  <c r="AA11" i="24" a="1"/>
  <c r="AA11" i="24" s="1"/>
  <c r="AI11" i="24" a="1"/>
  <c r="AI11" i="24" s="1"/>
  <c r="AI35" i="24" s="1"/>
  <c r="J12" i="24" a="1"/>
  <c r="J12" i="24" s="1"/>
  <c r="J36" i="24" s="1"/>
  <c r="R12" i="24" a="1"/>
  <c r="R12" i="24" s="1"/>
  <c r="Z12" i="24" a="1"/>
  <c r="Z12" i="24" s="1"/>
  <c r="Z36" i="24" s="1"/>
  <c r="AH12" i="24" a="1"/>
  <c r="AH12" i="24" s="1"/>
  <c r="AH36" i="24" s="1"/>
  <c r="I13" i="24" a="1"/>
  <c r="I13" i="24" s="1"/>
  <c r="I37" i="24" s="1"/>
  <c r="Q13" i="24" a="1"/>
  <c r="Q13" i="24" s="1"/>
  <c r="Q37" i="24" s="1"/>
  <c r="Y13" i="24" a="1"/>
  <c r="Y13" i="24" s="1"/>
  <c r="AG13" i="24" a="1"/>
  <c r="AG13" i="24" s="1"/>
  <c r="AG37" i="24" s="1"/>
  <c r="H14" i="24" a="1"/>
  <c r="H14" i="24" s="1"/>
  <c r="H38" i="24" s="1"/>
  <c r="P14" i="24" a="1"/>
  <c r="P14" i="24" s="1"/>
  <c r="X14" i="24" a="1"/>
  <c r="X14" i="24" s="1"/>
  <c r="X38" i="24" s="1"/>
  <c r="AF14" i="24" a="1"/>
  <c r="AF14" i="24" s="1"/>
  <c r="AF38" i="24" s="1"/>
  <c r="G15" i="24" a="1"/>
  <c r="G15" i="24" s="1"/>
  <c r="G39" i="24" s="1"/>
  <c r="O15" i="24" a="1"/>
  <c r="O15" i="24" s="1"/>
  <c r="O39" i="24" s="1"/>
  <c r="W15" i="24" a="1"/>
  <c r="W15" i="24" s="1"/>
  <c r="AE15" i="24" a="1"/>
  <c r="AE15" i="24" s="1"/>
  <c r="AE39" i="24" s="1"/>
  <c r="F16" i="24" a="1"/>
  <c r="F16" i="24" s="1"/>
  <c r="F40" i="24" s="1"/>
  <c r="N16" i="24" a="1"/>
  <c r="N16" i="24" s="1"/>
  <c r="V16" i="24" a="1"/>
  <c r="V16" i="24" s="1"/>
  <c r="V40" i="24" s="1"/>
  <c r="AD16" i="24" a="1"/>
  <c r="AD16" i="24" s="1"/>
  <c r="AD40" i="24" s="1"/>
  <c r="E17" i="24" a="1"/>
  <c r="E17" i="24" s="1"/>
  <c r="E41" i="24" s="1"/>
  <c r="M17" i="24" a="1"/>
  <c r="M17" i="24" s="1"/>
  <c r="M41" i="24" s="1"/>
  <c r="U17" i="24" a="1"/>
  <c r="U17" i="24" s="1"/>
  <c r="AC17" i="24" a="1"/>
  <c r="AC17" i="24" s="1"/>
  <c r="AC41" i="24" s="1"/>
  <c r="C19" i="24" a="1"/>
  <c r="C19" i="24" s="1"/>
  <c r="K19" i="24" a="1"/>
  <c r="K19" i="24" s="1"/>
  <c r="K43" i="24" s="1"/>
  <c r="S19" i="24" a="1"/>
  <c r="S19" i="24" s="1"/>
  <c r="AA19" i="24" a="1"/>
  <c r="AA19" i="24" s="1"/>
  <c r="AA43" i="24" s="1"/>
  <c r="AI19" i="24" a="1"/>
  <c r="AI19" i="24" s="1"/>
  <c r="J20" i="24" a="1"/>
  <c r="J20" i="24" s="1"/>
  <c r="J44" i="24" s="1"/>
  <c r="R20" i="24" a="1"/>
  <c r="R20" i="24" s="1"/>
  <c r="R44" i="24" s="1"/>
  <c r="Z20" i="24" a="1"/>
  <c r="Z20" i="24" s="1"/>
  <c r="AH20" i="24" a="1"/>
  <c r="AH20" i="24" s="1"/>
  <c r="I21" i="24" a="1"/>
  <c r="I21" i="24" s="1"/>
  <c r="I45" i="24" s="1"/>
  <c r="Q21" i="24" a="1"/>
  <c r="Q21" i="24" s="1"/>
  <c r="Y21" i="24" a="1"/>
  <c r="Y21" i="24" s="1"/>
  <c r="Y45" i="24" s="1"/>
  <c r="AG21" i="24" a="1"/>
  <c r="AG21" i="24" s="1"/>
  <c r="H22" i="24" a="1"/>
  <c r="H22" i="24" s="1"/>
  <c r="H46" i="24" s="1"/>
  <c r="P22" i="24" a="1"/>
  <c r="P22" i="24" s="1"/>
  <c r="P46" i="24" s="1"/>
  <c r="X22" i="24" a="1"/>
  <c r="X22" i="24" s="1"/>
  <c r="AF22" i="24" a="1"/>
  <c r="AF22" i="24" s="1"/>
  <c r="G23" i="24" a="1"/>
  <c r="G23" i="24" s="1"/>
  <c r="G47" i="24" s="1"/>
  <c r="O23" i="24" a="1"/>
  <c r="O23" i="24" s="1"/>
  <c r="W23" i="24" a="1"/>
  <c r="W23" i="24" s="1"/>
  <c r="AE23" i="24" a="1"/>
  <c r="AE23" i="24" s="1"/>
  <c r="AE47" i="24" s="1"/>
  <c r="F24" i="24" a="1"/>
  <c r="F24" i="24" s="1"/>
  <c r="N24" i="24" a="1"/>
  <c r="N24" i="24" s="1"/>
  <c r="N48" i="24" s="1"/>
  <c r="V24" i="24" a="1"/>
  <c r="V24" i="24" s="1"/>
  <c r="AD24" i="24" a="1"/>
  <c r="AD24" i="24" s="1"/>
  <c r="B19" i="24" a="1"/>
  <c r="B19" i="24" s="1"/>
  <c r="AA23" i="24" a="1"/>
  <c r="AA23" i="24" s="1"/>
  <c r="AH24" i="24" a="1"/>
  <c r="AH24" i="24" s="1"/>
  <c r="V23" i="24" a="1"/>
  <c r="V23" i="24" s="1"/>
  <c r="V47" i="24" s="1"/>
  <c r="F4" i="24" a="1"/>
  <c r="F4" i="24" s="1"/>
  <c r="F28" i="24" s="1"/>
  <c r="N4" i="24" a="1"/>
  <c r="N4" i="24" s="1"/>
  <c r="N28" i="24" s="1"/>
  <c r="V4" i="24" a="1"/>
  <c r="V4" i="24" s="1"/>
  <c r="V28" i="24" s="1"/>
  <c r="AD4" i="24" a="1"/>
  <c r="AD4" i="24" s="1"/>
  <c r="E5" i="24" a="1"/>
  <c r="E5" i="24" s="1"/>
  <c r="E29" i="24" s="1"/>
  <c r="M5" i="24" a="1"/>
  <c r="M5" i="24" s="1"/>
  <c r="M29" i="24" s="1"/>
  <c r="U5" i="24" a="1"/>
  <c r="U5" i="24" s="1"/>
  <c r="AC5" i="24" a="1"/>
  <c r="AC5" i="24" s="1"/>
  <c r="AC29" i="24" s="1"/>
  <c r="D6" i="24" a="1"/>
  <c r="D6" i="24" s="1"/>
  <c r="L6" i="24" a="1"/>
  <c r="L6" i="24" s="1"/>
  <c r="L30" i="24" s="1"/>
  <c r="T6" i="24" a="1"/>
  <c r="T6" i="24" s="1"/>
  <c r="T30" i="24" s="1"/>
  <c r="AB6" i="24" a="1"/>
  <c r="AB6" i="24" s="1"/>
  <c r="K31" i="24"/>
  <c r="S31" i="24"/>
  <c r="AA31" i="24"/>
  <c r="AI31" i="24"/>
  <c r="D11" i="24" a="1"/>
  <c r="D11" i="24" s="1"/>
  <c r="L11" i="24" a="1"/>
  <c r="L11" i="24" s="1"/>
  <c r="L35" i="24" s="1"/>
  <c r="T11" i="24" a="1"/>
  <c r="T11" i="24" s="1"/>
  <c r="AB11" i="24" a="1"/>
  <c r="AB11" i="24" s="1"/>
  <c r="AB35" i="24" s="1"/>
  <c r="C12" i="24" a="1"/>
  <c r="C12" i="24" s="1"/>
  <c r="K12" i="24" a="1"/>
  <c r="K12" i="24" s="1"/>
  <c r="S12" i="24" a="1"/>
  <c r="S12" i="24" s="1"/>
  <c r="S36" i="24" s="1"/>
  <c r="AA12" i="24" a="1"/>
  <c r="AA12" i="24" s="1"/>
  <c r="AI12" i="24" a="1"/>
  <c r="AI12" i="24" s="1"/>
  <c r="AI36" i="24" s="1"/>
  <c r="J13" i="24" a="1"/>
  <c r="J13" i="24" s="1"/>
  <c r="J37" i="24" s="1"/>
  <c r="R13" i="24" a="1"/>
  <c r="R13" i="24" s="1"/>
  <c r="Z13" i="24" a="1"/>
  <c r="Z13" i="24" s="1"/>
  <c r="Z37" i="24" s="1"/>
  <c r="AH13" i="24" a="1"/>
  <c r="AH13" i="24" s="1"/>
  <c r="AH37" i="24" s="1"/>
  <c r="I14" i="24" a="1"/>
  <c r="I14" i="24" s="1"/>
  <c r="Q14" i="24" a="1"/>
  <c r="Q14" i="24" s="1"/>
  <c r="Q38" i="24" s="1"/>
  <c r="Y14" i="24" a="1"/>
  <c r="Y14" i="24" s="1"/>
  <c r="AG14" i="24" a="1"/>
  <c r="AG14" i="24" s="1"/>
  <c r="AG38" i="24" s="1"/>
  <c r="H15" i="24" a="1"/>
  <c r="H15" i="24" s="1"/>
  <c r="H39" i="24" s="1"/>
  <c r="P15" i="24" a="1"/>
  <c r="P15" i="24" s="1"/>
  <c r="X15" i="24" a="1"/>
  <c r="X15" i="24" s="1"/>
  <c r="X39" i="24" s="1"/>
  <c r="AF15" i="24" a="1"/>
  <c r="AF15" i="24" s="1"/>
  <c r="AF39" i="24" s="1"/>
  <c r="G16" i="24" a="1"/>
  <c r="G16" i="24" s="1"/>
  <c r="O16" i="24" a="1"/>
  <c r="O16" i="24" s="1"/>
  <c r="O40" i="24" s="1"/>
  <c r="W16" i="24" a="1"/>
  <c r="W16" i="24" s="1"/>
  <c r="AE16" i="24" a="1"/>
  <c r="AE16" i="24" s="1"/>
  <c r="AE40" i="24" s="1"/>
  <c r="F17" i="24" a="1"/>
  <c r="F17" i="24" s="1"/>
  <c r="F41" i="24" s="1"/>
  <c r="N17" i="24" a="1"/>
  <c r="N17" i="24" s="1"/>
  <c r="V17" i="24" a="1"/>
  <c r="V17" i="24" s="1"/>
  <c r="V41" i="24" s="1"/>
  <c r="AD17" i="24" a="1"/>
  <c r="AD17" i="24" s="1"/>
  <c r="AD41" i="24" s="1"/>
  <c r="D19" i="24" a="1"/>
  <c r="D19" i="24" s="1"/>
  <c r="L19" i="24" a="1"/>
  <c r="L19" i="24" s="1"/>
  <c r="L43" i="24" s="1"/>
  <c r="T19" i="24" a="1"/>
  <c r="T19" i="24" s="1"/>
  <c r="AB19" i="24" a="1"/>
  <c r="AB19" i="24" s="1"/>
  <c r="AB43" i="24" s="1"/>
  <c r="C20" i="24" a="1"/>
  <c r="C20" i="24" s="1"/>
  <c r="K20" i="24" a="1"/>
  <c r="K20" i="24" s="1"/>
  <c r="S20" i="24" a="1"/>
  <c r="S20" i="24" s="1"/>
  <c r="S44" i="24" s="1"/>
  <c r="AA20" i="24" a="1"/>
  <c r="AA20" i="24" s="1"/>
  <c r="AA44" i="24" s="1"/>
  <c r="AI20" i="24" a="1"/>
  <c r="AI20" i="24" s="1"/>
  <c r="J21" i="24" a="1"/>
  <c r="J21" i="24" s="1"/>
  <c r="J45" i="24" s="1"/>
  <c r="R21" i="24" a="1"/>
  <c r="R21" i="24" s="1"/>
  <c r="Z21" i="24" a="1"/>
  <c r="Z21" i="24" s="1"/>
  <c r="Z45" i="24" s="1"/>
  <c r="AH21" i="24" a="1"/>
  <c r="AH21" i="24" s="1"/>
  <c r="AH45" i="24" s="1"/>
  <c r="I22" i="24" a="1"/>
  <c r="I22" i="24" s="1"/>
  <c r="Q22" i="24" a="1"/>
  <c r="Q22" i="24" s="1"/>
  <c r="Q46" i="24" s="1"/>
  <c r="Y22" i="24" a="1"/>
  <c r="Y22" i="24" s="1"/>
  <c r="Y46" i="24" s="1"/>
  <c r="AG22" i="24" a="1"/>
  <c r="AG22" i="24" s="1"/>
  <c r="H23" i="24" a="1"/>
  <c r="H23" i="24" s="1"/>
  <c r="H47" i="24" s="1"/>
  <c r="P23" i="24" a="1"/>
  <c r="P23" i="24" s="1"/>
  <c r="X23" i="24" a="1"/>
  <c r="X23" i="24" s="1"/>
  <c r="X47" i="24" s="1"/>
  <c r="AF23" i="24" a="1"/>
  <c r="AF23" i="24" s="1"/>
  <c r="AF47" i="24" s="1"/>
  <c r="G24" i="24" a="1"/>
  <c r="G24" i="24" s="1"/>
  <c r="O24" i="24" a="1"/>
  <c r="O24" i="24" s="1"/>
  <c r="O48" i="24" s="1"/>
  <c r="W24" i="24" a="1"/>
  <c r="W24" i="24" s="1"/>
  <c r="W48" i="24" s="1"/>
  <c r="AE24" i="24" a="1"/>
  <c r="AE24" i="24" s="1"/>
  <c r="B11" i="24" a="1"/>
  <c r="B11" i="24" s="1"/>
  <c r="B20" i="24" a="1"/>
  <c r="B20" i="24" s="1"/>
  <c r="D22" i="24" a="1"/>
  <c r="D22" i="24" s="1"/>
  <c r="C23" i="24" a="1"/>
  <c r="C23" i="24" s="1"/>
  <c r="AI23" i="24" a="1"/>
  <c r="AI23" i="24" s="1"/>
  <c r="B14" i="24" a="1"/>
  <c r="B14" i="24" s="1"/>
  <c r="E24" i="24" a="1"/>
  <c r="E24" i="24" s="1"/>
  <c r="E48" i="24" s="1"/>
  <c r="G4" i="24" a="1"/>
  <c r="G4" i="24" s="1"/>
  <c r="O4" i="24" a="1"/>
  <c r="O4" i="24" s="1"/>
  <c r="O28" i="24" s="1"/>
  <c r="W4" i="24" a="1"/>
  <c r="W4" i="24" s="1"/>
  <c r="W28" i="24" s="1"/>
  <c r="AE4" i="24" a="1"/>
  <c r="AE4" i="24" s="1"/>
  <c r="F5" i="24" a="1"/>
  <c r="F5" i="24" s="1"/>
  <c r="F29" i="24" s="1"/>
  <c r="N5" i="24" a="1"/>
  <c r="N5" i="24" s="1"/>
  <c r="V5" i="24" a="1"/>
  <c r="V5" i="24" s="1"/>
  <c r="V29" i="24" s="1"/>
  <c r="AD5" i="24" a="1"/>
  <c r="AD5" i="24" s="1"/>
  <c r="E6" i="24" a="1"/>
  <c r="E6" i="24" s="1"/>
  <c r="M6" i="24" a="1"/>
  <c r="M6" i="24" s="1"/>
  <c r="M30" i="24" s="1"/>
  <c r="U6" i="24" a="1"/>
  <c r="U6" i="24" s="1"/>
  <c r="U30" i="24" s="1"/>
  <c r="AC6" i="24" a="1"/>
  <c r="AC6" i="24" s="1"/>
  <c r="D31" i="24"/>
  <c r="D85" i="24" s="1"/>
  <c r="D5" i="19" s="1"/>
  <c r="L31" i="24"/>
  <c r="T31" i="24"/>
  <c r="E11" i="24" a="1"/>
  <c r="E11" i="24" s="1"/>
  <c r="M11" i="24" a="1"/>
  <c r="M11" i="24" s="1"/>
  <c r="M35" i="24" s="1"/>
  <c r="U11" i="24" a="1"/>
  <c r="U11" i="24" s="1"/>
  <c r="U35" i="24" s="1"/>
  <c r="AC11" i="24" a="1"/>
  <c r="AC11" i="24" s="1"/>
  <c r="D12" i="24" a="1"/>
  <c r="D12" i="24" s="1"/>
  <c r="D36" i="24" s="1"/>
  <c r="D117" i="24" s="1"/>
  <c r="D10" i="13" s="1"/>
  <c r="L12" i="24" a="1"/>
  <c r="L12" i="24" s="1"/>
  <c r="L36" i="24" s="1"/>
  <c r="T12" i="24" a="1"/>
  <c r="T12" i="24" s="1"/>
  <c r="T36" i="24" s="1"/>
  <c r="AB12" i="24" a="1"/>
  <c r="AB12" i="24" s="1"/>
  <c r="AB36" i="24" s="1"/>
  <c r="C13" i="24" a="1"/>
  <c r="C13" i="24" s="1"/>
  <c r="K13" i="24" a="1"/>
  <c r="K13" i="24" s="1"/>
  <c r="K37" i="24" s="1"/>
  <c r="S13" i="24" a="1"/>
  <c r="S13" i="24" s="1"/>
  <c r="S37" i="24" s="1"/>
  <c r="AA13" i="24" a="1"/>
  <c r="AA13" i="24" s="1"/>
  <c r="AI13" i="24" a="1"/>
  <c r="AI13" i="24" s="1"/>
  <c r="AI37" i="24" s="1"/>
  <c r="J14" i="24" a="1"/>
  <c r="J14" i="24" s="1"/>
  <c r="J38" i="24" s="1"/>
  <c r="R14" i="24" a="1"/>
  <c r="R14" i="24" s="1"/>
  <c r="R38" i="24" s="1"/>
  <c r="Z14" i="24" a="1"/>
  <c r="Z14" i="24" s="1"/>
  <c r="Z38" i="24" s="1"/>
  <c r="AH14" i="24" a="1"/>
  <c r="AH14" i="24" s="1"/>
  <c r="I15" i="24" a="1"/>
  <c r="I15" i="24" s="1"/>
  <c r="I39" i="24" s="1"/>
  <c r="Q15" i="24" a="1"/>
  <c r="Q15" i="24" s="1"/>
  <c r="Q39" i="24" s="1"/>
  <c r="Y15" i="24" a="1"/>
  <c r="Y15" i="24" s="1"/>
  <c r="AG15" i="24" a="1"/>
  <c r="AG15" i="24" s="1"/>
  <c r="AG39" i="24" s="1"/>
  <c r="H16" i="24" a="1"/>
  <c r="H16" i="24" s="1"/>
  <c r="H40" i="24" s="1"/>
  <c r="P16" i="24" a="1"/>
  <c r="P16" i="24" s="1"/>
  <c r="P40" i="24" s="1"/>
  <c r="X16" i="24" a="1"/>
  <c r="X16" i="24" s="1"/>
  <c r="X40" i="24" s="1"/>
  <c r="AF16" i="24" a="1"/>
  <c r="AF16" i="24" s="1"/>
  <c r="G17" i="24" a="1"/>
  <c r="G17" i="24" s="1"/>
  <c r="G41" i="24" s="1"/>
  <c r="O17" i="24" a="1"/>
  <c r="O17" i="24" s="1"/>
  <c r="O41" i="24" s="1"/>
  <c r="W17" i="24" a="1"/>
  <c r="W17" i="24" s="1"/>
  <c r="AE17" i="24" a="1"/>
  <c r="AE17" i="24" s="1"/>
  <c r="AE41" i="24" s="1"/>
  <c r="E19" i="24" a="1"/>
  <c r="E19" i="24" s="1"/>
  <c r="E43" i="24" s="1"/>
  <c r="M19" i="24" a="1"/>
  <c r="M19" i="24" s="1"/>
  <c r="M43" i="24" s="1"/>
  <c r="U19" i="24" a="1"/>
  <c r="U19" i="24" s="1"/>
  <c r="U43" i="24" s="1"/>
  <c r="AC19" i="24" a="1"/>
  <c r="AC19" i="24" s="1"/>
  <c r="D20" i="24" a="1"/>
  <c r="D20" i="24" s="1"/>
  <c r="D44" i="24" s="1"/>
  <c r="D98" i="24" s="1"/>
  <c r="D18" i="19" s="1"/>
  <c r="L20" i="24" a="1"/>
  <c r="L20" i="24" s="1"/>
  <c r="L44" i="24" s="1"/>
  <c r="T20" i="24" a="1"/>
  <c r="T20" i="24" s="1"/>
  <c r="AB20" i="24" a="1"/>
  <c r="AB20" i="24" s="1"/>
  <c r="AB44" i="24" s="1"/>
  <c r="C21" i="24" a="1"/>
  <c r="C21" i="24" s="1"/>
  <c r="K21" i="24" a="1"/>
  <c r="K21" i="24" s="1"/>
  <c r="K45" i="24" s="1"/>
  <c r="S21" i="24" a="1"/>
  <c r="S21" i="24" s="1"/>
  <c r="S45" i="24" s="1"/>
  <c r="AA21" i="24" a="1"/>
  <c r="AA21" i="24" s="1"/>
  <c r="AI21" i="24" a="1"/>
  <c r="AI21" i="24" s="1"/>
  <c r="AI45" i="24" s="1"/>
  <c r="J22" i="24" a="1"/>
  <c r="J22" i="24" s="1"/>
  <c r="J46" i="24" s="1"/>
  <c r="R22" i="24" a="1"/>
  <c r="R22" i="24" s="1"/>
  <c r="Z22" i="24" a="1"/>
  <c r="Z22" i="24" s="1"/>
  <c r="Z46" i="24" s="1"/>
  <c r="AH22" i="24" a="1"/>
  <c r="AH22" i="24" s="1"/>
  <c r="AH46" i="24" s="1"/>
  <c r="I23" i="24" a="1"/>
  <c r="I23" i="24" s="1"/>
  <c r="I47" i="24" s="1"/>
  <c r="Q23" i="24" a="1"/>
  <c r="Q23" i="24" s="1"/>
  <c r="Q47" i="24" s="1"/>
  <c r="Y23" i="24" a="1"/>
  <c r="Y23" i="24" s="1"/>
  <c r="AG23" i="24" a="1"/>
  <c r="AG23" i="24" s="1"/>
  <c r="AG47" i="24" s="1"/>
  <c r="H24" i="24" a="1"/>
  <c r="H24" i="24" s="1"/>
  <c r="H48" i="24" s="1"/>
  <c r="P24" i="24" a="1"/>
  <c r="P24" i="24" s="1"/>
  <c r="X24" i="24" a="1"/>
  <c r="X24" i="24" s="1"/>
  <c r="X48" i="24" s="1"/>
  <c r="AF24" i="24" a="1"/>
  <c r="AF24" i="24" s="1"/>
  <c r="AF48" i="24" s="1"/>
  <c r="B12" i="24" a="1"/>
  <c r="B12" i="24" s="1"/>
  <c r="B21" i="24" a="1"/>
  <c r="B21" i="24" s="1"/>
  <c r="L22" i="24" a="1"/>
  <c r="L22" i="24" s="1"/>
  <c r="K23" i="24" a="1"/>
  <c r="K23" i="24" s="1"/>
  <c r="R24" i="24" a="1"/>
  <c r="R24" i="24" s="1"/>
  <c r="B23" i="24" a="1"/>
  <c r="B23" i="24" s="1"/>
  <c r="AC24" i="24" a="1"/>
  <c r="AC24" i="24" s="1"/>
  <c r="AC48" i="24" s="1"/>
  <c r="H4" i="24" a="1"/>
  <c r="H4" i="24" s="1"/>
  <c r="P4" i="24" a="1"/>
  <c r="P4" i="24" s="1"/>
  <c r="P28" i="24" s="1"/>
  <c r="X4" i="24" a="1"/>
  <c r="X4" i="24" s="1"/>
  <c r="X28" i="24" s="1"/>
  <c r="AF4" i="24" a="1"/>
  <c r="AF4" i="24" s="1"/>
  <c r="G5" i="24" a="1"/>
  <c r="G5" i="24" s="1"/>
  <c r="G29" i="24" s="1"/>
  <c r="O5" i="24" a="1"/>
  <c r="O5" i="24" s="1"/>
  <c r="O29" i="24" s="1"/>
  <c r="W5" i="24" a="1"/>
  <c r="W5" i="24" s="1"/>
  <c r="AE5" i="24" a="1"/>
  <c r="AE5" i="24" s="1"/>
  <c r="AE29" i="24" s="1"/>
  <c r="F6" i="24" a="1"/>
  <c r="F6" i="24" s="1"/>
  <c r="N6" i="24" a="1"/>
  <c r="N6" i="24" s="1"/>
  <c r="N30" i="24" s="1"/>
  <c r="V6" i="24" a="1"/>
  <c r="V6" i="24" s="1"/>
  <c r="V30" i="24" s="1"/>
  <c r="AD6" i="24" a="1"/>
  <c r="AD6" i="24" s="1"/>
  <c r="E31" i="24"/>
  <c r="M31" i="24"/>
  <c r="U31" i="24"/>
  <c r="AC31" i="24"/>
  <c r="F11" i="24" a="1"/>
  <c r="F11" i="24" s="1"/>
  <c r="F35" i="24" s="1"/>
  <c r="N11" i="24" a="1"/>
  <c r="N11" i="24" s="1"/>
  <c r="V11" i="24" a="1"/>
  <c r="V11" i="24" s="1"/>
  <c r="V35" i="24" s="1"/>
  <c r="AD11" i="24" a="1"/>
  <c r="AD11" i="24" s="1"/>
  <c r="AD35" i="24" s="1"/>
  <c r="E12" i="24" a="1"/>
  <c r="E12" i="24" s="1"/>
  <c r="M12" i="24" a="1"/>
  <c r="M12" i="24" s="1"/>
  <c r="M36" i="24" s="1"/>
  <c r="U12" i="24" a="1"/>
  <c r="U12" i="24" s="1"/>
  <c r="U36" i="24" s="1"/>
  <c r="AC12" i="24" a="1"/>
  <c r="AC12" i="24" s="1"/>
  <c r="D13" i="24" a="1"/>
  <c r="D13" i="24" s="1"/>
  <c r="D37" i="24" s="1"/>
  <c r="D118" i="24" s="1"/>
  <c r="D11" i="13" s="1"/>
  <c r="L13" i="24" a="1"/>
  <c r="L13" i="24" s="1"/>
  <c r="T13" i="24" a="1"/>
  <c r="T13" i="24" s="1"/>
  <c r="T37" i="24" s="1"/>
  <c r="AB13" i="24" a="1"/>
  <c r="AB13" i="24" s="1"/>
  <c r="AB37" i="24" s="1"/>
  <c r="C14" i="24" a="1"/>
  <c r="C14" i="24" s="1"/>
  <c r="K14" i="24" a="1"/>
  <c r="K14" i="24" s="1"/>
  <c r="K38" i="24" s="1"/>
  <c r="S14" i="24" a="1"/>
  <c r="S14" i="24" s="1"/>
  <c r="S38" i="24" s="1"/>
  <c r="AA14" i="24" a="1"/>
  <c r="AA14" i="24" s="1"/>
  <c r="AI14" i="24" a="1"/>
  <c r="AI14" i="24" s="1"/>
  <c r="AI38" i="24" s="1"/>
  <c r="J15" i="24" a="1"/>
  <c r="J15" i="24" s="1"/>
  <c r="R15" i="24" a="1"/>
  <c r="R15" i="24" s="1"/>
  <c r="R39" i="24" s="1"/>
  <c r="Z15" i="24" a="1"/>
  <c r="Z15" i="24" s="1"/>
  <c r="Z39" i="24" s="1"/>
  <c r="AH15" i="24" a="1"/>
  <c r="AH15" i="24" s="1"/>
  <c r="I16" i="24" a="1"/>
  <c r="I16" i="24" s="1"/>
  <c r="I40" i="24" s="1"/>
  <c r="Q16" i="24" a="1"/>
  <c r="Q16" i="24" s="1"/>
  <c r="Q40" i="24" s="1"/>
  <c r="Y16" i="24" a="1"/>
  <c r="Y16" i="24" s="1"/>
  <c r="AG16" i="24" a="1"/>
  <c r="AG16" i="24" s="1"/>
  <c r="AG40" i="24" s="1"/>
  <c r="H17" i="24" a="1"/>
  <c r="H17" i="24" s="1"/>
  <c r="P17" i="24" a="1"/>
  <c r="P17" i="24" s="1"/>
  <c r="P41" i="24" s="1"/>
  <c r="X17" i="24" a="1"/>
  <c r="X17" i="24" s="1"/>
  <c r="X41" i="24" s="1"/>
  <c r="AF17" i="24" a="1"/>
  <c r="AF17" i="24" s="1"/>
  <c r="F19" i="24" a="1"/>
  <c r="F19" i="24" s="1"/>
  <c r="F43" i="24" s="1"/>
  <c r="N19" i="24" a="1"/>
  <c r="N19" i="24" s="1"/>
  <c r="N43" i="24" s="1"/>
  <c r="V19" i="24" a="1"/>
  <c r="V19" i="24" s="1"/>
  <c r="AD19" i="24" a="1"/>
  <c r="AD19" i="24" s="1"/>
  <c r="AD43" i="24" s="1"/>
  <c r="E20" i="24" a="1"/>
  <c r="E20" i="24" s="1"/>
  <c r="M20" i="24" a="1"/>
  <c r="M20" i="24" s="1"/>
  <c r="M44" i="24" s="1"/>
  <c r="U20" i="24" a="1"/>
  <c r="U20" i="24" s="1"/>
  <c r="U44" i="24" s="1"/>
  <c r="AC20" i="24" a="1"/>
  <c r="AC20" i="24" s="1"/>
  <c r="D21" i="24" a="1"/>
  <c r="D21" i="24" s="1"/>
  <c r="D45" i="24" s="1"/>
  <c r="D99" i="24" s="1"/>
  <c r="D19" i="19" s="1"/>
  <c r="L21" i="24" a="1"/>
  <c r="L21" i="24" s="1"/>
  <c r="L45" i="24" s="1"/>
  <c r="T21" i="24" a="1"/>
  <c r="T21" i="24" s="1"/>
  <c r="AB21" i="24" a="1"/>
  <c r="AB21" i="24" s="1"/>
  <c r="AB45" i="24" s="1"/>
  <c r="C22" i="24" a="1"/>
  <c r="C22" i="24" s="1"/>
  <c r="K22" i="24" a="1"/>
  <c r="K22" i="24" s="1"/>
  <c r="K46" i="24" s="1"/>
  <c r="S22" i="24" a="1"/>
  <c r="S22" i="24" s="1"/>
  <c r="S46" i="24" s="1"/>
  <c r="AA22" i="24" a="1"/>
  <c r="AA22" i="24" s="1"/>
  <c r="AI22" i="24" a="1"/>
  <c r="AI22" i="24" s="1"/>
  <c r="AI46" i="24" s="1"/>
  <c r="J23" i="24" a="1"/>
  <c r="J23" i="24" s="1"/>
  <c r="J47" i="24" s="1"/>
  <c r="R23" i="24" a="1"/>
  <c r="R23" i="24" s="1"/>
  <c r="Z23" i="24" a="1"/>
  <c r="Z23" i="24" s="1"/>
  <c r="Z47" i="24" s="1"/>
  <c r="AH23" i="24" a="1"/>
  <c r="AH23" i="24" s="1"/>
  <c r="I24" i="24" a="1"/>
  <c r="I24" i="24" s="1"/>
  <c r="I48" i="24" s="1"/>
  <c r="Q24" i="24" a="1"/>
  <c r="Q24" i="24" s="1"/>
  <c r="Q48" i="24" s="1"/>
  <c r="Y24" i="24" a="1"/>
  <c r="Y24" i="24" s="1"/>
  <c r="AG24" i="24" a="1"/>
  <c r="AG24" i="24" s="1"/>
  <c r="AG48" i="24" s="1"/>
  <c r="B13" i="24" a="1"/>
  <c r="B13" i="24" s="1"/>
  <c r="B22" i="24" a="1"/>
  <c r="B22" i="24" s="1"/>
  <c r="T22" i="24" a="1"/>
  <c r="T22" i="24" s="1"/>
  <c r="T46" i="24" s="1"/>
  <c r="S23" i="24" a="1"/>
  <c r="S23" i="24" s="1"/>
  <c r="Z24" i="24" a="1"/>
  <c r="Z24" i="24" s="1"/>
  <c r="B4" i="24" a="1"/>
  <c r="B4" i="24" s="1"/>
  <c r="B6" i="24" a="1"/>
  <c r="B6" i="24" s="1"/>
  <c r="I4" i="24" a="1"/>
  <c r="I4" i="24" s="1"/>
  <c r="I28" i="24" s="1"/>
  <c r="Q4" i="24" a="1"/>
  <c r="Q4" i="24" s="1"/>
  <c r="Q28" i="24" s="1"/>
  <c r="Y4" i="24" a="1"/>
  <c r="Y4" i="24" s="1"/>
  <c r="AG4" i="24" a="1"/>
  <c r="AG4" i="24" s="1"/>
  <c r="AG28" i="24" s="1"/>
  <c r="H5" i="24" a="1"/>
  <c r="H5" i="24" s="1"/>
  <c r="P5" i="24" a="1"/>
  <c r="P5" i="24" s="1"/>
  <c r="P29" i="24" s="1"/>
  <c r="X5" i="24" a="1"/>
  <c r="X5" i="24" s="1"/>
  <c r="X29" i="24" s="1"/>
  <c r="AF5" i="24" a="1"/>
  <c r="AF5" i="24" s="1"/>
  <c r="G6" i="24" a="1"/>
  <c r="G6" i="24" s="1"/>
  <c r="G30" i="24" s="1"/>
  <c r="O6" i="24" a="1"/>
  <c r="O6" i="24" s="1"/>
  <c r="O30" i="24" s="1"/>
  <c r="W6" i="24" a="1"/>
  <c r="W6" i="24" s="1"/>
  <c r="AE6" i="24" a="1"/>
  <c r="AE6" i="24" s="1"/>
  <c r="AE30" i="24" s="1"/>
  <c r="N31" i="24"/>
  <c r="V31" i="24"/>
  <c r="AD31" i="24"/>
  <c r="G11" i="24" a="1"/>
  <c r="G11" i="24" s="1"/>
  <c r="G35" i="24" s="1"/>
  <c r="O11" i="24" a="1"/>
  <c r="O11" i="24" s="1"/>
  <c r="O35" i="24" s="1"/>
  <c r="W11" i="24" a="1"/>
  <c r="W11" i="24" s="1"/>
  <c r="AE11" i="24" a="1"/>
  <c r="AE11" i="24" s="1"/>
  <c r="AE35" i="24" s="1"/>
  <c r="F12" i="24" a="1"/>
  <c r="F12" i="24" s="1"/>
  <c r="F36" i="24" s="1"/>
  <c r="N12" i="24" a="1"/>
  <c r="N12" i="24" s="1"/>
  <c r="N36" i="24" s="1"/>
  <c r="V12" i="24" a="1"/>
  <c r="V12" i="24" s="1"/>
  <c r="V36" i="24" s="1"/>
  <c r="AD12" i="24" a="1"/>
  <c r="AD12" i="24" s="1"/>
  <c r="E13" i="24" a="1"/>
  <c r="E13" i="24" s="1"/>
  <c r="E37" i="24" s="1"/>
  <c r="M13" i="24" a="1"/>
  <c r="M13" i="24" s="1"/>
  <c r="M37" i="24" s="1"/>
  <c r="U13" i="24" a="1"/>
  <c r="U13" i="24" s="1"/>
  <c r="AC13" i="24" a="1"/>
  <c r="AC13" i="24" s="1"/>
  <c r="AC37" i="24" s="1"/>
  <c r="D14" i="24" a="1"/>
  <c r="D14" i="24" s="1"/>
  <c r="L14" i="24" a="1"/>
  <c r="L14" i="24" s="1"/>
  <c r="L38" i="24" s="1"/>
  <c r="T14" i="24" a="1"/>
  <c r="T14" i="24" s="1"/>
  <c r="T38" i="24" s="1"/>
  <c r="AB14" i="24" a="1"/>
  <c r="AB14" i="24" s="1"/>
  <c r="C15" i="24" a="1"/>
  <c r="C15" i="24" s="1"/>
  <c r="C39" i="24" s="1"/>
  <c r="K15" i="24" a="1"/>
  <c r="K15" i="24" s="1"/>
  <c r="K39" i="24" s="1"/>
  <c r="S15" i="24" a="1"/>
  <c r="S15" i="24" s="1"/>
  <c r="AA15" i="24" a="1"/>
  <c r="AA15" i="24" s="1"/>
  <c r="AA39" i="24" s="1"/>
  <c r="AI15" i="24" a="1"/>
  <c r="AI15" i="24" s="1"/>
  <c r="AI39" i="24" s="1"/>
  <c r="J16" i="24" a="1"/>
  <c r="J16" i="24" s="1"/>
  <c r="J40" i="24" s="1"/>
  <c r="R16" i="24" a="1"/>
  <c r="R16" i="24" s="1"/>
  <c r="R40" i="24" s="1"/>
  <c r="Z16" i="24" a="1"/>
  <c r="Z16" i="24" s="1"/>
  <c r="AH16" i="24" a="1"/>
  <c r="AH16" i="24" s="1"/>
  <c r="AH40" i="24" s="1"/>
  <c r="I17" i="24" a="1"/>
  <c r="I17" i="24" s="1"/>
  <c r="I41" i="24" s="1"/>
  <c r="Q17" i="24" a="1"/>
  <c r="Q17" i="24" s="1"/>
  <c r="Y17" i="24" a="1"/>
  <c r="Y17" i="24" s="1"/>
  <c r="AG17" i="24" a="1"/>
  <c r="AG17" i="24" s="1"/>
  <c r="AG41" i="24" s="1"/>
  <c r="G19" i="24" a="1"/>
  <c r="G19" i="24" s="1"/>
  <c r="G43" i="24" s="1"/>
  <c r="O19" i="24" a="1"/>
  <c r="O19" i="24" s="1"/>
  <c r="O43" i="24" s="1"/>
  <c r="W19" i="24" a="1"/>
  <c r="W19" i="24" s="1"/>
  <c r="AE19" i="24" a="1"/>
  <c r="AE19" i="24" s="1"/>
  <c r="AE43" i="24" s="1"/>
  <c r="F20" i="24" a="1"/>
  <c r="F20" i="24" s="1"/>
  <c r="F44" i="24" s="1"/>
  <c r="N20" i="24" a="1"/>
  <c r="N20" i="24" s="1"/>
  <c r="V20" i="24" a="1"/>
  <c r="V20" i="24" s="1"/>
  <c r="AD20" i="24" a="1"/>
  <c r="AD20" i="24" s="1"/>
  <c r="AD44" i="24" s="1"/>
  <c r="E21" i="24" a="1"/>
  <c r="E21" i="24" s="1"/>
  <c r="E45" i="24" s="1"/>
  <c r="M21" i="24" a="1"/>
  <c r="M21" i="24" s="1"/>
  <c r="M45" i="24" s="1"/>
  <c r="U21" i="24" a="1"/>
  <c r="U21" i="24" s="1"/>
  <c r="AC21" i="24" a="1"/>
  <c r="AC21" i="24" s="1"/>
  <c r="AC45" i="24" s="1"/>
  <c r="AB22" i="24" a="1"/>
  <c r="AB22" i="24" s="1"/>
  <c r="J24" i="24" a="1"/>
  <c r="J24" i="24" s="1"/>
  <c r="B16" i="24" a="1"/>
  <c r="B16" i="24" s="1"/>
  <c r="B17" i="24" a="1"/>
  <c r="B17" i="24" s="1"/>
  <c r="P47" i="24" l="1"/>
  <c r="R45" i="24"/>
  <c r="T43" i="24"/>
  <c r="W40" i="24"/>
  <c r="Y38" i="24"/>
  <c r="AA36" i="24"/>
  <c r="AG45" i="24"/>
  <c r="AI43" i="24"/>
  <c r="H29" i="24"/>
  <c r="AH47" i="24"/>
  <c r="E44" i="24"/>
  <c r="E98" i="24" s="1"/>
  <c r="H41" i="24"/>
  <c r="J39" i="24"/>
  <c r="L37" i="24"/>
  <c r="N35" i="24"/>
  <c r="N29" i="24"/>
  <c r="F30" i="24"/>
  <c r="H28" i="24"/>
  <c r="Y40" i="24"/>
  <c r="AA38" i="24"/>
  <c r="AC36" i="24"/>
  <c r="AC30" i="24"/>
  <c r="AE28" i="24"/>
  <c r="L41" i="24"/>
  <c r="N39" i="24"/>
  <c r="P37" i="24"/>
  <c r="R35" i="24"/>
  <c r="R30" i="24"/>
  <c r="V44" i="24"/>
  <c r="Y41" i="24"/>
  <c r="W30" i="24"/>
  <c r="Y28" i="24"/>
  <c r="R47" i="24"/>
  <c r="T45" i="24"/>
  <c r="V43" i="24"/>
  <c r="AF46" i="24"/>
  <c r="AH44" i="24"/>
  <c r="N44" i="24"/>
  <c r="S39" i="24"/>
  <c r="W35" i="24"/>
  <c r="W29" i="24"/>
  <c r="P48" i="24"/>
  <c r="R46" i="24"/>
  <c r="T44" i="24"/>
  <c r="W41" i="24"/>
  <c r="Y39" i="24"/>
  <c r="AA37" i="24"/>
  <c r="AC35" i="24"/>
  <c r="J48" i="24"/>
  <c r="Q41" i="24"/>
  <c r="U37" i="24"/>
  <c r="U29" i="24"/>
  <c r="G46" i="24"/>
  <c r="I44" i="24"/>
  <c r="C38" i="24"/>
  <c r="AE48" i="24"/>
  <c r="AG46" i="24"/>
  <c r="AI44" i="24"/>
  <c r="D43" i="24"/>
  <c r="D124" i="24" s="1"/>
  <c r="G40" i="24"/>
  <c r="I38" i="24"/>
  <c r="K36" i="24"/>
  <c r="O47" i="24"/>
  <c r="Q45" i="24"/>
  <c r="S43" i="24"/>
  <c r="N40" i="24"/>
  <c r="P38" i="24"/>
  <c r="R36" i="24"/>
  <c r="E99" i="24"/>
  <c r="E19" i="19" s="1"/>
  <c r="E121" i="24"/>
  <c r="V46" i="24"/>
  <c r="X44" i="24"/>
  <c r="AA41" i="24"/>
  <c r="AC39" i="24"/>
  <c r="AE37" i="24"/>
  <c r="AG35" i="24"/>
  <c r="W43" i="24"/>
  <c r="Z40" i="24"/>
  <c r="AB38" i="24"/>
  <c r="AD36" i="24"/>
  <c r="AD30" i="24"/>
  <c r="AF28" i="24"/>
  <c r="Y47" i="24"/>
  <c r="AA45" i="24"/>
  <c r="AC43" i="24"/>
  <c r="AF40" i="24"/>
  <c r="AH38" i="24"/>
  <c r="E35" i="24"/>
  <c r="AA29" i="24"/>
  <c r="V48" i="24"/>
  <c r="E118" i="24"/>
  <c r="E11" i="13" s="1"/>
  <c r="E110" i="24"/>
  <c r="AH29" i="24"/>
  <c r="AF29" i="24"/>
  <c r="Y48" i="24"/>
  <c r="AA46" i="24"/>
  <c r="AC44" i="24"/>
  <c r="AF41" i="24"/>
  <c r="AH39" i="24"/>
  <c r="E36" i="24"/>
  <c r="E117" i="24" s="1"/>
  <c r="K47" i="24"/>
  <c r="E30" i="24"/>
  <c r="G28" i="24"/>
  <c r="D125" i="24"/>
  <c r="U45" i="24"/>
  <c r="D83" i="24"/>
  <c r="D56" i="24"/>
  <c r="E85" i="24"/>
  <c r="F48" i="24"/>
  <c r="D126" i="24"/>
  <c r="D58" i="24"/>
  <c r="S48" i="24"/>
  <c r="U46" i="24"/>
  <c r="W44" i="24"/>
  <c r="Z41" i="24"/>
  <c r="AB39" i="24"/>
  <c r="AD37" i="24"/>
  <c r="AF35" i="24"/>
  <c r="AF30" i="24"/>
  <c r="AH28" i="24"/>
  <c r="L46" i="24"/>
  <c r="C37" i="24"/>
  <c r="AH48" i="24"/>
  <c r="K48" i="24"/>
  <c r="M46" i="24"/>
  <c r="O44" i="24"/>
  <c r="R41" i="24"/>
  <c r="T39" i="24"/>
  <c r="V37" i="24"/>
  <c r="X35" i="24"/>
  <c r="X30" i="24"/>
  <c r="Z28" i="24"/>
  <c r="Z48" i="24"/>
  <c r="AB31" i="24"/>
  <c r="AD29" i="24"/>
  <c r="C36" i="24"/>
  <c r="AA47" i="24"/>
  <c r="W47" i="24"/>
  <c r="C35" i="24"/>
  <c r="T48" i="24"/>
  <c r="E46" i="24"/>
  <c r="G44" i="24"/>
  <c r="J41" i="24"/>
  <c r="L39" i="24"/>
  <c r="N37" i="24"/>
  <c r="P35" i="24"/>
  <c r="P30" i="24"/>
  <c r="R28" i="24"/>
  <c r="D38" i="24"/>
  <c r="D65" i="24" s="1"/>
  <c r="D12" i="12" s="1"/>
  <c r="S47" i="24"/>
  <c r="C46" i="24"/>
  <c r="C30" i="24"/>
  <c r="AB47" i="24"/>
  <c r="AD45" i="24"/>
  <c r="AF43" i="24"/>
  <c r="AI40" i="24"/>
  <c r="D39" i="24"/>
  <c r="F37" i="24"/>
  <c r="H35" i="24"/>
  <c r="H30" i="24"/>
  <c r="J28" i="24"/>
  <c r="C45" i="24"/>
  <c r="AI47" i="24"/>
  <c r="G48" i="24"/>
  <c r="I46" i="24"/>
  <c r="K44" i="24"/>
  <c r="N41" i="24"/>
  <c r="P39" i="24"/>
  <c r="R37" i="24"/>
  <c r="T35" i="24"/>
  <c r="AB30" i="24"/>
  <c r="AD28" i="24"/>
  <c r="U40" i="24"/>
  <c r="W38" i="24"/>
  <c r="Y36" i="24"/>
  <c r="M48" i="24"/>
  <c r="T47" i="24"/>
  <c r="V45" i="24"/>
  <c r="X43" i="24"/>
  <c r="AA40" i="24"/>
  <c r="AC38" i="24"/>
  <c r="AE36" i="24"/>
  <c r="AE31" i="24"/>
  <c r="AG29" i="24"/>
  <c r="C47" i="24"/>
  <c r="C44" i="24"/>
  <c r="AD48" i="24"/>
  <c r="C43" i="24"/>
  <c r="N47" i="24"/>
  <c r="P45" i="24"/>
  <c r="R43" i="24"/>
  <c r="L47" i="24"/>
  <c r="N45" i="24"/>
  <c r="P43" i="24"/>
  <c r="S40" i="24"/>
  <c r="U38" i="24"/>
  <c r="W36" i="24"/>
  <c r="W31" i="24"/>
  <c r="Y29" i="24"/>
  <c r="AB46" i="24"/>
  <c r="D46" i="24"/>
  <c r="D35" i="24"/>
  <c r="X46" i="24"/>
  <c r="Z44" i="24"/>
  <c r="C41" i="24"/>
  <c r="AI48" i="24"/>
  <c r="D47" i="24"/>
  <c r="F45" i="24"/>
  <c r="H43" i="24"/>
  <c r="K40" i="24"/>
  <c r="M38" i="24"/>
  <c r="O36" i="24"/>
  <c r="O31" i="24"/>
  <c r="Q29" i="24"/>
  <c r="R48" i="24"/>
  <c r="D30" i="24"/>
  <c r="U41" i="24"/>
  <c r="W39" i="24"/>
  <c r="Y37" i="24"/>
  <c r="AA35" i="24"/>
  <c r="C28" i="24"/>
  <c r="AA48" i="24"/>
  <c r="AC46" i="24"/>
  <c r="AE44" i="24"/>
  <c r="AH41" i="24"/>
  <c r="C40" i="24"/>
  <c r="E38" i="24"/>
  <c r="G36" i="24"/>
  <c r="G31" i="24"/>
  <c r="I29" i="24"/>
  <c r="D71" i="24"/>
  <c r="D66" i="24"/>
  <c r="D74" i="24"/>
  <c r="E83" i="24" l="1"/>
  <c r="D3" i="19"/>
  <c r="E124" i="24"/>
  <c r="D17" i="13"/>
  <c r="E66" i="24"/>
  <c r="D13" i="12"/>
  <c r="D70" i="24"/>
  <c r="E71" i="24"/>
  <c r="D18" i="12"/>
  <c r="E58" i="24"/>
  <c r="E5" i="12" s="1"/>
  <c r="D5" i="12"/>
  <c r="E125" i="24"/>
  <c r="D18" i="13"/>
  <c r="F98" i="24"/>
  <c r="F18" i="19" s="1"/>
  <c r="E18" i="19"/>
  <c r="D97" i="24"/>
  <c r="F121" i="24"/>
  <c r="F14" i="13" s="1"/>
  <c r="E14" i="13"/>
  <c r="E126" i="24"/>
  <c r="E19" i="13" s="1"/>
  <c r="D19" i="13"/>
  <c r="E74" i="24"/>
  <c r="D21" i="12"/>
  <c r="F85" i="24"/>
  <c r="F5" i="19" s="1"/>
  <c r="E5" i="19"/>
  <c r="F117" i="24"/>
  <c r="F10" i="13" s="1"/>
  <c r="E10" i="13"/>
  <c r="F110" i="24"/>
  <c r="E3" i="13"/>
  <c r="E56" i="24"/>
  <c r="D3" i="12"/>
  <c r="F99" i="24"/>
  <c r="F118" i="24"/>
  <c r="D127" i="24"/>
  <c r="D100" i="24"/>
  <c r="E65" i="24"/>
  <c r="D57" i="24"/>
  <c r="D111" i="24"/>
  <c r="D84" i="24"/>
  <c r="D128" i="24"/>
  <c r="D101" i="24"/>
  <c r="D62" i="24"/>
  <c r="D116" i="24"/>
  <c r="D89" i="24"/>
  <c r="D93" i="24"/>
  <c r="D120" i="24"/>
  <c r="D119" i="24"/>
  <c r="D92" i="24"/>
  <c r="F58" i="24"/>
  <c r="F5" i="12" s="1"/>
  <c r="G117" i="24" l="1"/>
  <c r="G98" i="24"/>
  <c r="E97" i="24"/>
  <c r="D17" i="19"/>
  <c r="E84" i="24"/>
  <c r="D4" i="19"/>
  <c r="E70" i="24"/>
  <c r="D17" i="12"/>
  <c r="E89" i="24"/>
  <c r="D9" i="19"/>
  <c r="E111" i="24"/>
  <c r="D4" i="13"/>
  <c r="H98" i="24"/>
  <c r="G18" i="19"/>
  <c r="E3" i="12"/>
  <c r="F56" i="24"/>
  <c r="F74" i="24"/>
  <c r="E21" i="12"/>
  <c r="E128" i="24"/>
  <c r="D21" i="13"/>
  <c r="G118" i="24"/>
  <c r="F11" i="13"/>
  <c r="F83" i="24"/>
  <c r="E3" i="19"/>
  <c r="G99" i="24"/>
  <c r="F19" i="19"/>
  <c r="F71" i="24"/>
  <c r="E18" i="12"/>
  <c r="E93" i="24"/>
  <c r="D13" i="19"/>
  <c r="E116" i="24"/>
  <c r="D9" i="13"/>
  <c r="E57" i="24"/>
  <c r="D4" i="12"/>
  <c r="F66" i="24"/>
  <c r="E13" i="12"/>
  <c r="E127" i="24"/>
  <c r="D20" i="13"/>
  <c r="G121" i="24"/>
  <c r="F125" i="24"/>
  <c r="E18" i="13"/>
  <c r="F126" i="24"/>
  <c r="F65" i="24"/>
  <c r="E12" i="12"/>
  <c r="H117" i="24"/>
  <c r="G10" i="13"/>
  <c r="F124" i="24"/>
  <c r="E17" i="13"/>
  <c r="E119" i="24"/>
  <c r="D12" i="13"/>
  <c r="E120" i="24"/>
  <c r="D13" i="13"/>
  <c r="E62" i="24"/>
  <c r="D9" i="12"/>
  <c r="G110" i="24"/>
  <c r="F3" i="13"/>
  <c r="E92" i="24"/>
  <c r="D12" i="19"/>
  <c r="E101" i="24"/>
  <c r="D21" i="19"/>
  <c r="E100" i="24"/>
  <c r="D20" i="19"/>
  <c r="G85" i="24"/>
  <c r="G58" i="24"/>
  <c r="G5" i="12" s="1"/>
  <c r="G65" i="24" l="1"/>
  <c r="F12" i="12"/>
  <c r="F18" i="12"/>
  <c r="G71" i="24"/>
  <c r="F89" i="24"/>
  <c r="E9" i="19"/>
  <c r="F18" i="13"/>
  <c r="G125" i="24"/>
  <c r="G56" i="24"/>
  <c r="F3" i="12"/>
  <c r="F120" i="24"/>
  <c r="E13" i="13"/>
  <c r="F128" i="24"/>
  <c r="E21" i="13"/>
  <c r="F92" i="24"/>
  <c r="E12" i="19"/>
  <c r="F119" i="24"/>
  <c r="E12" i="13"/>
  <c r="F57" i="24"/>
  <c r="E4" i="12"/>
  <c r="H99" i="24"/>
  <c r="G19" i="19"/>
  <c r="G74" i="24"/>
  <c r="F21" i="12"/>
  <c r="H85" i="24"/>
  <c r="G5" i="19"/>
  <c r="H110" i="24"/>
  <c r="G3" i="13"/>
  <c r="G124" i="24"/>
  <c r="F17" i="13"/>
  <c r="H121" i="24"/>
  <c r="G14" i="13"/>
  <c r="F116" i="24"/>
  <c r="E9" i="13"/>
  <c r="G83" i="24"/>
  <c r="F3" i="19"/>
  <c r="E17" i="12"/>
  <c r="F70" i="24"/>
  <c r="F111" i="24"/>
  <c r="E4" i="13"/>
  <c r="F127" i="24"/>
  <c r="E20" i="13"/>
  <c r="I98" i="24"/>
  <c r="H18" i="19"/>
  <c r="F84" i="24"/>
  <c r="E4" i="19"/>
  <c r="F101" i="24"/>
  <c r="E21" i="19"/>
  <c r="G66" i="24"/>
  <c r="F13" i="12"/>
  <c r="F97" i="24"/>
  <c r="E17" i="19"/>
  <c r="G126" i="24"/>
  <c r="F19" i="13"/>
  <c r="F100" i="24"/>
  <c r="E20" i="19"/>
  <c r="F62" i="24"/>
  <c r="E9" i="12"/>
  <c r="I117" i="24"/>
  <c r="H10" i="13"/>
  <c r="F93" i="24"/>
  <c r="E13" i="19"/>
  <c r="H118" i="24"/>
  <c r="G11" i="13"/>
  <c r="H58" i="24"/>
  <c r="H5" i="12" s="1"/>
  <c r="J117" i="24" l="1"/>
  <c r="I10" i="13"/>
  <c r="H83" i="24"/>
  <c r="G3" i="19"/>
  <c r="G62" i="24"/>
  <c r="F9" i="12"/>
  <c r="I85" i="24"/>
  <c r="H5" i="19"/>
  <c r="H65" i="24"/>
  <c r="G12" i="12"/>
  <c r="I118" i="24"/>
  <c r="H11" i="13"/>
  <c r="G111" i="24"/>
  <c r="F4" i="13"/>
  <c r="H74" i="24"/>
  <c r="G21" i="12"/>
  <c r="G97" i="24"/>
  <c r="F17" i="19"/>
  <c r="G127" i="24"/>
  <c r="F20" i="13"/>
  <c r="H56" i="24"/>
  <c r="G3" i="12"/>
  <c r="G100" i="24"/>
  <c r="F20" i="19"/>
  <c r="I121" i="24"/>
  <c r="H14" i="13"/>
  <c r="G70" i="24"/>
  <c r="F17" i="12"/>
  <c r="G93" i="24"/>
  <c r="F13" i="19"/>
  <c r="H126" i="24"/>
  <c r="G19" i="13"/>
  <c r="G84" i="24"/>
  <c r="F4" i="19"/>
  <c r="G17" i="13"/>
  <c r="H124" i="24"/>
  <c r="I99" i="24"/>
  <c r="H19" i="19"/>
  <c r="G128" i="24"/>
  <c r="F21" i="13"/>
  <c r="G89" i="24"/>
  <c r="F9" i="19"/>
  <c r="H3" i="13"/>
  <c r="I110" i="24"/>
  <c r="H66" i="24"/>
  <c r="G13" i="12"/>
  <c r="G116" i="24"/>
  <c r="F9" i="13"/>
  <c r="G119" i="24"/>
  <c r="F12" i="13"/>
  <c r="H125" i="24"/>
  <c r="G18" i="13"/>
  <c r="G101" i="24"/>
  <c r="F21" i="19"/>
  <c r="G92" i="24"/>
  <c r="F12" i="19"/>
  <c r="H71" i="24"/>
  <c r="G18" i="12"/>
  <c r="J98" i="24"/>
  <c r="I18" i="19"/>
  <c r="G57" i="24"/>
  <c r="F4" i="12"/>
  <c r="G120" i="24"/>
  <c r="F13" i="13"/>
  <c r="I58" i="24"/>
  <c r="I5" i="12" s="1"/>
  <c r="H119" i="24" l="1"/>
  <c r="G12" i="13"/>
  <c r="K117" i="24"/>
  <c r="J10" i="13"/>
  <c r="H92" i="24"/>
  <c r="G12" i="19"/>
  <c r="H128" i="24"/>
  <c r="G21" i="13"/>
  <c r="J85" i="24"/>
  <c r="I5" i="19"/>
  <c r="H89" i="24"/>
  <c r="G9" i="19"/>
  <c r="J121" i="24"/>
  <c r="I14" i="13"/>
  <c r="H120" i="24"/>
  <c r="G13" i="13"/>
  <c r="H116" i="24"/>
  <c r="G9" i="13"/>
  <c r="I126" i="24"/>
  <c r="H19" i="13"/>
  <c r="H100" i="24"/>
  <c r="G20" i="19"/>
  <c r="I74" i="24"/>
  <c r="H21" i="12"/>
  <c r="H57" i="24"/>
  <c r="G4" i="12"/>
  <c r="H101" i="24"/>
  <c r="G21" i="19"/>
  <c r="I66" i="24"/>
  <c r="H13" i="12"/>
  <c r="J99" i="24"/>
  <c r="I19" i="19"/>
  <c r="H93" i="24"/>
  <c r="G13" i="19"/>
  <c r="H3" i="12"/>
  <c r="I56" i="24"/>
  <c r="H111" i="24"/>
  <c r="G4" i="13"/>
  <c r="G9" i="12"/>
  <c r="H62" i="24"/>
  <c r="H84" i="24"/>
  <c r="G4" i="19"/>
  <c r="G17" i="19"/>
  <c r="H97" i="24"/>
  <c r="J110" i="24"/>
  <c r="I3" i="13"/>
  <c r="K98" i="24"/>
  <c r="J18" i="19"/>
  <c r="I125" i="24"/>
  <c r="H18" i="13"/>
  <c r="H70" i="24"/>
  <c r="G17" i="12"/>
  <c r="H127" i="24"/>
  <c r="G20" i="13"/>
  <c r="J118" i="24"/>
  <c r="I11" i="13"/>
  <c r="H3" i="19"/>
  <c r="I83" i="24"/>
  <c r="I71" i="24"/>
  <c r="H18" i="12"/>
  <c r="I65" i="24"/>
  <c r="H12" i="12"/>
  <c r="I124" i="24"/>
  <c r="H17" i="13"/>
  <c r="J58" i="24"/>
  <c r="J5" i="12" s="1"/>
  <c r="K99" i="24" l="1"/>
  <c r="J19" i="19"/>
  <c r="J74" i="24"/>
  <c r="I21" i="12"/>
  <c r="I120" i="24"/>
  <c r="H13" i="13"/>
  <c r="I128" i="24"/>
  <c r="H21" i="13"/>
  <c r="J124" i="24"/>
  <c r="I17" i="13"/>
  <c r="K118" i="24"/>
  <c r="J11" i="13"/>
  <c r="J65" i="24"/>
  <c r="I12" i="12"/>
  <c r="I127" i="24"/>
  <c r="H20" i="13"/>
  <c r="K110" i="24"/>
  <c r="J3" i="13"/>
  <c r="I111" i="24"/>
  <c r="H4" i="13"/>
  <c r="J66" i="24"/>
  <c r="I13" i="12"/>
  <c r="I100" i="24"/>
  <c r="H20" i="19"/>
  <c r="K121" i="24"/>
  <c r="J14" i="13"/>
  <c r="I92" i="24"/>
  <c r="H12" i="19"/>
  <c r="I62" i="24"/>
  <c r="H9" i="12"/>
  <c r="J56" i="24"/>
  <c r="I3" i="12"/>
  <c r="J71" i="24"/>
  <c r="I18" i="12"/>
  <c r="I70" i="24"/>
  <c r="H17" i="12"/>
  <c r="I101" i="24"/>
  <c r="H21" i="19"/>
  <c r="J126" i="24"/>
  <c r="I19" i="13"/>
  <c r="I89" i="24"/>
  <c r="H9" i="19"/>
  <c r="L117" i="24"/>
  <c r="K10" i="13"/>
  <c r="L98" i="24"/>
  <c r="K18" i="19"/>
  <c r="I97" i="24"/>
  <c r="H17" i="19"/>
  <c r="J83" i="24"/>
  <c r="I3" i="19"/>
  <c r="J125" i="24"/>
  <c r="I18" i="13"/>
  <c r="I84" i="24"/>
  <c r="H4" i="19"/>
  <c r="I93" i="24"/>
  <c r="H13" i="19"/>
  <c r="I57" i="24"/>
  <c r="H4" i="12"/>
  <c r="I116" i="24"/>
  <c r="H9" i="13"/>
  <c r="K85" i="24"/>
  <c r="J5" i="19"/>
  <c r="I119" i="24"/>
  <c r="H12" i="13"/>
  <c r="K58" i="24"/>
  <c r="K5" i="12" s="1"/>
  <c r="J119" i="24" l="1"/>
  <c r="I12" i="13"/>
  <c r="J97" i="24"/>
  <c r="I17" i="19"/>
  <c r="K126" i="24"/>
  <c r="J19" i="13"/>
  <c r="K56" i="24"/>
  <c r="J3" i="12"/>
  <c r="J100" i="24"/>
  <c r="I20" i="19"/>
  <c r="J127" i="24"/>
  <c r="I20" i="13"/>
  <c r="J128" i="24"/>
  <c r="I21" i="13"/>
  <c r="L85" i="24"/>
  <c r="K5" i="19"/>
  <c r="J84" i="24"/>
  <c r="I4" i="19"/>
  <c r="M98" i="24"/>
  <c r="L18" i="19"/>
  <c r="J101" i="24"/>
  <c r="I21" i="19"/>
  <c r="J62" i="24"/>
  <c r="I9" i="12"/>
  <c r="K66" i="24"/>
  <c r="J13" i="12"/>
  <c r="K65" i="24"/>
  <c r="J12" i="12"/>
  <c r="J120" i="24"/>
  <c r="I13" i="13"/>
  <c r="J93" i="24"/>
  <c r="I13" i="19"/>
  <c r="J92" i="24"/>
  <c r="I12" i="19"/>
  <c r="J111" i="24"/>
  <c r="I4" i="13"/>
  <c r="L118" i="24"/>
  <c r="K11" i="13"/>
  <c r="J21" i="12"/>
  <c r="K74" i="24"/>
  <c r="K125" i="24"/>
  <c r="J18" i="13"/>
  <c r="J70" i="24"/>
  <c r="I17" i="12"/>
  <c r="J116" i="24"/>
  <c r="I9" i="13"/>
  <c r="M117" i="24"/>
  <c r="L10" i="13"/>
  <c r="J57" i="24"/>
  <c r="I4" i="12"/>
  <c r="K83" i="24"/>
  <c r="J3" i="19"/>
  <c r="J89" i="24"/>
  <c r="I9" i="19"/>
  <c r="K71" i="24"/>
  <c r="J18" i="12"/>
  <c r="L121" i="24"/>
  <c r="K14" i="13"/>
  <c r="L110" i="24"/>
  <c r="K3" i="13"/>
  <c r="K124" i="24"/>
  <c r="J17" i="13"/>
  <c r="L99" i="24"/>
  <c r="K19" i="19"/>
  <c r="L58" i="24"/>
  <c r="L5" i="12" s="1"/>
  <c r="N117" i="24" l="1"/>
  <c r="M10" i="13"/>
  <c r="K93" i="24"/>
  <c r="J13" i="19"/>
  <c r="K62" i="24"/>
  <c r="J9" i="12"/>
  <c r="M85" i="24"/>
  <c r="L5" i="19"/>
  <c r="L56" i="24"/>
  <c r="K3" i="12"/>
  <c r="M99" i="24"/>
  <c r="L19" i="19"/>
  <c r="L124" i="24"/>
  <c r="K17" i="13"/>
  <c r="K89" i="24"/>
  <c r="J9" i="19"/>
  <c r="K116" i="24"/>
  <c r="J9" i="13"/>
  <c r="M118" i="24"/>
  <c r="L11" i="13"/>
  <c r="K120" i="24"/>
  <c r="J13" i="13"/>
  <c r="K101" i="24"/>
  <c r="J21" i="19"/>
  <c r="K128" i="24"/>
  <c r="J21" i="13"/>
  <c r="L126" i="24"/>
  <c r="K19" i="13"/>
  <c r="L83" i="24"/>
  <c r="K3" i="19"/>
  <c r="K111" i="24"/>
  <c r="J4" i="13"/>
  <c r="L65" i="24"/>
  <c r="K12" i="12"/>
  <c r="N98" i="24"/>
  <c r="M18" i="19"/>
  <c r="K127" i="24"/>
  <c r="J20" i="13"/>
  <c r="K97" i="24"/>
  <c r="J17" i="19"/>
  <c r="L74" i="24"/>
  <c r="K21" i="12"/>
  <c r="K18" i="12"/>
  <c r="L71" i="24"/>
  <c r="M110" i="24"/>
  <c r="L3" i="13"/>
  <c r="K70" i="24"/>
  <c r="J17" i="12"/>
  <c r="M121" i="24"/>
  <c r="L14" i="13"/>
  <c r="K57" i="24"/>
  <c r="J4" i="12"/>
  <c r="L125" i="24"/>
  <c r="K18" i="13"/>
  <c r="K92" i="24"/>
  <c r="J12" i="19"/>
  <c r="K13" i="12"/>
  <c r="L66" i="24"/>
  <c r="K84" i="24"/>
  <c r="J4" i="19"/>
  <c r="K100" i="24"/>
  <c r="J20" i="19"/>
  <c r="K119" i="24"/>
  <c r="J12" i="13"/>
  <c r="M58" i="24"/>
  <c r="M5" i="12" s="1"/>
  <c r="L92" i="24" l="1"/>
  <c r="K12" i="19"/>
  <c r="L111" i="24"/>
  <c r="K4" i="13"/>
  <c r="L101" i="24"/>
  <c r="K21" i="19"/>
  <c r="L89" i="24"/>
  <c r="K9" i="19"/>
  <c r="N85" i="24"/>
  <c r="M5" i="19"/>
  <c r="L70" i="24"/>
  <c r="K17" i="12"/>
  <c r="L97" i="24"/>
  <c r="K17" i="19"/>
  <c r="L100" i="24"/>
  <c r="K20" i="19"/>
  <c r="N110" i="24"/>
  <c r="M3" i="13"/>
  <c r="L127" i="24"/>
  <c r="K20" i="13"/>
  <c r="M83" i="24"/>
  <c r="L3" i="19"/>
  <c r="L120" i="24"/>
  <c r="K13" i="13"/>
  <c r="M124" i="24"/>
  <c r="L17" i="13"/>
  <c r="L62" i="24"/>
  <c r="K9" i="12"/>
  <c r="L119" i="24"/>
  <c r="K12" i="13"/>
  <c r="M125" i="24"/>
  <c r="L18" i="13"/>
  <c r="M71" i="24"/>
  <c r="L18" i="12"/>
  <c r="O98" i="24"/>
  <c r="N18" i="19"/>
  <c r="M126" i="24"/>
  <c r="L19" i="13"/>
  <c r="N118" i="24"/>
  <c r="M11" i="13"/>
  <c r="N99" i="24"/>
  <c r="M19" i="19"/>
  <c r="L93" i="24"/>
  <c r="K13" i="19"/>
  <c r="L84" i="24"/>
  <c r="K4" i="19"/>
  <c r="M66" i="24"/>
  <c r="L13" i="12"/>
  <c r="L57" i="24"/>
  <c r="K4" i="12"/>
  <c r="N121" i="24"/>
  <c r="M14" i="13"/>
  <c r="M74" i="24"/>
  <c r="L21" i="12"/>
  <c r="L12" i="12"/>
  <c r="M65" i="24"/>
  <c r="L128" i="24"/>
  <c r="K21" i="13"/>
  <c r="L116" i="24"/>
  <c r="K9" i="13"/>
  <c r="M56" i="24"/>
  <c r="L3" i="12"/>
  <c r="O117" i="24"/>
  <c r="N10" i="13"/>
  <c r="N58" i="24"/>
  <c r="N5" i="12" s="1"/>
  <c r="M57" i="24" l="1"/>
  <c r="L4" i="12"/>
  <c r="N124" i="24"/>
  <c r="M17" i="13"/>
  <c r="M92" i="24"/>
  <c r="L12" i="19"/>
  <c r="N65" i="24"/>
  <c r="M12" i="12"/>
  <c r="N125" i="24"/>
  <c r="M18" i="13"/>
  <c r="M100" i="24"/>
  <c r="L20" i="19"/>
  <c r="M128" i="24"/>
  <c r="L21" i="13"/>
  <c r="N71" i="24"/>
  <c r="M18" i="12"/>
  <c r="O110" i="24"/>
  <c r="N3" i="13"/>
  <c r="O85" i="24"/>
  <c r="N5" i="19"/>
  <c r="P117" i="24"/>
  <c r="O10" i="13"/>
  <c r="N66" i="24"/>
  <c r="M13" i="12"/>
  <c r="O118" i="24"/>
  <c r="N11" i="13"/>
  <c r="M120" i="24"/>
  <c r="L13" i="13"/>
  <c r="M89" i="24"/>
  <c r="L9" i="19"/>
  <c r="N56" i="24"/>
  <c r="M3" i="12"/>
  <c r="N74" i="24"/>
  <c r="M21" i="12"/>
  <c r="M84" i="24"/>
  <c r="L4" i="19"/>
  <c r="N126" i="24"/>
  <c r="M19" i="13"/>
  <c r="M119" i="24"/>
  <c r="L12" i="13"/>
  <c r="N83" i="24"/>
  <c r="M3" i="19"/>
  <c r="M97" i="24"/>
  <c r="L17" i="19"/>
  <c r="M101" i="24"/>
  <c r="L21" i="19"/>
  <c r="O99" i="24"/>
  <c r="N19" i="19"/>
  <c r="M116" i="24"/>
  <c r="L9" i="13"/>
  <c r="O121" i="24"/>
  <c r="N14" i="13"/>
  <c r="M93" i="24"/>
  <c r="L13" i="19"/>
  <c r="P98" i="24"/>
  <c r="O18" i="19"/>
  <c r="M62" i="24"/>
  <c r="L9" i="12"/>
  <c r="M127" i="24"/>
  <c r="L20" i="13"/>
  <c r="M70" i="24"/>
  <c r="L17" i="12"/>
  <c r="M111" i="24"/>
  <c r="L4" i="13"/>
  <c r="O58" i="24"/>
  <c r="O5" i="12" s="1"/>
  <c r="N62" i="24" l="1"/>
  <c r="M9" i="12"/>
  <c r="P118" i="24"/>
  <c r="O11" i="13"/>
  <c r="P99" i="24"/>
  <c r="O19" i="19"/>
  <c r="O65" i="24"/>
  <c r="N12" i="12"/>
  <c r="O74" i="24"/>
  <c r="N21" i="12"/>
  <c r="O125" i="24"/>
  <c r="N18" i="13"/>
  <c r="Q98" i="24"/>
  <c r="P18" i="19"/>
  <c r="O66" i="24"/>
  <c r="N13" i="12"/>
  <c r="O71" i="24"/>
  <c r="N18" i="12"/>
  <c r="N70" i="24"/>
  <c r="M17" i="12"/>
  <c r="N93" i="24"/>
  <c r="M13" i="19"/>
  <c r="N101" i="24"/>
  <c r="M21" i="19"/>
  <c r="O126" i="24"/>
  <c r="N19" i="13"/>
  <c r="N89" i="24"/>
  <c r="M9" i="19"/>
  <c r="Q117" i="24"/>
  <c r="P10" i="13"/>
  <c r="N128" i="24"/>
  <c r="M21" i="13"/>
  <c r="N92" i="24"/>
  <c r="M12" i="19"/>
  <c r="N116" i="24"/>
  <c r="M9" i="13"/>
  <c r="P110" i="24"/>
  <c r="O3" i="13"/>
  <c r="O56" i="24"/>
  <c r="N3" i="12"/>
  <c r="N127" i="24"/>
  <c r="M20" i="13"/>
  <c r="P121" i="24"/>
  <c r="O14" i="13"/>
  <c r="N97" i="24"/>
  <c r="M17" i="19"/>
  <c r="N84" i="24"/>
  <c r="M4" i="19"/>
  <c r="N120" i="24"/>
  <c r="M13" i="13"/>
  <c r="P85" i="24"/>
  <c r="O5" i="19"/>
  <c r="N100" i="24"/>
  <c r="M20" i="19"/>
  <c r="O124" i="24"/>
  <c r="N17" i="13"/>
  <c r="O83" i="24"/>
  <c r="N3" i="19"/>
  <c r="N57" i="24"/>
  <c r="M4" i="12"/>
  <c r="N111" i="24"/>
  <c r="M4" i="13"/>
  <c r="N119" i="24"/>
  <c r="M12" i="13"/>
  <c r="P58" i="24"/>
  <c r="P5" i="12" s="1"/>
  <c r="O127" i="24" l="1"/>
  <c r="N20" i="13"/>
  <c r="O18" i="12"/>
  <c r="P71" i="24"/>
  <c r="P74" i="24"/>
  <c r="O21" i="12"/>
  <c r="O119" i="24"/>
  <c r="N12" i="13"/>
  <c r="P124" i="24"/>
  <c r="O17" i="13"/>
  <c r="O84" i="24"/>
  <c r="N4" i="19"/>
  <c r="P56" i="24"/>
  <c r="O3" i="12"/>
  <c r="O128" i="24"/>
  <c r="N21" i="13"/>
  <c r="O101" i="24"/>
  <c r="N21" i="19"/>
  <c r="P66" i="24"/>
  <c r="O13" i="12"/>
  <c r="P65" i="24"/>
  <c r="O12" i="12"/>
  <c r="O120" i="24"/>
  <c r="N13" i="13"/>
  <c r="P126" i="24"/>
  <c r="O19" i="13"/>
  <c r="O62" i="24"/>
  <c r="N9" i="12"/>
  <c r="P83" i="24"/>
  <c r="O3" i="19"/>
  <c r="O92" i="24"/>
  <c r="N12" i="19"/>
  <c r="O111" i="24"/>
  <c r="N4" i="13"/>
  <c r="O100" i="24"/>
  <c r="N20" i="19"/>
  <c r="O97" i="24"/>
  <c r="N17" i="19"/>
  <c r="Q110" i="24"/>
  <c r="P3" i="13"/>
  <c r="R117" i="24"/>
  <c r="Q10" i="13"/>
  <c r="O93" i="24"/>
  <c r="N13" i="19"/>
  <c r="R98" i="24"/>
  <c r="Q18" i="19"/>
  <c r="Q99" i="24"/>
  <c r="P19" i="19"/>
  <c r="O57" i="24"/>
  <c r="N4" i="12"/>
  <c r="Q85" i="24"/>
  <c r="P5" i="19"/>
  <c r="Q121" i="24"/>
  <c r="P14" i="13"/>
  <c r="O116" i="24"/>
  <c r="N9" i="13"/>
  <c r="O89" i="24"/>
  <c r="N9" i="19"/>
  <c r="O70" i="24"/>
  <c r="N17" i="12"/>
  <c r="P125" i="24"/>
  <c r="O18" i="13"/>
  <c r="Q118" i="24"/>
  <c r="P11" i="13"/>
  <c r="Q58" i="24"/>
  <c r="Q5" i="12" s="1"/>
  <c r="P111" i="24" l="1"/>
  <c r="O4" i="13"/>
  <c r="Q124" i="24"/>
  <c r="P17" i="13"/>
  <c r="Q11" i="13"/>
  <c r="R118" i="24"/>
  <c r="P116" i="24"/>
  <c r="O9" i="13"/>
  <c r="R99" i="24"/>
  <c r="Q19" i="19"/>
  <c r="R110" i="24"/>
  <c r="Q3" i="13"/>
  <c r="P92" i="24"/>
  <c r="O12" i="19"/>
  <c r="P120" i="24"/>
  <c r="O13" i="13"/>
  <c r="P128" i="24"/>
  <c r="O21" i="13"/>
  <c r="P119" i="24"/>
  <c r="O12" i="13"/>
  <c r="P57" i="24"/>
  <c r="O4" i="12"/>
  <c r="P101" i="24"/>
  <c r="O21" i="19"/>
  <c r="P89" i="24"/>
  <c r="O9" i="19"/>
  <c r="Q126" i="24"/>
  <c r="P19" i="13"/>
  <c r="Q125" i="24"/>
  <c r="P18" i="13"/>
  <c r="R121" i="24"/>
  <c r="Q14" i="13"/>
  <c r="S98" i="24"/>
  <c r="R18" i="19"/>
  <c r="P97" i="24"/>
  <c r="O17" i="19"/>
  <c r="Q83" i="24"/>
  <c r="P3" i="19"/>
  <c r="Q65" i="24"/>
  <c r="P12" i="12"/>
  <c r="Q56" i="24"/>
  <c r="P3" i="12"/>
  <c r="Q74" i="24"/>
  <c r="P21" i="12"/>
  <c r="Q71" i="24"/>
  <c r="P18" i="12"/>
  <c r="P100" i="24"/>
  <c r="O20" i="19"/>
  <c r="S117" i="24"/>
  <c r="R10" i="13"/>
  <c r="P127" i="24"/>
  <c r="O20" i="13"/>
  <c r="P70" i="24"/>
  <c r="O17" i="12"/>
  <c r="R85" i="24"/>
  <c r="Q5" i="19"/>
  <c r="P93" i="24"/>
  <c r="O13" i="19"/>
  <c r="P62" i="24"/>
  <c r="O9" i="12"/>
  <c r="Q66" i="24"/>
  <c r="P13" i="12"/>
  <c r="P84" i="24"/>
  <c r="O4" i="19"/>
  <c r="R58" i="24"/>
  <c r="R5" i="12" s="1"/>
  <c r="Q62" i="24" l="1"/>
  <c r="P9" i="12"/>
  <c r="R124" i="24"/>
  <c r="Q17" i="13"/>
  <c r="Q93" i="24"/>
  <c r="P13" i="19"/>
  <c r="T117" i="24"/>
  <c r="S10" i="13"/>
  <c r="Q84" i="24"/>
  <c r="P4" i="19"/>
  <c r="S85" i="24"/>
  <c r="R5" i="19"/>
  <c r="Q100" i="24"/>
  <c r="P20" i="19"/>
  <c r="R65" i="24"/>
  <c r="Q12" i="12"/>
  <c r="S121" i="24"/>
  <c r="R14" i="13"/>
  <c r="Q101" i="24"/>
  <c r="P21" i="19"/>
  <c r="Q120" i="24"/>
  <c r="P13" i="13"/>
  <c r="Q116" i="24"/>
  <c r="P9" i="13"/>
  <c r="Q97" i="24"/>
  <c r="P17" i="19"/>
  <c r="R126" i="24"/>
  <c r="Q19" i="13"/>
  <c r="R125" i="24"/>
  <c r="Q18" i="13"/>
  <c r="R74" i="24"/>
  <c r="Q21" i="12"/>
  <c r="S110" i="24"/>
  <c r="R3" i="13"/>
  <c r="S118" i="24"/>
  <c r="R11" i="13"/>
  <c r="R66" i="24"/>
  <c r="Q13" i="12"/>
  <c r="Q70" i="24"/>
  <c r="P17" i="12"/>
  <c r="R71" i="24"/>
  <c r="Q18" i="12"/>
  <c r="R83" i="24"/>
  <c r="Q3" i="19"/>
  <c r="Q57" i="24"/>
  <c r="P4" i="12"/>
  <c r="Q92" i="24"/>
  <c r="P12" i="19"/>
  <c r="Q127" i="24"/>
  <c r="P20" i="13"/>
  <c r="Q119" i="24"/>
  <c r="P12" i="13"/>
  <c r="R56" i="24"/>
  <c r="Q3" i="12"/>
  <c r="T98" i="24"/>
  <c r="S18" i="19"/>
  <c r="Q89" i="24"/>
  <c r="P9" i="19"/>
  <c r="Q128" i="24"/>
  <c r="P21" i="13"/>
  <c r="S99" i="24"/>
  <c r="R19" i="19"/>
  <c r="Q111" i="24"/>
  <c r="P4" i="13"/>
  <c r="S58" i="24"/>
  <c r="S5" i="12" s="1"/>
  <c r="S83" i="24" l="1"/>
  <c r="R3" i="19"/>
  <c r="T85" i="24"/>
  <c r="S5" i="19"/>
  <c r="R89" i="24"/>
  <c r="Q9" i="19"/>
  <c r="T110" i="24"/>
  <c r="S3" i="13"/>
  <c r="R84" i="24"/>
  <c r="Q4" i="19"/>
  <c r="R111" i="24"/>
  <c r="Q4" i="13"/>
  <c r="U98" i="24"/>
  <c r="T18" i="19"/>
  <c r="R92" i="24"/>
  <c r="Q12" i="19"/>
  <c r="R70" i="24"/>
  <c r="Q17" i="12"/>
  <c r="S74" i="24"/>
  <c r="R21" i="12"/>
  <c r="R116" i="24"/>
  <c r="Q9" i="13"/>
  <c r="S65" i="24"/>
  <c r="R12" i="12"/>
  <c r="U117" i="24"/>
  <c r="T10" i="13"/>
  <c r="R119" i="24"/>
  <c r="Q12" i="13"/>
  <c r="S126" i="24"/>
  <c r="R19" i="13"/>
  <c r="S124" i="24"/>
  <c r="R17" i="13"/>
  <c r="S71" i="24"/>
  <c r="R18" i="12"/>
  <c r="T121" i="24"/>
  <c r="S14" i="13"/>
  <c r="R128" i="24"/>
  <c r="Q21" i="13"/>
  <c r="T118" i="24"/>
  <c r="S11" i="13"/>
  <c r="R101" i="24"/>
  <c r="Q21" i="19"/>
  <c r="R127" i="24"/>
  <c r="Q20" i="13"/>
  <c r="R97" i="24"/>
  <c r="Q17" i="19"/>
  <c r="R62" i="24"/>
  <c r="Q9" i="12"/>
  <c r="T99" i="24"/>
  <c r="S19" i="19"/>
  <c r="S56" i="24"/>
  <c r="R3" i="12"/>
  <c r="R57" i="24"/>
  <c r="Q4" i="12"/>
  <c r="S66" i="24"/>
  <c r="R13" i="12"/>
  <c r="S125" i="24"/>
  <c r="R18" i="13"/>
  <c r="R120" i="24"/>
  <c r="Q13" i="13"/>
  <c r="R100" i="24"/>
  <c r="Q20" i="19"/>
  <c r="R93" i="24"/>
  <c r="Q13" i="19"/>
  <c r="T58" i="24"/>
  <c r="T5" i="12" s="1"/>
  <c r="T125" i="24" l="1"/>
  <c r="S18" i="13"/>
  <c r="U118" i="24"/>
  <c r="T11" i="13"/>
  <c r="T124" i="24"/>
  <c r="S17" i="13"/>
  <c r="T65" i="24"/>
  <c r="S12" i="12"/>
  <c r="S92" i="24"/>
  <c r="R12" i="19"/>
  <c r="U110" i="24"/>
  <c r="T3" i="13"/>
  <c r="S101" i="24"/>
  <c r="R21" i="19"/>
  <c r="S93" i="24"/>
  <c r="R13" i="19"/>
  <c r="S62" i="24"/>
  <c r="R9" i="12"/>
  <c r="S100" i="24"/>
  <c r="R20" i="19"/>
  <c r="S57" i="24"/>
  <c r="R4" i="12"/>
  <c r="S97" i="24"/>
  <c r="R17" i="19"/>
  <c r="S128" i="24"/>
  <c r="R21" i="13"/>
  <c r="T126" i="24"/>
  <c r="S19" i="13"/>
  <c r="S116" i="24"/>
  <c r="R9" i="13"/>
  <c r="V98" i="24"/>
  <c r="U18" i="19"/>
  <c r="S89" i="24"/>
  <c r="R9" i="19"/>
  <c r="U99" i="24"/>
  <c r="T19" i="19"/>
  <c r="T66" i="24"/>
  <c r="S13" i="12"/>
  <c r="T71" i="24"/>
  <c r="S18" i="12"/>
  <c r="S120" i="24"/>
  <c r="R13" i="13"/>
  <c r="S127" i="24"/>
  <c r="R20" i="13"/>
  <c r="S119" i="24"/>
  <c r="R12" i="13"/>
  <c r="T74" i="24"/>
  <c r="S21" i="12"/>
  <c r="S111" i="24"/>
  <c r="R4" i="13"/>
  <c r="U85" i="24"/>
  <c r="T5" i="19"/>
  <c r="V117" i="24"/>
  <c r="U10" i="13"/>
  <c r="T56" i="24"/>
  <c r="S3" i="12"/>
  <c r="U121" i="24"/>
  <c r="T14" i="13"/>
  <c r="S70" i="24"/>
  <c r="R17" i="12"/>
  <c r="S84" i="24"/>
  <c r="R4" i="19"/>
  <c r="T83" i="24"/>
  <c r="S3" i="19"/>
  <c r="U58" i="24"/>
  <c r="U5" i="12" s="1"/>
  <c r="U56" i="24" l="1"/>
  <c r="T3" i="12"/>
  <c r="U71" i="24"/>
  <c r="T18" i="12"/>
  <c r="T97" i="24"/>
  <c r="S17" i="19"/>
  <c r="U65" i="24"/>
  <c r="T12" i="12"/>
  <c r="U83" i="24"/>
  <c r="T3" i="19"/>
  <c r="U74" i="24"/>
  <c r="T21" i="12"/>
  <c r="W98" i="24"/>
  <c r="V18" i="19"/>
  <c r="T93" i="24"/>
  <c r="S13" i="19"/>
  <c r="T84" i="24"/>
  <c r="S4" i="19"/>
  <c r="W117" i="24"/>
  <c r="V10" i="13"/>
  <c r="T119" i="24"/>
  <c r="S12" i="13"/>
  <c r="U66" i="24"/>
  <c r="T13" i="12"/>
  <c r="T116" i="24"/>
  <c r="S9" i="13"/>
  <c r="T57" i="24"/>
  <c r="S4" i="12"/>
  <c r="T101" i="24"/>
  <c r="S21" i="19"/>
  <c r="U124" i="24"/>
  <c r="T17" i="13"/>
  <c r="T127" i="24"/>
  <c r="S20" i="13"/>
  <c r="T100" i="24"/>
  <c r="S20" i="19"/>
  <c r="V110" i="24"/>
  <c r="U3" i="13"/>
  <c r="V118" i="24"/>
  <c r="U11" i="13"/>
  <c r="T70" i="24"/>
  <c r="S17" i="12"/>
  <c r="U126" i="24"/>
  <c r="T19" i="13"/>
  <c r="V85" i="24"/>
  <c r="U5" i="19"/>
  <c r="V99" i="24"/>
  <c r="U19" i="19"/>
  <c r="V121" i="24"/>
  <c r="U14" i="13"/>
  <c r="T111" i="24"/>
  <c r="S4" i="13"/>
  <c r="T120" i="24"/>
  <c r="S13" i="13"/>
  <c r="T89" i="24"/>
  <c r="S9" i="19"/>
  <c r="T128" i="24"/>
  <c r="S21" i="13"/>
  <c r="T62" i="24"/>
  <c r="S9" i="12"/>
  <c r="T92" i="24"/>
  <c r="S12" i="19"/>
  <c r="U125" i="24"/>
  <c r="T18" i="13"/>
  <c r="V58" i="24"/>
  <c r="V5" i="12" s="1"/>
  <c r="U111" i="24" l="1"/>
  <c r="T4" i="13"/>
  <c r="V125" i="24"/>
  <c r="U18" i="13"/>
  <c r="U89" i="24"/>
  <c r="T9" i="19"/>
  <c r="W99" i="24"/>
  <c r="V19" i="19"/>
  <c r="W118" i="24"/>
  <c r="V11" i="13"/>
  <c r="V124" i="24"/>
  <c r="U17" i="13"/>
  <c r="V66" i="24"/>
  <c r="U13" i="12"/>
  <c r="U93" i="24"/>
  <c r="T13" i="19"/>
  <c r="V65" i="24"/>
  <c r="U12" i="12"/>
  <c r="U62" i="24"/>
  <c r="T9" i="12"/>
  <c r="U92" i="24"/>
  <c r="T12" i="19"/>
  <c r="U120" i="24"/>
  <c r="T13" i="13"/>
  <c r="W85" i="24"/>
  <c r="V5" i="19"/>
  <c r="W110" i="24"/>
  <c r="V3" i="13"/>
  <c r="U101" i="24"/>
  <c r="T21" i="19"/>
  <c r="U119" i="24"/>
  <c r="T12" i="13"/>
  <c r="X98" i="24"/>
  <c r="W18" i="19"/>
  <c r="U97" i="24"/>
  <c r="T17" i="19"/>
  <c r="V126" i="24"/>
  <c r="U19" i="13"/>
  <c r="U57" i="24"/>
  <c r="T4" i="12"/>
  <c r="V71" i="24"/>
  <c r="U18" i="12"/>
  <c r="U100" i="24"/>
  <c r="T20" i="19"/>
  <c r="X117" i="24"/>
  <c r="W10" i="13"/>
  <c r="V74" i="24"/>
  <c r="U21" i="12"/>
  <c r="U128" i="24"/>
  <c r="T21" i="13"/>
  <c r="W121" i="24"/>
  <c r="V14" i="13"/>
  <c r="U70" i="24"/>
  <c r="T17" i="12"/>
  <c r="U127" i="24"/>
  <c r="T20" i="13"/>
  <c r="U116" i="24"/>
  <c r="T9" i="13"/>
  <c r="U84" i="24"/>
  <c r="T4" i="19"/>
  <c r="V83" i="24"/>
  <c r="U3" i="19"/>
  <c r="V56" i="24"/>
  <c r="U3" i="12"/>
  <c r="W58" i="24"/>
  <c r="W5" i="12" s="1"/>
  <c r="W83" i="24" l="1"/>
  <c r="V3" i="19"/>
  <c r="W126" i="24"/>
  <c r="V19" i="13"/>
  <c r="X121" i="24"/>
  <c r="W14" i="13"/>
  <c r="V97" i="24"/>
  <c r="U17" i="19"/>
  <c r="V62" i="24"/>
  <c r="U9" i="12"/>
  <c r="W125" i="24"/>
  <c r="V18" i="13"/>
  <c r="V116" i="24"/>
  <c r="U9" i="13"/>
  <c r="W71" i="24"/>
  <c r="V18" i="12"/>
  <c r="Y98" i="24"/>
  <c r="X18" i="19"/>
  <c r="W65" i="24"/>
  <c r="V12" i="12"/>
  <c r="X118" i="24"/>
  <c r="W11" i="13"/>
  <c r="W56" i="24"/>
  <c r="V3" i="12"/>
  <c r="V127" i="24"/>
  <c r="U20" i="13"/>
  <c r="W74" i="24"/>
  <c r="V21" i="12"/>
  <c r="V57" i="24"/>
  <c r="U4" i="12"/>
  <c r="V119" i="24"/>
  <c r="U12" i="13"/>
  <c r="V120" i="24"/>
  <c r="U13" i="13"/>
  <c r="V93" i="24"/>
  <c r="U13" i="19"/>
  <c r="X99" i="24"/>
  <c r="W19" i="19"/>
  <c r="Y117" i="24"/>
  <c r="X10" i="13"/>
  <c r="V84" i="24"/>
  <c r="U4" i="19"/>
  <c r="V100" i="24"/>
  <c r="U20" i="19"/>
  <c r="X110" i="24"/>
  <c r="W3" i="13"/>
  <c r="W124" i="24"/>
  <c r="V17" i="13"/>
  <c r="V128" i="24"/>
  <c r="U21" i="13"/>
  <c r="X85" i="24"/>
  <c r="W5" i="19"/>
  <c r="V111" i="24"/>
  <c r="U4" i="13"/>
  <c r="V70" i="24"/>
  <c r="U17" i="12"/>
  <c r="V101" i="24"/>
  <c r="U21" i="19"/>
  <c r="V92" i="24"/>
  <c r="U12" i="19"/>
  <c r="W66" i="24"/>
  <c r="V13" i="12"/>
  <c r="V89" i="24"/>
  <c r="U9" i="19"/>
  <c r="X58" i="24"/>
  <c r="X5" i="12" s="1"/>
  <c r="W92" i="24" l="1"/>
  <c r="V12" i="19"/>
  <c r="W93" i="24"/>
  <c r="V13" i="19"/>
  <c r="X74" i="24"/>
  <c r="W21" i="12"/>
  <c r="X125" i="24"/>
  <c r="W18" i="13"/>
  <c r="W101" i="24"/>
  <c r="V21" i="19"/>
  <c r="W84" i="24"/>
  <c r="V4" i="19"/>
  <c r="W127" i="24"/>
  <c r="V20" i="13"/>
  <c r="W62" i="24"/>
  <c r="V9" i="12"/>
  <c r="W89" i="24"/>
  <c r="V9" i="19"/>
  <c r="W70" i="24"/>
  <c r="V17" i="12"/>
  <c r="X124" i="24"/>
  <c r="W17" i="13"/>
  <c r="Z117" i="24"/>
  <c r="Y10" i="13"/>
  <c r="W119" i="24"/>
  <c r="V12" i="13"/>
  <c r="X56" i="24"/>
  <c r="W3" i="12"/>
  <c r="X71" i="24"/>
  <c r="W18" i="12"/>
  <c r="W97" i="24"/>
  <c r="V17" i="19"/>
  <c r="Y85" i="24"/>
  <c r="X5" i="19"/>
  <c r="W100" i="24"/>
  <c r="V20" i="19"/>
  <c r="X65" i="24"/>
  <c r="W12" i="12"/>
  <c r="X126" i="24"/>
  <c r="W19" i="13"/>
  <c r="W128" i="24"/>
  <c r="V21" i="13"/>
  <c r="W120" i="24"/>
  <c r="V13" i="13"/>
  <c r="Z98" i="24"/>
  <c r="Y18" i="19"/>
  <c r="X83" i="24"/>
  <c r="W3" i="19"/>
  <c r="X66" i="24"/>
  <c r="W13" i="12"/>
  <c r="W111" i="24"/>
  <c r="V4" i="13"/>
  <c r="Y110" i="24"/>
  <c r="X3" i="13"/>
  <c r="Y99" i="24"/>
  <c r="X19" i="19"/>
  <c r="W57" i="24"/>
  <c r="V4" i="12"/>
  <c r="Y118" i="24"/>
  <c r="X11" i="13"/>
  <c r="W116" i="24"/>
  <c r="V9" i="13"/>
  <c r="Y121" i="24"/>
  <c r="X14" i="13"/>
  <c r="Y58" i="24"/>
  <c r="Y5" i="12" s="1"/>
  <c r="X116" i="24" l="1"/>
  <c r="W9" i="13"/>
  <c r="AA98" i="24"/>
  <c r="Z18" i="19"/>
  <c r="Y71" i="24"/>
  <c r="X18" i="12"/>
  <c r="X127" i="24"/>
  <c r="W20" i="13"/>
  <c r="X111" i="24"/>
  <c r="W4" i="13"/>
  <c r="X100" i="24"/>
  <c r="W20" i="19"/>
  <c r="X70" i="24"/>
  <c r="W17" i="12"/>
  <c r="X93" i="24"/>
  <c r="W13" i="19"/>
  <c r="Y66" i="24"/>
  <c r="X13" i="12"/>
  <c r="Z85" i="24"/>
  <c r="Y5" i="19"/>
  <c r="X89" i="24"/>
  <c r="W9" i="19"/>
  <c r="X101" i="24"/>
  <c r="W21" i="19"/>
  <c r="Z121" i="24"/>
  <c r="Y14" i="13"/>
  <c r="Z99" i="24"/>
  <c r="Y19" i="19"/>
  <c r="Y83" i="24"/>
  <c r="X3" i="19"/>
  <c r="Y126" i="24"/>
  <c r="X19" i="13"/>
  <c r="X97" i="24"/>
  <c r="W17" i="19"/>
  <c r="AA117" i="24"/>
  <c r="Z10" i="13"/>
  <c r="X62" i="24"/>
  <c r="W9" i="12"/>
  <c r="Y125" i="24"/>
  <c r="X18" i="13"/>
  <c r="Z110" i="24"/>
  <c r="Y3" i="13"/>
  <c r="Y65" i="24"/>
  <c r="X12" i="12"/>
  <c r="Y124" i="24"/>
  <c r="X17" i="13"/>
  <c r="Y74" i="24"/>
  <c r="X21" i="12"/>
  <c r="Z118" i="24"/>
  <c r="Y11" i="13"/>
  <c r="X120" i="24"/>
  <c r="W13" i="13"/>
  <c r="Y56" i="24"/>
  <c r="X3" i="12"/>
  <c r="X84" i="24"/>
  <c r="W4" i="19"/>
  <c r="X57" i="24"/>
  <c r="W4" i="12"/>
  <c r="X128" i="24"/>
  <c r="W21" i="13"/>
  <c r="X119" i="24"/>
  <c r="W12" i="13"/>
  <c r="X92" i="24"/>
  <c r="W12" i="19"/>
  <c r="Z58" i="24"/>
  <c r="Z5" i="12" s="1"/>
  <c r="Y120" i="24" l="1"/>
  <c r="X13" i="13"/>
  <c r="Y100" i="24"/>
  <c r="X20" i="19"/>
  <c r="Y92" i="24"/>
  <c r="X12" i="19"/>
  <c r="Y84" i="24"/>
  <c r="X4" i="19"/>
  <c r="Z74" i="24"/>
  <c r="Y21" i="12"/>
  <c r="Z125" i="24"/>
  <c r="Y18" i="13"/>
  <c r="Z126" i="24"/>
  <c r="Y19" i="13"/>
  <c r="Y101" i="24"/>
  <c r="X21" i="19"/>
  <c r="Y93" i="24"/>
  <c r="X13" i="19"/>
  <c r="Y127" i="24"/>
  <c r="X20" i="13"/>
  <c r="AA99" i="24"/>
  <c r="Z19" i="19"/>
  <c r="Z65" i="24"/>
  <c r="Y12" i="12"/>
  <c r="Y119" i="24"/>
  <c r="X12" i="13"/>
  <c r="Z124" i="24"/>
  <c r="Y17" i="13"/>
  <c r="Z83" i="24"/>
  <c r="Y3" i="19"/>
  <c r="Y89" i="24"/>
  <c r="X9" i="19"/>
  <c r="Y70" i="24"/>
  <c r="X17" i="12"/>
  <c r="Z71" i="24"/>
  <c r="Y18" i="12"/>
  <c r="Y128" i="24"/>
  <c r="X21" i="13"/>
  <c r="AA85" i="24"/>
  <c r="Z5" i="19"/>
  <c r="Z56" i="24"/>
  <c r="Y3" i="12"/>
  <c r="Y62" i="24"/>
  <c r="X9" i="12"/>
  <c r="AB98" i="24"/>
  <c r="AA18" i="19"/>
  <c r="AB117" i="24"/>
  <c r="AA10" i="13"/>
  <c r="Y57" i="24"/>
  <c r="X4" i="12"/>
  <c r="AA118" i="24"/>
  <c r="Z11" i="13"/>
  <c r="AA110" i="24"/>
  <c r="Z3" i="13"/>
  <c r="Y97" i="24"/>
  <c r="X17" i="19"/>
  <c r="AA121" i="24"/>
  <c r="Z14" i="13"/>
  <c r="Z66" i="24"/>
  <c r="Y13" i="12"/>
  <c r="Y111" i="24"/>
  <c r="X4" i="13"/>
  <c r="Y116" i="24"/>
  <c r="X9" i="13"/>
  <c r="AA58" i="24"/>
  <c r="AA5" i="12" s="1"/>
  <c r="AB118" i="24" l="1"/>
  <c r="AA11" i="13"/>
  <c r="AA71" i="24"/>
  <c r="Z18" i="12"/>
  <c r="Z127" i="24"/>
  <c r="Y20" i="13"/>
  <c r="Z100" i="24"/>
  <c r="Y20" i="19"/>
  <c r="AB121" i="24"/>
  <c r="AA14" i="13"/>
  <c r="Z57" i="24"/>
  <c r="Y4" i="12"/>
  <c r="AA56" i="24"/>
  <c r="Z3" i="12"/>
  <c r="Z70" i="24"/>
  <c r="Y17" i="12"/>
  <c r="Z119" i="24"/>
  <c r="Y12" i="13"/>
  <c r="Z93" i="24"/>
  <c r="Y13" i="19"/>
  <c r="AA74" i="24"/>
  <c r="Z21" i="12"/>
  <c r="Z120" i="24"/>
  <c r="Y13" i="13"/>
  <c r="Z116" i="24"/>
  <c r="Y9" i="13"/>
  <c r="Z97" i="24"/>
  <c r="Y17" i="19"/>
  <c r="AC117" i="24"/>
  <c r="AB10" i="13"/>
  <c r="AB85" i="24"/>
  <c r="AA5" i="19"/>
  <c r="Z89" i="24"/>
  <c r="Y9" i="19"/>
  <c r="AA65" i="24"/>
  <c r="Z12" i="12"/>
  <c r="Z101" i="24"/>
  <c r="Y21" i="19"/>
  <c r="Z84" i="24"/>
  <c r="Y4" i="19"/>
  <c r="AA66" i="24"/>
  <c r="Z13" i="12"/>
  <c r="Z62" i="24"/>
  <c r="Y9" i="12"/>
  <c r="AA124" i="24"/>
  <c r="Z17" i="13"/>
  <c r="AA125" i="24"/>
  <c r="Z18" i="13"/>
  <c r="Z111" i="24"/>
  <c r="Y4" i="13"/>
  <c r="AB110" i="24"/>
  <c r="AA3" i="13"/>
  <c r="AC98" i="24"/>
  <c r="AB18" i="19"/>
  <c r="Z128" i="24"/>
  <c r="Y21" i="13"/>
  <c r="AA83" i="24"/>
  <c r="Z3" i="19"/>
  <c r="AB99" i="24"/>
  <c r="AA19" i="19"/>
  <c r="AA126" i="24"/>
  <c r="Z19" i="13"/>
  <c r="Z92" i="24"/>
  <c r="Y12" i="19"/>
  <c r="AB58" i="24"/>
  <c r="AB5" i="12" s="1"/>
  <c r="AB66" i="24" l="1"/>
  <c r="AA13" i="12"/>
  <c r="AC118" i="24"/>
  <c r="AB11" i="13"/>
  <c r="AA92" i="24"/>
  <c r="Z12" i="19"/>
  <c r="AA128" i="24"/>
  <c r="Z21" i="13"/>
  <c r="AB125" i="24"/>
  <c r="AA18" i="13"/>
  <c r="AA84" i="24"/>
  <c r="Z4" i="19"/>
  <c r="AC85" i="24"/>
  <c r="AB5" i="19"/>
  <c r="AA120" i="24"/>
  <c r="Z13" i="13"/>
  <c r="AA70" i="24"/>
  <c r="Z17" i="12"/>
  <c r="AA100" i="24"/>
  <c r="Z20" i="19"/>
  <c r="AA89" i="24"/>
  <c r="Z9" i="19"/>
  <c r="AC121" i="24"/>
  <c r="AB14" i="13"/>
  <c r="AB126" i="24"/>
  <c r="AA19" i="13"/>
  <c r="AD98" i="24"/>
  <c r="AC18" i="19"/>
  <c r="AB124" i="24"/>
  <c r="AA17" i="13"/>
  <c r="AA101" i="24"/>
  <c r="Z21" i="19"/>
  <c r="AD117" i="24"/>
  <c r="AC10" i="13"/>
  <c r="AB74" i="24"/>
  <c r="AA21" i="12"/>
  <c r="AB56" i="24"/>
  <c r="AA3" i="12"/>
  <c r="AA127" i="24"/>
  <c r="Z20" i="13"/>
  <c r="AA111" i="24"/>
  <c r="Z4" i="13"/>
  <c r="AA116" i="24"/>
  <c r="Z9" i="13"/>
  <c r="AC99" i="24"/>
  <c r="AB19" i="19"/>
  <c r="AC110" i="24"/>
  <c r="AB3" i="13"/>
  <c r="AA62" i="24"/>
  <c r="Z9" i="12"/>
  <c r="AB65" i="24"/>
  <c r="AA12" i="12"/>
  <c r="AA97" i="24"/>
  <c r="Z17" i="19"/>
  <c r="AA93" i="24"/>
  <c r="Z13" i="19"/>
  <c r="AA57" i="24"/>
  <c r="Z4" i="12"/>
  <c r="AB71" i="24"/>
  <c r="AA18" i="12"/>
  <c r="AB83" i="24"/>
  <c r="AA3" i="19"/>
  <c r="AA119" i="24"/>
  <c r="Z12" i="13"/>
  <c r="AC58" i="24"/>
  <c r="AC5" i="12" s="1"/>
  <c r="AB119" i="24" l="1"/>
  <c r="AA12" i="13"/>
  <c r="AB93" i="24"/>
  <c r="AA13" i="19"/>
  <c r="AD110" i="24"/>
  <c r="AC3" i="13"/>
  <c r="AB127" i="24"/>
  <c r="AA20" i="13"/>
  <c r="AB101" i="24"/>
  <c r="AA21" i="19"/>
  <c r="AD121" i="24"/>
  <c r="AC14" i="13"/>
  <c r="AB120" i="24"/>
  <c r="AA13" i="13"/>
  <c r="AB128" i="24"/>
  <c r="AA21" i="13"/>
  <c r="AC83" i="24"/>
  <c r="AB3" i="19"/>
  <c r="AC124" i="24"/>
  <c r="AB17" i="13"/>
  <c r="AB89" i="24"/>
  <c r="AA9" i="19"/>
  <c r="AD85" i="24"/>
  <c r="AC5" i="19"/>
  <c r="AB92" i="24"/>
  <c r="AA12" i="19"/>
  <c r="AB97" i="24"/>
  <c r="AA17" i="19"/>
  <c r="AC71" i="24"/>
  <c r="AB18" i="12"/>
  <c r="AC65" i="24"/>
  <c r="AB12" i="12"/>
  <c r="AB116" i="24"/>
  <c r="AA9" i="13"/>
  <c r="AC74" i="24"/>
  <c r="AB21" i="12"/>
  <c r="AE98" i="24"/>
  <c r="AD18" i="19"/>
  <c r="AB100" i="24"/>
  <c r="AA20" i="19"/>
  <c r="AB84" i="24"/>
  <c r="AA4" i="19"/>
  <c r="AD118" i="24"/>
  <c r="AC11" i="13"/>
  <c r="AC56" i="24"/>
  <c r="AB3" i="12"/>
  <c r="AD99" i="24"/>
  <c r="AC19" i="19"/>
  <c r="AB57" i="24"/>
  <c r="AA4" i="12"/>
  <c r="AB62" i="24"/>
  <c r="AA9" i="12"/>
  <c r="AB111" i="24"/>
  <c r="AA4" i="13"/>
  <c r="AE117" i="24"/>
  <c r="AD10" i="13"/>
  <c r="AC126" i="24"/>
  <c r="AB19" i="13"/>
  <c r="AB70" i="24"/>
  <c r="AA17" i="12"/>
  <c r="AC125" i="24"/>
  <c r="AB18" i="13"/>
  <c r="AC66" i="24"/>
  <c r="AB13" i="12"/>
  <c r="AD58" i="24"/>
  <c r="AD5" i="12" s="1"/>
  <c r="AD66" i="24" l="1"/>
  <c r="AC13" i="12"/>
  <c r="AF117" i="24"/>
  <c r="AE10" i="13"/>
  <c r="AE99" i="24"/>
  <c r="AD19" i="19"/>
  <c r="AC100" i="24"/>
  <c r="AB20" i="19"/>
  <c r="AD65" i="24"/>
  <c r="AC12" i="12"/>
  <c r="AE85" i="24"/>
  <c r="AD5" i="19"/>
  <c r="AC128" i="24"/>
  <c r="AB21" i="13"/>
  <c r="AC127" i="24"/>
  <c r="AB20" i="13"/>
  <c r="AD56" i="24"/>
  <c r="AC3" i="12"/>
  <c r="AD71" i="24"/>
  <c r="AC18" i="12"/>
  <c r="AC120" i="24"/>
  <c r="AB13" i="13"/>
  <c r="AE110" i="24"/>
  <c r="AD3" i="13"/>
  <c r="AC111" i="24"/>
  <c r="AB4" i="13"/>
  <c r="AD125" i="24"/>
  <c r="AC18" i="13"/>
  <c r="AF98" i="24"/>
  <c r="AE18" i="19"/>
  <c r="AC89" i="24"/>
  <c r="AB9" i="19"/>
  <c r="AC70" i="24"/>
  <c r="AB17" i="12"/>
  <c r="AC62" i="24"/>
  <c r="AB9" i="12"/>
  <c r="AE118" i="24"/>
  <c r="AD11" i="13"/>
  <c r="AD74" i="24"/>
  <c r="AC21" i="12"/>
  <c r="AC97" i="24"/>
  <c r="AB17" i="19"/>
  <c r="AD124" i="24"/>
  <c r="AC17" i="13"/>
  <c r="AE121" i="24"/>
  <c r="AD14" i="13"/>
  <c r="AC93" i="24"/>
  <c r="AB13" i="19"/>
  <c r="AD126" i="24"/>
  <c r="AC19" i="13"/>
  <c r="AC57" i="24"/>
  <c r="AB4" i="12"/>
  <c r="AC84" i="24"/>
  <c r="AB4" i="19"/>
  <c r="AC116" i="24"/>
  <c r="AB9" i="13"/>
  <c r="AC92" i="24"/>
  <c r="AB12" i="19"/>
  <c r="AD83" i="24"/>
  <c r="AC3" i="19"/>
  <c r="AC101" i="24"/>
  <c r="AB21" i="19"/>
  <c r="AC119" i="24"/>
  <c r="AB12" i="13"/>
  <c r="AE58" i="24"/>
  <c r="AE5" i="12" s="1"/>
  <c r="AD93" i="24" l="1"/>
  <c r="AC13" i="19"/>
  <c r="AE74" i="24"/>
  <c r="AD21" i="12"/>
  <c r="AD89" i="24"/>
  <c r="AC9" i="19"/>
  <c r="AF110" i="24"/>
  <c r="AE3" i="13"/>
  <c r="AD127" i="24"/>
  <c r="AC20" i="13"/>
  <c r="AD100" i="24"/>
  <c r="AC20" i="19"/>
  <c r="AD84" i="24"/>
  <c r="AC4" i="19"/>
  <c r="AG98" i="24"/>
  <c r="AF18" i="19"/>
  <c r="AD120" i="24"/>
  <c r="AC13" i="13"/>
  <c r="AD128" i="24"/>
  <c r="AC21" i="13"/>
  <c r="AF99" i="24"/>
  <c r="AE19" i="19"/>
  <c r="AD116" i="24"/>
  <c r="AC9" i="13"/>
  <c r="AD101" i="24"/>
  <c r="AC21" i="19"/>
  <c r="AE83" i="24"/>
  <c r="AD3" i="19"/>
  <c r="AD57" i="24"/>
  <c r="AC4" i="12"/>
  <c r="AE124" i="24"/>
  <c r="AD17" i="13"/>
  <c r="AD62" i="24"/>
  <c r="AC9" i="12"/>
  <c r="AE125" i="24"/>
  <c r="AD18" i="13"/>
  <c r="AE71" i="24"/>
  <c r="AD18" i="12"/>
  <c r="AF85" i="24"/>
  <c r="AE5" i="19"/>
  <c r="AG117" i="24"/>
  <c r="AF10" i="13"/>
  <c r="AF121" i="24"/>
  <c r="AE14" i="13"/>
  <c r="AD119" i="24"/>
  <c r="AC12" i="13"/>
  <c r="AF118" i="24"/>
  <c r="AE11" i="13"/>
  <c r="AD92" i="24"/>
  <c r="AC12" i="19"/>
  <c r="AE126" i="24"/>
  <c r="AD19" i="13"/>
  <c r="AD97" i="24"/>
  <c r="AC17" i="19"/>
  <c r="AD70" i="24"/>
  <c r="AC17" i="12"/>
  <c r="AD111" i="24"/>
  <c r="AC4" i="13"/>
  <c r="AE56" i="24"/>
  <c r="AD3" i="12"/>
  <c r="AE65" i="24"/>
  <c r="AD12" i="12"/>
  <c r="AE66" i="24"/>
  <c r="AD13" i="12"/>
  <c r="AF58" i="24"/>
  <c r="AF5" i="12" s="1"/>
  <c r="AE111" i="24" l="1"/>
  <c r="AD4" i="13"/>
  <c r="AE101" i="24"/>
  <c r="AD21" i="19"/>
  <c r="AE127" i="24"/>
  <c r="AD20" i="13"/>
  <c r="AE62" i="24"/>
  <c r="AD9" i="12"/>
  <c r="AE120" i="24"/>
  <c r="AD13" i="13"/>
  <c r="AE70" i="24"/>
  <c r="AD17" i="12"/>
  <c r="AG118" i="24"/>
  <c r="AF11" i="13"/>
  <c r="AG85" i="24"/>
  <c r="AF5" i="19"/>
  <c r="AF124" i="24"/>
  <c r="AE17" i="13"/>
  <c r="AE116" i="24"/>
  <c r="AD9" i="13"/>
  <c r="AH98" i="24"/>
  <c r="AG18" i="19"/>
  <c r="AG110" i="24"/>
  <c r="AF3" i="13"/>
  <c r="AH117" i="24"/>
  <c r="AG10" i="13"/>
  <c r="AE93" i="24"/>
  <c r="AD13" i="19"/>
  <c r="AF66" i="24"/>
  <c r="AE13" i="12"/>
  <c r="AF71" i="24"/>
  <c r="AE18" i="12"/>
  <c r="AE84" i="24"/>
  <c r="AD4" i="19"/>
  <c r="AE92" i="24"/>
  <c r="AD12" i="19"/>
  <c r="AF65" i="24"/>
  <c r="AE12" i="12"/>
  <c r="AE119" i="24"/>
  <c r="AD12" i="13"/>
  <c r="AE57" i="24"/>
  <c r="AD4" i="12"/>
  <c r="AG99" i="24"/>
  <c r="AF19" i="19"/>
  <c r="AF56" i="24"/>
  <c r="AE3" i="12"/>
  <c r="AF126" i="24"/>
  <c r="AE19" i="13"/>
  <c r="AG121" i="24"/>
  <c r="AF14" i="13"/>
  <c r="AF125" i="24"/>
  <c r="AE18" i="13"/>
  <c r="AF83" i="24"/>
  <c r="AE3" i="19"/>
  <c r="AE128" i="24"/>
  <c r="AD21" i="13"/>
  <c r="AE100" i="24"/>
  <c r="AD20" i="19"/>
  <c r="AF74" i="24"/>
  <c r="AE21" i="12"/>
  <c r="AE97" i="24"/>
  <c r="AD17" i="19"/>
  <c r="AE89" i="24"/>
  <c r="AD9" i="19"/>
  <c r="AG58" i="24"/>
  <c r="AG5" i="12" s="1"/>
  <c r="AF100" i="24" l="1"/>
  <c r="AE20" i="19"/>
  <c r="AF89" i="24"/>
  <c r="AE9" i="19"/>
  <c r="AG126" i="24"/>
  <c r="AF19" i="13"/>
  <c r="AF119" i="24"/>
  <c r="AE12" i="13"/>
  <c r="AH110" i="24"/>
  <c r="AG3" i="13"/>
  <c r="AH85" i="24"/>
  <c r="AG5" i="19"/>
  <c r="AF62" i="24"/>
  <c r="AE9" i="12"/>
  <c r="AF128" i="24"/>
  <c r="AE21" i="13"/>
  <c r="AG71" i="24"/>
  <c r="AF18" i="12"/>
  <c r="AG66" i="24"/>
  <c r="AF13" i="12"/>
  <c r="AH118" i="24"/>
  <c r="AG11" i="13"/>
  <c r="AF127" i="24"/>
  <c r="AE20" i="13"/>
  <c r="AF97" i="24"/>
  <c r="AE17" i="19"/>
  <c r="AH121" i="24"/>
  <c r="AG14" i="13"/>
  <c r="AG56" i="24"/>
  <c r="AF3" i="12"/>
  <c r="AG65" i="24"/>
  <c r="AF12" i="12"/>
  <c r="AG74" i="24"/>
  <c r="AF21" i="12"/>
  <c r="AG125" i="24"/>
  <c r="AF18" i="13"/>
  <c r="AH99" i="24"/>
  <c r="AG19" i="19"/>
  <c r="AF92" i="24"/>
  <c r="AE12" i="19"/>
  <c r="AF93" i="24"/>
  <c r="AE13" i="19"/>
  <c r="AF116" i="24"/>
  <c r="AE9" i="13"/>
  <c r="AF70" i="24"/>
  <c r="AE17" i="12"/>
  <c r="AF101" i="24"/>
  <c r="AE21" i="19"/>
  <c r="AG83" i="24"/>
  <c r="AF3" i="19"/>
  <c r="AI98" i="24"/>
  <c r="AI18" i="19" s="1"/>
  <c r="AH18" i="19"/>
  <c r="AF57" i="24"/>
  <c r="AE4" i="12"/>
  <c r="AF84" i="24"/>
  <c r="AE4" i="19"/>
  <c r="AI117" i="24"/>
  <c r="AI10" i="13" s="1"/>
  <c r="AH10" i="13"/>
  <c r="AG124" i="24"/>
  <c r="AF17" i="13"/>
  <c r="AF120" i="24"/>
  <c r="AE13" i="13"/>
  <c r="AF111" i="24"/>
  <c r="AE4" i="13"/>
  <c r="AH58" i="24"/>
  <c r="AH5" i="12" s="1"/>
  <c r="AH65" i="24" l="1"/>
  <c r="AG12" i="12"/>
  <c r="AG127" i="24"/>
  <c r="AF20" i="13"/>
  <c r="AG128" i="24"/>
  <c r="AF21" i="13"/>
  <c r="AG119" i="24"/>
  <c r="AF12" i="13"/>
  <c r="AG111" i="24"/>
  <c r="AF4" i="13"/>
  <c r="AG120" i="24"/>
  <c r="AF13" i="13"/>
  <c r="AG57" i="24"/>
  <c r="AF4" i="12"/>
  <c r="AG70" i="24"/>
  <c r="AF17" i="12"/>
  <c r="AI99" i="24"/>
  <c r="AI19" i="19" s="1"/>
  <c r="AH19" i="19"/>
  <c r="AH56" i="24"/>
  <c r="AG3" i="12"/>
  <c r="AI118" i="24"/>
  <c r="AI11" i="13" s="1"/>
  <c r="AH11" i="13"/>
  <c r="AG62" i="24"/>
  <c r="AF9" i="12"/>
  <c r="AH126" i="24"/>
  <c r="AG19" i="13"/>
  <c r="AG92" i="24"/>
  <c r="AF12" i="19"/>
  <c r="AG101" i="24"/>
  <c r="AF21" i="19"/>
  <c r="AH124" i="24"/>
  <c r="AG17" i="13"/>
  <c r="AG116" i="24"/>
  <c r="AF9" i="13"/>
  <c r="AH125" i="24"/>
  <c r="AG18" i="13"/>
  <c r="AI121" i="24"/>
  <c r="AI14" i="13" s="1"/>
  <c r="AH14" i="13"/>
  <c r="AH66" i="24"/>
  <c r="AG13" i="12"/>
  <c r="AI85" i="24"/>
  <c r="AI5" i="19" s="1"/>
  <c r="AH5" i="19"/>
  <c r="AG89" i="24"/>
  <c r="AF9" i="19"/>
  <c r="AG84" i="24"/>
  <c r="AF4" i="19"/>
  <c r="AH83" i="24"/>
  <c r="AG3" i="19"/>
  <c r="AG93" i="24"/>
  <c r="AF13" i="19"/>
  <c r="AH74" i="24"/>
  <c r="AG21" i="12"/>
  <c r="AG97" i="24"/>
  <c r="AF17" i="19"/>
  <c r="AH71" i="24"/>
  <c r="AG18" i="12"/>
  <c r="AI110" i="24"/>
  <c r="AI3" i="13" s="1"/>
  <c r="AH3" i="13"/>
  <c r="AG100" i="24"/>
  <c r="AF20" i="19"/>
  <c r="AI58" i="24"/>
  <c r="AI5" i="12" s="1"/>
  <c r="AI83" i="24" l="1"/>
  <c r="AI3" i="19" s="1"/>
  <c r="AH3" i="19"/>
  <c r="AI66" i="24"/>
  <c r="AI13" i="12" s="1"/>
  <c r="AH13" i="12"/>
  <c r="AI124" i="24"/>
  <c r="AI17" i="13" s="1"/>
  <c r="AH17" i="13"/>
  <c r="AH62" i="24"/>
  <c r="AG9" i="12"/>
  <c r="AH70" i="24"/>
  <c r="AG17" i="12"/>
  <c r="AH119" i="24"/>
  <c r="AG12" i="13"/>
  <c r="AH84" i="24"/>
  <c r="AG4" i="19"/>
  <c r="AH101" i="24"/>
  <c r="AG21" i="19"/>
  <c r="AH57" i="24"/>
  <c r="AG4" i="12"/>
  <c r="AH128" i="24"/>
  <c r="AG21" i="13"/>
  <c r="AH97" i="24"/>
  <c r="AG17" i="19"/>
  <c r="AH100" i="24"/>
  <c r="AG20" i="19"/>
  <c r="AI74" i="24"/>
  <c r="AI21" i="12" s="1"/>
  <c r="AH21" i="12"/>
  <c r="AH89" i="24"/>
  <c r="AG9" i="19"/>
  <c r="AI125" i="24"/>
  <c r="AI18" i="13" s="1"/>
  <c r="AH18" i="13"/>
  <c r="AH92" i="24"/>
  <c r="AG12" i="19"/>
  <c r="AI56" i="24"/>
  <c r="AI3" i="12" s="1"/>
  <c r="AH3" i="12"/>
  <c r="AH120" i="24"/>
  <c r="AG13" i="13"/>
  <c r="AH127" i="24"/>
  <c r="AG20" i="13"/>
  <c r="AI71" i="24"/>
  <c r="AI18" i="12" s="1"/>
  <c r="AH18" i="12"/>
  <c r="AH93" i="24"/>
  <c r="AG13" i="19"/>
  <c r="AH116" i="24"/>
  <c r="AG9" i="13"/>
  <c r="AI126" i="24"/>
  <c r="AI19" i="13" s="1"/>
  <c r="AH19" i="13"/>
  <c r="AH111" i="24"/>
  <c r="AG4" i="13"/>
  <c r="AI65" i="24"/>
  <c r="AI12" i="12" s="1"/>
  <c r="AH12" i="12"/>
  <c r="AI92" i="24" l="1"/>
  <c r="AI12" i="19" s="1"/>
  <c r="AH12" i="19"/>
  <c r="AI100" i="24"/>
  <c r="AI20" i="19" s="1"/>
  <c r="AH20" i="19"/>
  <c r="AI101" i="24"/>
  <c r="AI21" i="19" s="1"/>
  <c r="AH21" i="19"/>
  <c r="AI62" i="24"/>
  <c r="AI9" i="12" s="1"/>
  <c r="AH9" i="12"/>
  <c r="AI97" i="24"/>
  <c r="AI17" i="19" s="1"/>
  <c r="AH17" i="19"/>
  <c r="AI84" i="24"/>
  <c r="AI4" i="19" s="1"/>
  <c r="AH4" i="19"/>
  <c r="AI120" i="24"/>
  <c r="AI13" i="13" s="1"/>
  <c r="AH13" i="13"/>
  <c r="AI89" i="24"/>
  <c r="AI9" i="19" s="1"/>
  <c r="AH9" i="19"/>
  <c r="AI128" i="24"/>
  <c r="AI21" i="13" s="1"/>
  <c r="AH21" i="13"/>
  <c r="AI119" i="24"/>
  <c r="AI12" i="13" s="1"/>
  <c r="AH12" i="13"/>
  <c r="AI127" i="24"/>
  <c r="AI20" i="13" s="1"/>
  <c r="AH20" i="13"/>
  <c r="AI116" i="24"/>
  <c r="AI9" i="13" s="1"/>
  <c r="AH9" i="13"/>
  <c r="AI111" i="24"/>
  <c r="AI4" i="13" s="1"/>
  <c r="AH4" i="13"/>
  <c r="AI93" i="24"/>
  <c r="AI13" i="19" s="1"/>
  <c r="AH13" i="19"/>
  <c r="AI57" i="24"/>
  <c r="AI4" i="12" s="1"/>
  <c r="AH4" i="12"/>
  <c r="AI70" i="24"/>
  <c r="AI17" i="12" s="1"/>
  <c r="AH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<sst xmlns="http://schemas.openxmlformats.org/spreadsheetml/2006/main" count="1221" uniqueCount="409">
  <si>
    <t>Source:</t>
  </si>
  <si>
    <t>Notes</t>
  </si>
  <si>
    <t>Hydro, wind, solar, and geothermal are neither fuels nor energy carriers</t>
  </si>
  <si>
    <t>Electricity and heat are energy carriers and are not handled in this</t>
  </si>
  <si>
    <t>part of the model.  (Electricity imports/exports are exogenous</t>
  </si>
  <si>
    <t>Hydrogen is an energy carrier, but can theoretically be imported</t>
  </si>
  <si>
    <t>Ethane</t>
  </si>
  <si>
    <t>Hydrogen</t>
  </si>
  <si>
    <t>Residual Fuel Oil</t>
  </si>
  <si>
    <t>Lubricants</t>
  </si>
  <si>
    <t>Petroleum Coke</t>
  </si>
  <si>
    <t>natural gas</t>
  </si>
  <si>
    <t>biomass</t>
  </si>
  <si>
    <t>petroleum gasoline</t>
  </si>
  <si>
    <t>jet fuel or kerosene</t>
  </si>
  <si>
    <t>crude oil</t>
  </si>
  <si>
    <t>LPG propane or butane</t>
  </si>
  <si>
    <t>electricity (not used in this variable)</t>
  </si>
  <si>
    <t>hard coal</t>
  </si>
  <si>
    <t>nuclear</t>
  </si>
  <si>
    <t>hydro (is not a fuel)</t>
  </si>
  <si>
    <t>wind (is not a fuel)</t>
  </si>
  <si>
    <t>solar (is not a fuel)</t>
  </si>
  <si>
    <t>petroleum diesel</t>
  </si>
  <si>
    <t>biofuel gasoline</t>
  </si>
  <si>
    <t>biofuel diesel</t>
  </si>
  <si>
    <t>heat (energy carrier)</t>
  </si>
  <si>
    <t>geothermal (is not a fuel)</t>
  </si>
  <si>
    <t>lignite</t>
  </si>
  <si>
    <t>heavy fuel oil</t>
  </si>
  <si>
    <t>municipal solid waste</t>
  </si>
  <si>
    <t>hydrogen</t>
  </si>
  <si>
    <t>Hard Coal</t>
  </si>
  <si>
    <t>Lignite</t>
  </si>
  <si>
    <t>Crude oil</t>
  </si>
  <si>
    <t>Bitumen</t>
  </si>
  <si>
    <t>Natural gas liquids</t>
  </si>
  <si>
    <t>Natural gas</t>
  </si>
  <si>
    <t>Coking coal</t>
  </si>
  <si>
    <t>The consolidated data in this variable (production, imports, exports, and domestic use of each fuel)</t>
  </si>
  <si>
    <t>is used in the variable fuels/CiFIaEpUDFS.  Therefore, even though this variable only outputs</t>
  </si>
  <si>
    <t>production and exports, you should also collect data on fuel imports.  (Domestic use data</t>
  </si>
  <si>
    <t>can be calculated from production, imports, and exports.  We ignore changes in fuel stocks,</t>
  </si>
  <si>
    <t>which should average to zero over multi-year timeframes.)</t>
  </si>
  <si>
    <t>Collect Export, Import, and Production Data for Each Fuel</t>
  </si>
  <si>
    <t>Time Series</t>
  </si>
  <si>
    <t>Included Fuels</t>
  </si>
  <si>
    <t>and handled in the power sector.  District heat imports/exports are assumed to be negligible.)</t>
  </si>
  <si>
    <t>or exported in bulk, so is included here.</t>
  </si>
  <si>
    <t>Units</t>
  </si>
  <si>
    <t>In this variable, units are standardized to BTU, the internal working energy unit of the model.</t>
  </si>
  <si>
    <t>Variable fuels/CiFIaEpUDFS is not sensitive to the units used, as long as the same unit is used</t>
  </si>
  <si>
    <t>for all quantities associated with the same fuel (imports, exports, production, use).</t>
  </si>
  <si>
    <t>However, only data from the first year are used in variable fuels/CiFIaEpUDFS.</t>
  </si>
  <si>
    <t>In the future, fuels/CiFIaEpUDFS may be replaced with internal Vensim calculations,</t>
  </si>
  <si>
    <t>making those values sensitive to changes over time.</t>
  </si>
  <si>
    <t>This variable contains time series data.</t>
  </si>
  <si>
    <t>BFPIaE BAU Fuel Production</t>
  </si>
  <si>
    <t>BFPIaE BAU Fuel Imports</t>
  </si>
  <si>
    <t>BFPIaE BAU Fuel Exports</t>
  </si>
  <si>
    <t>Fuel (BTU)</t>
  </si>
  <si>
    <t>EUROSTAT</t>
  </si>
  <si>
    <t>Energy Balance</t>
  </si>
  <si>
    <t>https://ec.europa.eu/eurostat/de/web/energy/data/energy-balances</t>
  </si>
  <si>
    <t>Current import, exports and domestic production of fuels</t>
  </si>
  <si>
    <t>Joint Research Center</t>
  </si>
  <si>
    <t>POTEnCIA Central Scenario</t>
  </si>
  <si>
    <t>https://rcp.jrc.es/</t>
  </si>
  <si>
    <t>available on request</t>
  </si>
  <si>
    <t>Uranium imports</t>
  </si>
  <si>
    <t>Euratom Supply Agency</t>
  </si>
  <si>
    <t>https://www.world-nuclear.org/information-library/facts-and-figures/heat-values-of-various-fuels.aspx</t>
  </si>
  <si>
    <t>https://ec.europa.eu/euratom/ar/last.pdf</t>
  </si>
  <si>
    <t>Annual Report 2018</t>
  </si>
  <si>
    <t>World Nuclear Association</t>
  </si>
  <si>
    <t>Heat Values of Various Fuels</t>
  </si>
  <si>
    <t>nrg_bal</t>
  </si>
  <si>
    <t>siec</t>
  </si>
  <si>
    <t>EXP</t>
  </si>
  <si>
    <t>BIOE</t>
  </si>
  <si>
    <t>Bioenergy</t>
  </si>
  <si>
    <t>C0000X0350-0370</t>
  </si>
  <si>
    <t>Solid fossil fuels</t>
  </si>
  <si>
    <t>C0110</t>
  </si>
  <si>
    <t>Anthracite</t>
  </si>
  <si>
    <t>C0121</t>
  </si>
  <si>
    <t>C0129</t>
  </si>
  <si>
    <t>Other bituminous coal</t>
  </si>
  <si>
    <t>C0210</t>
  </si>
  <si>
    <t>Sub-bituminous coal</t>
  </si>
  <si>
    <t>C0220</t>
  </si>
  <si>
    <t>C0311</t>
  </si>
  <si>
    <t>Coke oven coke</t>
  </si>
  <si>
    <t>C0312</t>
  </si>
  <si>
    <t>Gas coke</t>
  </si>
  <si>
    <t>C0320</t>
  </si>
  <si>
    <t>Patent fuel</t>
  </si>
  <si>
    <t>C0330</t>
  </si>
  <si>
    <t>Brown coal briquettes</t>
  </si>
  <si>
    <t>C0340</t>
  </si>
  <si>
    <t>Coal tar</t>
  </si>
  <si>
    <t>C0350</t>
  </si>
  <si>
    <t>Coke oven gas</t>
  </si>
  <si>
    <t>C0350-0370</t>
  </si>
  <si>
    <t>Manufactured gases</t>
  </si>
  <si>
    <t>C0360</t>
  </si>
  <si>
    <t>Gas works gas</t>
  </si>
  <si>
    <t>C0371</t>
  </si>
  <si>
    <t>Blast furnace gas</t>
  </si>
  <si>
    <t>C0379</t>
  </si>
  <si>
    <t>Other recovered gases</t>
  </si>
  <si>
    <t>E7000</t>
  </si>
  <si>
    <t>Electricity</t>
  </si>
  <si>
    <t>FE</t>
  </si>
  <si>
    <t>Fossil energy</t>
  </si>
  <si>
    <t>G3000</t>
  </si>
  <si>
    <t>H8000</t>
  </si>
  <si>
    <t>Heat</t>
  </si>
  <si>
    <t>O4000XBIO</t>
  </si>
  <si>
    <t>Oil and petroleum products (excluding biofuel portion)</t>
  </si>
  <si>
    <t>O4100_TOT</t>
  </si>
  <si>
    <t>O4200</t>
  </si>
  <si>
    <t>O4300</t>
  </si>
  <si>
    <t>Refinery feedstocks</t>
  </si>
  <si>
    <t>O4400X4410</t>
  </si>
  <si>
    <t>Additives and oxygenates (excluding biofuel portion)</t>
  </si>
  <si>
    <t>O4500</t>
  </si>
  <si>
    <t>Other hydrocarbons</t>
  </si>
  <si>
    <t>O4620</t>
  </si>
  <si>
    <t>O4630</t>
  </si>
  <si>
    <t>Liquefied petroleum gases</t>
  </si>
  <si>
    <t>O4640</t>
  </si>
  <si>
    <t>Naphtha</t>
  </si>
  <si>
    <t>O4651</t>
  </si>
  <si>
    <t>Aviation gasoline</t>
  </si>
  <si>
    <t>O4652XR5210B</t>
  </si>
  <si>
    <t>Motor gasoline (excluding biofuel portion)</t>
  </si>
  <si>
    <t>O4653</t>
  </si>
  <si>
    <t>Gasoline-type jet fuel</t>
  </si>
  <si>
    <t>O4661XR5230B</t>
  </si>
  <si>
    <t>Kerosene-type jet fuel (excluding biofuel portion)</t>
  </si>
  <si>
    <t>O4669</t>
  </si>
  <si>
    <t>Other kerosene</t>
  </si>
  <si>
    <t>O4671XR5220B</t>
  </si>
  <si>
    <t>Gas oil and diesel oil (excluding biofuel portion)</t>
  </si>
  <si>
    <t>O4680</t>
  </si>
  <si>
    <t>Fuel oil</t>
  </si>
  <si>
    <t>O4691</t>
  </si>
  <si>
    <t>White spirit and special boiling point industrial spirits</t>
  </si>
  <si>
    <t>O4692</t>
  </si>
  <si>
    <t>O4693</t>
  </si>
  <si>
    <t>Paraffin waxes</t>
  </si>
  <si>
    <t>O4694</t>
  </si>
  <si>
    <t>Petroleum coke</t>
  </si>
  <si>
    <t>O4695</t>
  </si>
  <si>
    <t>O4699</t>
  </si>
  <si>
    <t>Other oil products n.e.c.</t>
  </si>
  <si>
    <t>P1000</t>
  </si>
  <si>
    <t>Peat and peat products</t>
  </si>
  <si>
    <t>P1100</t>
  </si>
  <si>
    <t>Peat</t>
  </si>
  <si>
    <t>P1200</t>
  </si>
  <si>
    <t>Peat products</t>
  </si>
  <si>
    <t>R5110-5150_W6000RI</t>
  </si>
  <si>
    <t>Primary solid biofuels</t>
  </si>
  <si>
    <t>R5160</t>
  </si>
  <si>
    <t>Charcoal</t>
  </si>
  <si>
    <t>R5210B</t>
  </si>
  <si>
    <t>Blended biogasoline</t>
  </si>
  <si>
    <t>R5210P</t>
  </si>
  <si>
    <t>Pure biogasoline</t>
  </si>
  <si>
    <t>R5220B</t>
  </si>
  <si>
    <t>Blended biodiesels</t>
  </si>
  <si>
    <t>R5220P</t>
  </si>
  <si>
    <t>Pure biodiesels</t>
  </si>
  <si>
    <t>R5230B</t>
  </si>
  <si>
    <t>Blended bio jet kerosene</t>
  </si>
  <si>
    <t>R5230P</t>
  </si>
  <si>
    <t>Pure bio jet kerosene</t>
  </si>
  <si>
    <t>R5290</t>
  </si>
  <si>
    <t>Other liquid biofuels</t>
  </si>
  <si>
    <t>R5300</t>
  </si>
  <si>
    <t>Biogases</t>
  </si>
  <si>
    <t>RA000</t>
  </si>
  <si>
    <t>Renewables and biofuels</t>
  </si>
  <si>
    <t>RA200</t>
  </si>
  <si>
    <t>Geothermal</t>
  </si>
  <si>
    <t>RA410</t>
  </si>
  <si>
    <t>Solar thermal</t>
  </si>
  <si>
    <t>S2000</t>
  </si>
  <si>
    <t>Oil shale and oil sands</t>
  </si>
  <si>
    <t>TOTAL</t>
  </si>
  <si>
    <t>Total</t>
  </si>
  <si>
    <t>W6100</t>
  </si>
  <si>
    <t>Industrial waste (non-renewable)</t>
  </si>
  <si>
    <t>W6100_6220</t>
  </si>
  <si>
    <t>Non-renewable waste</t>
  </si>
  <si>
    <t>W6210</t>
  </si>
  <si>
    <t>Renewable municipal waste</t>
  </si>
  <si>
    <t>W6220</t>
  </si>
  <si>
    <t>Non-renewable municipal waste</t>
  </si>
  <si>
    <t>IMP</t>
  </si>
  <si>
    <t>PPRD</t>
  </si>
  <si>
    <t>N900H</t>
  </si>
  <si>
    <t>Nuclear heat</t>
  </si>
  <si>
    <t>RA100</t>
  </si>
  <si>
    <t>Hydro</t>
  </si>
  <si>
    <t>RA300</t>
  </si>
  <si>
    <t>Wind</t>
  </si>
  <si>
    <t>RA420</t>
  </si>
  <si>
    <t>Solar photovoltaic</t>
  </si>
  <si>
    <t>RA500</t>
  </si>
  <si>
    <t>Tide, wave, ocean</t>
  </si>
  <si>
    <t>RA600</t>
  </si>
  <si>
    <t>Ambient heat (heat pumps)</t>
  </si>
  <si>
    <t>Final energy consumption</t>
  </si>
  <si>
    <t>[ktoe]</t>
  </si>
  <si>
    <t>All Products</t>
  </si>
  <si>
    <t>0000</t>
  </si>
  <si>
    <t>Solid Fuels</t>
  </si>
  <si>
    <t>2000</t>
  </si>
  <si>
    <t>Hard coal and derivatives</t>
  </si>
  <si>
    <t>2100</t>
  </si>
  <si>
    <t>2111</t>
  </si>
  <si>
    <t>2115</t>
  </si>
  <si>
    <t>Coking Coal</t>
  </si>
  <si>
    <t>2116</t>
  </si>
  <si>
    <t>Other Bituminous Coal</t>
  </si>
  <si>
    <t>2117</t>
  </si>
  <si>
    <t>Sub-bituminous Coal</t>
  </si>
  <si>
    <t>2118</t>
  </si>
  <si>
    <t>Patent Fuels</t>
  </si>
  <si>
    <t>2112</t>
  </si>
  <si>
    <t>Coke</t>
  </si>
  <si>
    <t>2120</t>
  </si>
  <si>
    <t>Coke Oven Coke</t>
  </si>
  <si>
    <t>2121</t>
  </si>
  <si>
    <t>Gas Coke</t>
  </si>
  <si>
    <t>2122</t>
  </si>
  <si>
    <t>Coal Tar</t>
  </si>
  <si>
    <t>2130</t>
  </si>
  <si>
    <t>Lignite and Derivatives</t>
  </si>
  <si>
    <t>2200</t>
  </si>
  <si>
    <t>Lignite/Brown Coal</t>
  </si>
  <si>
    <t>2210</t>
  </si>
  <si>
    <t>2310</t>
  </si>
  <si>
    <t>BKB (brown coal briquettes)</t>
  </si>
  <si>
    <t>2230</t>
  </si>
  <si>
    <t>Peat Products</t>
  </si>
  <si>
    <t>2330</t>
  </si>
  <si>
    <t>Oil Shale and Oil Sands</t>
  </si>
  <si>
    <t>2410</t>
  </si>
  <si>
    <t>Total petroleum products (without biofuels)</t>
  </si>
  <si>
    <t>3000</t>
  </si>
  <si>
    <t>Crude oil, feedstocks and other hydrocarbons</t>
  </si>
  <si>
    <t>3100</t>
  </si>
  <si>
    <t>Crude oil and NGL</t>
  </si>
  <si>
    <t>3110</t>
  </si>
  <si>
    <t>Crude Oil without NGL</t>
  </si>
  <si>
    <t>3105</t>
  </si>
  <si>
    <t>Natural Gas Liquids (NGL)</t>
  </si>
  <si>
    <t>3106</t>
  </si>
  <si>
    <t>Feedstocks and other hydrocarbons</t>
  </si>
  <si>
    <t>3190</t>
  </si>
  <si>
    <t>Refinery Feedstocks</t>
  </si>
  <si>
    <t>3191</t>
  </si>
  <si>
    <t>Additives / Oxygenates</t>
  </si>
  <si>
    <t>3192</t>
  </si>
  <si>
    <t>Other Hydrocarbons (without biofuels)</t>
  </si>
  <si>
    <t>3193</t>
  </si>
  <si>
    <t>All Petroleum Products</t>
  </si>
  <si>
    <t>3200</t>
  </si>
  <si>
    <t>Refinery gas and ethane</t>
  </si>
  <si>
    <t>3210</t>
  </si>
  <si>
    <t>Refinery Gas (not. Liquid)</t>
  </si>
  <si>
    <t>3214</t>
  </si>
  <si>
    <t>3215</t>
  </si>
  <si>
    <t>Liquified petroleum gas (LPG)</t>
  </si>
  <si>
    <t>3220</t>
  </si>
  <si>
    <t>Motor spirit</t>
  </si>
  <si>
    <t>3230</t>
  </si>
  <si>
    <t>Gasoline (without biofuels)</t>
  </si>
  <si>
    <t>3234</t>
  </si>
  <si>
    <t>Aviation Gasoline</t>
  </si>
  <si>
    <t>3235</t>
  </si>
  <si>
    <t>Kerosenes - Jet Fuels</t>
  </si>
  <si>
    <t>3240</t>
  </si>
  <si>
    <t>Gasoline Type Jet Fuel</t>
  </si>
  <si>
    <t>3246</t>
  </si>
  <si>
    <t>Kerosene Type Jet Fuel</t>
  </si>
  <si>
    <t>3247</t>
  </si>
  <si>
    <t>Other Kerosene</t>
  </si>
  <si>
    <t>3244</t>
  </si>
  <si>
    <t>3250</t>
  </si>
  <si>
    <t>Gas/Diesel oil (without biofuels)</t>
  </si>
  <si>
    <t>3260</t>
  </si>
  <si>
    <t>3270A</t>
  </si>
  <si>
    <t>Other Petroleum Products</t>
  </si>
  <si>
    <t>3280</t>
  </si>
  <si>
    <t>White Spirit and SBP</t>
  </si>
  <si>
    <t>3281</t>
  </si>
  <si>
    <t>3282</t>
  </si>
  <si>
    <t>3283</t>
  </si>
  <si>
    <t>3285</t>
  </si>
  <si>
    <t>Paraffin Waxes</t>
  </si>
  <si>
    <t>3286</t>
  </si>
  <si>
    <t>Other Oil Products</t>
  </si>
  <si>
    <t>3295</t>
  </si>
  <si>
    <t>Gases</t>
  </si>
  <si>
    <t>4000</t>
  </si>
  <si>
    <t>4100</t>
  </si>
  <si>
    <t>Derived Gases</t>
  </si>
  <si>
    <t>4200</t>
  </si>
  <si>
    <t>Coke Oven Gas</t>
  </si>
  <si>
    <t>4210</t>
  </si>
  <si>
    <t>Blast Furnace Gas</t>
  </si>
  <si>
    <t>4220</t>
  </si>
  <si>
    <t>Gas Works Gas</t>
  </si>
  <si>
    <t>4230</t>
  </si>
  <si>
    <t>4240</t>
  </si>
  <si>
    <t>5100</t>
  </si>
  <si>
    <t>Derived heat</t>
  </si>
  <si>
    <t>5200</t>
  </si>
  <si>
    <t>Renewable energies</t>
  </si>
  <si>
    <t>5500</t>
  </si>
  <si>
    <t>Hydro power</t>
  </si>
  <si>
    <t>5510</t>
  </si>
  <si>
    <t>Wind Power</t>
  </si>
  <si>
    <t>5520</t>
  </si>
  <si>
    <t>Solar energy</t>
  </si>
  <si>
    <t>5530</t>
  </si>
  <si>
    <t>5532</t>
  </si>
  <si>
    <t>Solar Photovoltaic</t>
  </si>
  <si>
    <t>5534</t>
  </si>
  <si>
    <t>Tide, Wave and Ocean</t>
  </si>
  <si>
    <t>5535</t>
  </si>
  <si>
    <t>Biomass and Renewable wastes</t>
  </si>
  <si>
    <t>5540</t>
  </si>
  <si>
    <t>Solid biofuels (Wood &amp; Wood waste)</t>
  </si>
  <si>
    <t>5541</t>
  </si>
  <si>
    <t>5544</t>
  </si>
  <si>
    <t>Biogas</t>
  </si>
  <si>
    <t>5542</t>
  </si>
  <si>
    <t>Municipal waste (renewable)</t>
  </si>
  <si>
    <t>55431</t>
  </si>
  <si>
    <t>Liquid biofuels</t>
  </si>
  <si>
    <t>5545</t>
  </si>
  <si>
    <t>Biogasoline</t>
  </si>
  <si>
    <t>5546</t>
  </si>
  <si>
    <t>Biodiesels</t>
  </si>
  <si>
    <t>5547</t>
  </si>
  <si>
    <t>Bio jet kerosene</t>
  </si>
  <si>
    <t>5549</t>
  </si>
  <si>
    <t>5548</t>
  </si>
  <si>
    <t>5550</t>
  </si>
  <si>
    <t>6000</t>
  </si>
  <si>
    <t>Wastes (non-renewable)</t>
  </si>
  <si>
    <t>Industrial wastes</t>
  </si>
  <si>
    <t>7100</t>
  </si>
  <si>
    <t>Municipal waste (non-renewable)</t>
  </si>
  <si>
    <t>55432</t>
  </si>
  <si>
    <t>H2F</t>
  </si>
  <si>
    <t>Synthetic Liquid Fuels</t>
  </si>
  <si>
    <t>SLF</t>
  </si>
  <si>
    <t>Methanol (fuel cells)</t>
  </si>
  <si>
    <t>MET</t>
  </si>
  <si>
    <t>All values for EU28 and in units of TJ</t>
  </si>
  <si>
    <t>TJ to BTU conversion factor:</t>
  </si>
  <si>
    <t>Fuel</t>
  </si>
  <si>
    <t>Production</t>
  </si>
  <si>
    <t>Imports</t>
  </si>
  <si>
    <t>Exports</t>
  </si>
  <si>
    <t>heat (not used in this variable)</t>
  </si>
  <si>
    <t>EPS Mapping</t>
  </si>
  <si>
    <t>Data filter:</t>
  </si>
  <si>
    <t>ktoe to BTU conversion factor</t>
  </si>
  <si>
    <t>https://www.iea.org/reports/unit-converter-and-glossary</t>
  </si>
  <si>
    <t>EPS Fuel</t>
  </si>
  <si>
    <t>Final Energy Consumption</t>
  </si>
  <si>
    <t>Year-over-year Change</t>
  </si>
  <si>
    <t>and should always contain zeroes in this variable:</t>
  </si>
  <si>
    <t>Natural uranium, in LWR (normal reactor)</t>
  </si>
  <si>
    <t>Uranium enriched to 3.5%, in LWR</t>
  </si>
  <si>
    <t>GJ/kg</t>
  </si>
  <si>
    <t>tonnes of uranium</t>
  </si>
  <si>
    <t>kg of uranium</t>
  </si>
  <si>
    <t>GJ</t>
  </si>
  <si>
    <t>BTU</t>
  </si>
  <si>
    <t>Value</t>
  </si>
  <si>
    <t>Unit</t>
  </si>
  <si>
    <t>Heating values for uranium</t>
  </si>
  <si>
    <t>We use the official EUROSTAT energy balances to calculate current fuel imports, exports, and the domestic production.</t>
  </si>
  <si>
    <t xml:space="preserve">The future trend for all three categories is calculated based on the trend of domestic consumption </t>
  </si>
  <si>
    <t>Assuming natural uranium, in LWR with U &amp; Pu recycle</t>
  </si>
  <si>
    <t>Natural uranium, in LWR with U &amp; Pu recycle</t>
  </si>
  <si>
    <t>2018 Calculations</t>
  </si>
  <si>
    <t>2017 Calculations</t>
  </si>
  <si>
    <t>EU imports</t>
  </si>
  <si>
    <t>Natural uranium, in FNR</t>
  </si>
  <si>
    <t>Energy output</t>
  </si>
  <si>
    <t>Energy input</t>
  </si>
  <si>
    <t>Transformation input - Nuclear power stations</t>
  </si>
  <si>
    <t>which is in line with EUROSTAT guidelines. We calculate current uranium imports with Euratom and WNA data.</t>
  </si>
  <si>
    <t>Assume zero exports.</t>
  </si>
  <si>
    <t xml:space="preserve">from JRC's POTEnCIA Central Scenario. </t>
  </si>
  <si>
    <t>EUROSTAT does not show uranium imports and exports.</t>
  </si>
  <si>
    <t xml:space="preserve">We calculate the consumption based on the domestic production of nuclear heat assuming an efficiency of </t>
  </si>
  <si>
    <t>We assume that all EU hydrogen consumption is from EU production.</t>
  </si>
  <si>
    <t>Final energy consumption and nuclear input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</si>
</sst>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&quot;-&quot;"/>
    <numFmt numFmtId="172" formatCode="0.00000E+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6" fillId="0" borderId="0" applyNumberFormat="0" applyProtection="0">
      <alignment vertical="top" wrapText="1"/>
    </xf>
    <xf numFmtId="0" fontId="7" fillId="0" borderId="10" applyNumberFormat="0" applyProtection="0">
      <alignment horizontal="left" wrapText="1"/>
    </xf>
    <xf numFmtId="0" fontId="6" fillId="0" borderId="11" applyNumberFormat="0" applyFont="0" applyFill="0" applyProtection="0">
      <alignment wrapText="1"/>
    </xf>
    <xf numFmtId="0" fontId="7" fillId="0" borderId="12" applyNumberFormat="0" applyFill="0" applyProtection="0">
      <alignment wrapText="1"/>
    </xf>
    <xf numFmtId="9" fontId="16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ill="1"/>
    <xf numFmtId="0" fontId="8" fillId="0" borderId="0" xfId="1" applyFont="1"/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5" xfId="0" quotePrefix="1" applyFont="1" applyFill="1" applyBorder="1" applyAlignment="1">
      <alignment horizontal="center"/>
    </xf>
    <xf numFmtId="0" fontId="10" fillId="3" borderId="6" xfId="0" quotePrefix="1" applyFont="1" applyFill="1" applyBorder="1" applyAlignment="1">
      <alignment horizontal="center"/>
    </xf>
    <xf numFmtId="0" fontId="10" fillId="3" borderId="7" xfId="0" quotePrefix="1" applyFont="1" applyFill="1" applyBorder="1" applyAlignment="1">
      <alignment horizontal="center"/>
    </xf>
    <xf numFmtId="0" fontId="11" fillId="0" borderId="0" xfId="0" applyFont="1"/>
    <xf numFmtId="49" fontId="10" fillId="0" borderId="13" xfId="0" applyNumberFormat="1" applyFont="1" applyFill="1" applyBorder="1"/>
    <xf numFmtId="49" fontId="10" fillId="0" borderId="14" xfId="0" applyNumberFormat="1" applyFont="1" applyFill="1" applyBorder="1"/>
    <xf numFmtId="164" fontId="10" fillId="0" borderId="13" xfId="0" applyNumberFormat="1" applyFont="1" applyFill="1" applyBorder="1"/>
    <xf numFmtId="164" fontId="10" fillId="0" borderId="14" xfId="0" applyNumberFormat="1" applyFont="1" applyFill="1" applyBorder="1"/>
    <xf numFmtId="164" fontId="10" fillId="0" borderId="15" xfId="0" applyNumberFormat="1" applyFont="1" applyFill="1" applyBorder="1"/>
    <xf numFmtId="49" fontId="12" fillId="0" borderId="16" xfId="0" applyNumberFormat="1" applyFont="1" applyFill="1" applyBorder="1" applyAlignment="1">
      <alignment indent="1"/>
    </xf>
    <xf numFmtId="49" fontId="12" fillId="0" borderId="17" xfId="0" applyNumberFormat="1" applyFont="1" applyFill="1" applyBorder="1"/>
    <xf numFmtId="164" fontId="12" fillId="0" borderId="16" xfId="0" applyNumberFormat="1" applyFont="1" applyFill="1" applyBorder="1"/>
    <xf numFmtId="164" fontId="12" fillId="0" borderId="17" xfId="0" applyNumberFormat="1" applyFont="1" applyFill="1" applyBorder="1"/>
    <xf numFmtId="164" fontId="12" fillId="0" borderId="18" xfId="0" applyNumberFormat="1" applyFont="1" applyFill="1" applyBorder="1"/>
    <xf numFmtId="49" fontId="13" fillId="0" borderId="8" xfId="0" applyNumberFormat="1" applyFont="1" applyFill="1" applyBorder="1" applyAlignment="1">
      <alignment indent="2"/>
    </xf>
    <xf numFmtId="49" fontId="13" fillId="0" borderId="0" xfId="0" applyNumberFormat="1" applyFont="1" applyFill="1" applyBorder="1"/>
    <xf numFmtId="164" fontId="13" fillId="0" borderId="8" xfId="0" applyNumberFormat="1" applyFont="1" applyFill="1" applyBorder="1"/>
    <xf numFmtId="164" fontId="13" fillId="0" borderId="0" xfId="0" applyNumberFormat="1" applyFont="1" applyFill="1" applyBorder="1"/>
    <xf numFmtId="164" fontId="13" fillId="0" borderId="9" xfId="0" applyNumberFormat="1" applyFont="1" applyFill="1" applyBorder="1"/>
    <xf numFmtId="49" fontId="14" fillId="0" borderId="8" xfId="0" applyNumberFormat="1" applyFont="1" applyFill="1" applyBorder="1" applyAlignment="1">
      <alignment indent="3"/>
    </xf>
    <xf numFmtId="49" fontId="14" fillId="0" borderId="0" xfId="0" applyNumberFormat="1" applyFont="1" applyFill="1" applyBorder="1"/>
    <xf numFmtId="164" fontId="14" fillId="0" borderId="8" xfId="0" applyNumberFormat="1" applyFont="1" applyFill="1" applyBorder="1"/>
    <xf numFmtId="164" fontId="14" fillId="0" borderId="0" xfId="0" applyNumberFormat="1" applyFont="1" applyFill="1" applyBorder="1"/>
    <xf numFmtId="164" fontId="14" fillId="0" borderId="9" xfId="0" applyNumberFormat="1" applyFont="1" applyFill="1" applyBorder="1"/>
    <xf numFmtId="49" fontId="15" fillId="0" borderId="8" xfId="0" applyNumberFormat="1" applyFont="1" applyFill="1" applyBorder="1" applyAlignment="1">
      <alignment indent="4"/>
    </xf>
    <xf numFmtId="49" fontId="15" fillId="0" borderId="0" xfId="0" applyNumberFormat="1" applyFont="1" applyFill="1" applyBorder="1"/>
    <xf numFmtId="164" fontId="15" fillId="0" borderId="8" xfId="0" applyNumberFormat="1" applyFont="1" applyFill="1" applyBorder="1"/>
    <xf numFmtId="164" fontId="15" fillId="0" borderId="0" xfId="0" applyNumberFormat="1" applyFont="1" applyFill="1" applyBorder="1"/>
    <xf numFmtId="164" fontId="15" fillId="0" borderId="9" xfId="0" applyNumberFormat="1" applyFont="1" applyFill="1" applyBorder="1"/>
    <xf numFmtId="49" fontId="12" fillId="0" borderId="19" xfId="0" applyNumberFormat="1" applyFont="1" applyFill="1" applyBorder="1" applyAlignment="1">
      <alignment indent="1"/>
    </xf>
    <xf numFmtId="49" fontId="12" fillId="0" borderId="20" xfId="0" applyNumberFormat="1" applyFont="1" applyFill="1" applyBorder="1"/>
    <xf numFmtId="164" fontId="12" fillId="0" borderId="19" xfId="0" applyNumberFormat="1" applyFont="1" applyFill="1" applyBorder="1"/>
    <xf numFmtId="164" fontId="12" fillId="0" borderId="20" xfId="0" applyNumberFormat="1" applyFont="1" applyFill="1" applyBorder="1"/>
    <xf numFmtId="164" fontId="12" fillId="0" borderId="21" xfId="0" applyNumberFormat="1" applyFont="1" applyFill="1" applyBorder="1"/>
    <xf numFmtId="49" fontId="12" fillId="0" borderId="22" xfId="0" applyNumberFormat="1" applyFont="1" applyFill="1" applyBorder="1" applyAlignment="1">
      <alignment indent="1"/>
    </xf>
    <xf numFmtId="49" fontId="12" fillId="0" borderId="23" xfId="0" applyNumberFormat="1" applyFont="1" applyFill="1" applyBorder="1"/>
    <xf numFmtId="164" fontId="12" fillId="0" borderId="22" xfId="0" applyNumberFormat="1" applyFont="1" applyFill="1" applyBorder="1"/>
    <xf numFmtId="164" fontId="12" fillId="0" borderId="23" xfId="0" applyNumberFormat="1" applyFont="1" applyFill="1" applyBorder="1"/>
    <xf numFmtId="164" fontId="12" fillId="0" borderId="24" xfId="0" applyNumberFormat="1" applyFont="1" applyFill="1" applyBorder="1"/>
    <xf numFmtId="0" fontId="9" fillId="0" borderId="0" xfId="0" applyFont="1" applyBorder="1" applyAlignment="1">
      <alignment horizontal="center" vertical="top"/>
    </xf>
    <xf numFmtId="0" fontId="0" fillId="0" borderId="0" xfId="0" applyBorder="1"/>
    <xf numFmtId="0" fontId="9" fillId="0" borderId="0" xfId="0" applyFont="1" applyFill="1" applyBorder="1" applyAlignment="1">
      <alignment horizontal="center" vertical="top"/>
    </xf>
    <xf numFmtId="11" fontId="0" fillId="0" borderId="0" xfId="0" applyNumberFormat="1" applyFill="1"/>
    <xf numFmtId="0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7" fillId="0" borderId="0" xfId="0" applyFont="1" applyBorder="1" applyAlignment="1">
      <alignment horizontal="center" vertical="top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8" fillId="0" borderId="0" xfId="0" applyFont="1"/>
    <xf numFmtId="0" fontId="19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1" fontId="0" fillId="5" borderId="0" xfId="0" applyNumberFormat="1" applyFont="1" applyFill="1" applyAlignment="1">
      <alignment horizontal="center"/>
    </xf>
    <xf numFmtId="11" fontId="0" fillId="0" borderId="0" xfId="0" applyNumberFormat="1"/>
    <xf numFmtId="11" fontId="0" fillId="0" borderId="0" xfId="0" applyNumberFormat="1" applyFill="1" applyAlignment="1">
      <alignment horizontal="left"/>
    </xf>
    <xf numFmtId="0" fontId="20" fillId="3" borderId="6" xfId="0" applyFont="1" applyFill="1" applyBorder="1" applyAlignment="1">
      <alignment horizontal="center"/>
    </xf>
    <xf numFmtId="49" fontId="20" fillId="0" borderId="14" xfId="0" applyNumberFormat="1" applyFont="1" applyFill="1" applyBorder="1" applyAlignment="1">
      <alignment horizontal="center"/>
    </xf>
    <xf numFmtId="49" fontId="20" fillId="0" borderId="17" xfId="0" applyNumberFormat="1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center"/>
    </xf>
    <xf numFmtId="49" fontId="20" fillId="0" borderId="20" xfId="0" applyNumberFormat="1" applyFont="1" applyFill="1" applyBorder="1" applyAlignment="1">
      <alignment horizontal="center"/>
    </xf>
    <xf numFmtId="49" fontId="20" fillId="0" borderId="23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1" fontId="0" fillId="0" borderId="0" xfId="0" applyNumberFormat="1" applyFont="1" applyFill="1" applyAlignment="1">
      <alignment horizontal="center"/>
    </xf>
    <xf numFmtId="0" fontId="1" fillId="0" borderId="0" xfId="0" applyFont="1" applyBorder="1"/>
    <xf numFmtId="9" fontId="0" fillId="0" borderId="0" xfId="19" applyFont="1" applyFill="1" applyAlignment="1">
      <alignment horizontal="center"/>
    </xf>
    <xf numFmtId="9" fontId="0" fillId="6" borderId="0" xfId="19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0" borderId="0" xfId="0" applyNumberFormat="1" applyFill="1"/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9" fontId="0" fillId="0" borderId="0" xfId="19" applyFont="1"/>
    <xf numFmtId="0" fontId="1" fillId="0" borderId="0" xfId="0" applyFont="1" applyAlignment="1">
      <alignment horizontal="left"/>
    </xf>
    <xf numFmtId="9" fontId="0" fillId="5" borderId="25" xfId="0" applyNumberFormat="1" applyFill="1" applyBorder="1"/>
    <xf numFmtId="0" fontId="0" fillId="5" borderId="25" xfId="0" applyFill="1" applyBorder="1"/>
    <xf numFmtId="0" fontId="0" fillId="5" borderId="25" xfId="0" applyFill="1" applyBorder="1" applyAlignment="1">
      <alignment horizontal="center"/>
    </xf>
    <xf numFmtId="49" fontId="10" fillId="0" borderId="13" xfId="0" applyNumberFormat="1" applyFont="1" applyBorder="1"/>
    <xf numFmtId="49" fontId="10" fillId="0" borderId="14" xfId="0" applyNumberFormat="1" applyFont="1" applyBorder="1"/>
    <xf numFmtId="164" fontId="10" fillId="0" borderId="13" xfId="0" applyNumberFormat="1" applyFont="1" applyBorder="1"/>
    <xf numFmtId="164" fontId="10" fillId="0" borderId="14" xfId="0" applyNumberFormat="1" applyFont="1" applyBorder="1"/>
    <xf numFmtId="164" fontId="10" fillId="0" borderId="15" xfId="0" applyNumberFormat="1" applyFont="1" applyBorder="1"/>
    <xf numFmtId="49" fontId="12" fillId="0" borderId="16" xfId="0" applyNumberFormat="1" applyFont="1" applyBorder="1" applyAlignment="1">
      <alignment indent="1"/>
    </xf>
    <xf numFmtId="49" fontId="12" fillId="0" borderId="17" xfId="0" applyNumberFormat="1" applyFont="1" applyBorder="1"/>
    <xf numFmtId="164" fontId="12" fillId="0" borderId="16" xfId="0" applyNumberFormat="1" applyFont="1" applyBorder="1"/>
    <xf numFmtId="164" fontId="12" fillId="0" borderId="17" xfId="0" applyNumberFormat="1" applyFont="1" applyBorder="1"/>
    <xf numFmtId="164" fontId="12" fillId="0" borderId="18" xfId="0" applyNumberFormat="1" applyFont="1" applyBorder="1"/>
    <xf numFmtId="49" fontId="13" fillId="0" borderId="8" xfId="0" applyNumberFormat="1" applyFont="1" applyBorder="1" applyAlignment="1">
      <alignment indent="2"/>
    </xf>
    <xf numFmtId="49" fontId="13" fillId="0" borderId="0" xfId="0" applyNumberFormat="1" applyFont="1"/>
    <xf numFmtId="164" fontId="13" fillId="0" borderId="8" xfId="0" applyNumberFormat="1" applyFont="1" applyBorder="1"/>
    <xf numFmtId="164" fontId="13" fillId="0" borderId="0" xfId="0" applyNumberFormat="1" applyFont="1"/>
    <xf numFmtId="164" fontId="13" fillId="0" borderId="9" xfId="0" applyNumberFormat="1" applyFont="1" applyBorder="1"/>
    <xf numFmtId="49" fontId="14" fillId="0" borderId="8" xfId="0" applyNumberFormat="1" applyFont="1" applyBorder="1" applyAlignment="1">
      <alignment indent="3"/>
    </xf>
    <xf numFmtId="49" fontId="14" fillId="0" borderId="0" xfId="0" applyNumberFormat="1" applyFont="1"/>
    <xf numFmtId="164" fontId="14" fillId="0" borderId="8" xfId="0" applyNumberFormat="1" applyFont="1" applyBorder="1"/>
    <xf numFmtId="164" fontId="14" fillId="0" borderId="0" xfId="0" applyNumberFormat="1" applyFont="1"/>
    <xf numFmtId="164" fontId="14" fillId="0" borderId="9" xfId="0" applyNumberFormat="1" applyFont="1" applyBorder="1"/>
    <xf numFmtId="49" fontId="15" fillId="0" borderId="8" xfId="0" applyNumberFormat="1" applyFont="1" applyBorder="1" applyAlignment="1">
      <alignment indent="4"/>
    </xf>
    <xf numFmtId="49" fontId="15" fillId="0" borderId="0" xfId="0" applyNumberFormat="1" applyFont="1"/>
    <xf numFmtId="164" fontId="15" fillId="0" borderId="8" xfId="0" applyNumberFormat="1" applyFont="1" applyBorder="1"/>
    <xf numFmtId="164" fontId="15" fillId="0" borderId="0" xfId="0" applyNumberFormat="1" applyFont="1"/>
    <xf numFmtId="164" fontId="15" fillId="0" borderId="9" xfId="0" applyNumberFormat="1" applyFont="1" applyBorder="1"/>
    <xf numFmtId="49" fontId="12" fillId="0" borderId="19" xfId="0" applyNumberFormat="1" applyFont="1" applyBorder="1" applyAlignment="1">
      <alignment indent="1"/>
    </xf>
    <xf numFmtId="49" fontId="12" fillId="0" borderId="20" xfId="0" applyNumberFormat="1" applyFont="1" applyBorder="1"/>
    <xf numFmtId="164" fontId="12" fillId="0" borderId="19" xfId="0" applyNumberFormat="1" applyFont="1" applyBorder="1"/>
    <xf numFmtId="164" fontId="12" fillId="0" borderId="20" xfId="0" applyNumberFormat="1" applyFont="1" applyBorder="1"/>
    <xf numFmtId="164" fontId="12" fillId="0" borderId="21" xfId="0" applyNumberFormat="1" applyFont="1" applyBorder="1"/>
    <xf numFmtId="49" fontId="12" fillId="0" borderId="22" xfId="0" applyNumberFormat="1" applyFont="1" applyBorder="1" applyAlignment="1">
      <alignment indent="1"/>
    </xf>
    <xf numFmtId="49" fontId="12" fillId="0" borderId="23" xfId="0" applyNumberFormat="1" applyFont="1" applyBorder="1"/>
    <xf numFmtId="164" fontId="12" fillId="0" borderId="22" xfId="0" applyNumberFormat="1" applyFont="1" applyBorder="1"/>
    <xf numFmtId="164" fontId="12" fillId="0" borderId="23" xfId="0" applyNumberFormat="1" applyFont="1" applyBorder="1"/>
    <xf numFmtId="164" fontId="12" fillId="0" borderId="24" xfId="0" applyNumberFormat="1" applyFont="1" applyBorder="1"/>
    <xf numFmtId="11" fontId="0" fillId="5" borderId="0" xfId="0" applyNumberFormat="1" applyFill="1" applyAlignment="1">
      <alignment horizontal="center"/>
    </xf>
    <xf numFmtId="172" fontId="0" fillId="0" borderId="0" xfId="0" applyNumberFormat="1" applyBorder="1"/>
  </cellXfs>
  <cellStyles count="20">
    <cellStyle name="Body: normal cell" xfId="7" xr:uid="{00000000-0005-0000-0000-000000000000}"/>
    <cellStyle name="Body: normal cell 2" xfId="13" xr:uid="{00000000-0005-0000-0000-000001000000}"/>
    <cellStyle name="Font: Calibri, 9pt regular" xfId="3" xr:uid="{00000000-0005-0000-0000-000002000000}"/>
    <cellStyle name="Font: Calibri, 9pt regular 2" xfId="9" xr:uid="{00000000-0005-0000-0000-000003000000}"/>
    <cellStyle name="Footnotes: all except top row" xfId="15" xr:uid="{00000000-0005-0000-0000-000004000000}"/>
    <cellStyle name="Footnotes: top row" xfId="8" xr:uid="{00000000-0005-0000-0000-000005000000}"/>
    <cellStyle name="Footnotes: top row 2" xfId="14" xr:uid="{00000000-0005-0000-0000-000006000000}"/>
    <cellStyle name="Header: bottom row" xfId="4" xr:uid="{00000000-0005-0000-0000-000007000000}"/>
    <cellStyle name="Header: bottom row 2" xfId="10" xr:uid="{00000000-0005-0000-0000-000008000000}"/>
    <cellStyle name="Header: top rows" xfId="16" xr:uid="{00000000-0005-0000-0000-000009000000}"/>
    <cellStyle name="Hyperlink" xfId="1" builtinId="8"/>
    <cellStyle name="Normal" xfId="0" builtinId="0"/>
    <cellStyle name="Normal 2" xfId="2" xr:uid="{00000000-0005-0000-0000-00000B000000}"/>
    <cellStyle name="Parent row" xfId="6" xr:uid="{00000000-0005-0000-0000-00000C000000}"/>
    <cellStyle name="Parent row 2" xfId="12" xr:uid="{00000000-0005-0000-0000-00000D000000}"/>
    <cellStyle name="Percent" xfId="19" builtinId="5"/>
    <cellStyle name="Section Break" xfId="17" xr:uid="{00000000-0005-0000-0000-00000E000000}"/>
    <cellStyle name="Section Break: parent row" xfId="18" xr:uid="{00000000-0005-0000-0000-00000F000000}"/>
    <cellStyle name="Table title" xfId="5" xr:uid="{00000000-0005-0000-0000-000011000000}"/>
    <cellStyle name="Table title 2" xfId="1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77235</xdr:colOff>
      <xdr:row>0</xdr:row>
      <xdr:rowOff>161096</xdr:rowOff>
    </xdr:from>
    <xdr:to>
      <xdr:col>7</xdr:col>
      <xdr:colOff>573428</xdr:colOff>
      <xdr:row>24</xdr:row>
      <xdr:rowOff>67234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35" y="161096"/>
          <a:ext cx="7075728" cy="42091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675178</xdr:colOff>
      <xdr:row>38</xdr:row>
      <xdr:rowOff>56238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71428" cy="72952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unit-converter-and-glossary" TargetMode="External"/><Relationship Id="rId2" Type="http://schemas.openxmlformats.org/officeDocument/2006/relationships/hyperlink" Target="https://ec.europa.eu/euratom/ar/last.pdf" TargetMode="External"/><Relationship Id="rId1" Type="http://schemas.openxmlformats.org/officeDocument/2006/relationships/hyperlink" Target="https://www.eia.gov/todayinenergy/detail.php?id=3719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85" zoomScaleNormal="85" workbookViewId="0"/>
  </sheetViews>
  <sheetFormatPr defaultColWidth="9.1328125" defaultRowHeight="14.25" x14ac:dyDescent="0.45"/>
  <cols>
    <col min="2" max="2" width="86.19921875" customWidth="1"/>
  </cols>
  <sheetData>
    <row r="1" spans="1:2" x14ac:dyDescent="0.45">
      <c r="A1" s="1" t="s">
        <v>57</v>
      </c>
    </row>
    <row r="2" spans="1:2" x14ac:dyDescent="0.45">
      <c r="A2" s="1" t="s">
        <v>58</v>
      </c>
    </row>
    <row r="3" spans="1:2" x14ac:dyDescent="0.45">
      <c r="A3" s="1" t="s">
        <v>59</v>
      </c>
    </row>
    <row r="5" spans="1:2" x14ac:dyDescent="0.45">
      <c r="A5" s="1" t="s">
        <v>0</v>
      </c>
      <c r="B5" s="2" t="s">
        <v>64</v>
      </c>
    </row>
    <row r="6" spans="1:2" x14ac:dyDescent="0.45">
      <c r="B6" t="s">
        <v>61</v>
      </c>
    </row>
    <row r="7" spans="1:2" x14ac:dyDescent="0.45">
      <c r="B7" s="3">
        <v>2019</v>
      </c>
    </row>
    <row r="8" spans="1:2" x14ac:dyDescent="0.45">
      <c r="B8" t="s">
        <v>62</v>
      </c>
    </row>
    <row r="9" spans="1:2" x14ac:dyDescent="0.45">
      <c r="B9" s="4" t="s">
        <v>63</v>
      </c>
    </row>
    <row r="10" spans="1:2" x14ac:dyDescent="0.45">
      <c r="B10" s="4"/>
    </row>
    <row r="11" spans="1:2" x14ac:dyDescent="0.45">
      <c r="B11" s="2" t="s">
        <v>408</v>
      </c>
    </row>
    <row r="12" spans="1:2" x14ac:dyDescent="0.45">
      <c r="B12" t="s">
        <v>65</v>
      </c>
    </row>
    <row r="13" spans="1:2" x14ac:dyDescent="0.45">
      <c r="B13" s="3">
        <v>2019</v>
      </c>
    </row>
    <row r="14" spans="1:2" x14ac:dyDescent="0.45">
      <c r="B14" t="s">
        <v>66</v>
      </c>
    </row>
    <row r="15" spans="1:2" x14ac:dyDescent="0.45">
      <c r="B15" s="4" t="s">
        <v>67</v>
      </c>
    </row>
    <row r="16" spans="1:2" x14ac:dyDescent="0.45">
      <c r="B16" t="s">
        <v>68</v>
      </c>
    </row>
    <row r="18" spans="1:2" x14ac:dyDescent="0.45">
      <c r="B18" s="2" t="s">
        <v>69</v>
      </c>
    </row>
    <row r="19" spans="1:2" x14ac:dyDescent="0.45">
      <c r="B19" t="s">
        <v>70</v>
      </c>
    </row>
    <row r="20" spans="1:2" x14ac:dyDescent="0.45">
      <c r="B20" s="3">
        <v>2019</v>
      </c>
    </row>
    <row r="21" spans="1:2" x14ac:dyDescent="0.45">
      <c r="B21" s="4" t="s">
        <v>72</v>
      </c>
    </row>
    <row r="22" spans="1:2" x14ac:dyDescent="0.45">
      <c r="B22" t="s">
        <v>73</v>
      </c>
    </row>
    <row r="24" spans="1:2" x14ac:dyDescent="0.45">
      <c r="B24" s="2" t="s">
        <v>390</v>
      </c>
    </row>
    <row r="25" spans="1:2" x14ac:dyDescent="0.45">
      <c r="B25" t="s">
        <v>74</v>
      </c>
    </row>
    <row r="26" spans="1:2" x14ac:dyDescent="0.45">
      <c r="B26" s="3">
        <v>2018</v>
      </c>
    </row>
    <row r="27" spans="1:2" x14ac:dyDescent="0.45">
      <c r="B27" s="4" t="s">
        <v>71</v>
      </c>
    </row>
    <row r="28" spans="1:2" x14ac:dyDescent="0.45">
      <c r="B28" s="3" t="s">
        <v>75</v>
      </c>
    </row>
    <row r="30" spans="1:2" x14ac:dyDescent="0.45">
      <c r="B30" s="6"/>
    </row>
    <row r="31" spans="1:2" x14ac:dyDescent="0.45">
      <c r="A31" s="1" t="s">
        <v>1</v>
      </c>
    </row>
    <row r="33" spans="1:3" x14ac:dyDescent="0.45">
      <c r="A33" t="s">
        <v>391</v>
      </c>
    </row>
    <row r="34" spans="1:3" x14ac:dyDescent="0.45">
      <c r="A34" t="s">
        <v>392</v>
      </c>
    </row>
    <row r="35" spans="1:3" x14ac:dyDescent="0.45">
      <c r="A35" t="s">
        <v>404</v>
      </c>
    </row>
    <row r="37" spans="1:3" x14ac:dyDescent="0.45">
      <c r="A37" t="s">
        <v>405</v>
      </c>
    </row>
    <row r="38" spans="1:3" x14ac:dyDescent="0.45">
      <c r="A38" t="s">
        <v>406</v>
      </c>
      <c r="C38" s="87">
        <v>0.33</v>
      </c>
    </row>
    <row r="39" spans="1:3" x14ac:dyDescent="0.45">
      <c r="A39" t="s">
        <v>402</v>
      </c>
    </row>
    <row r="40" spans="1:3" x14ac:dyDescent="0.45">
      <c r="A40" t="s">
        <v>403</v>
      </c>
      <c r="C40" s="88">
        <v>0</v>
      </c>
    </row>
    <row r="42" spans="1:3" x14ac:dyDescent="0.45">
      <c r="A42" t="s">
        <v>407</v>
      </c>
    </row>
    <row r="44" spans="1:3" x14ac:dyDescent="0.45">
      <c r="A44" s="1" t="s">
        <v>44</v>
      </c>
    </row>
    <row r="45" spans="1:3" x14ac:dyDescent="0.45">
      <c r="A45" t="s">
        <v>39</v>
      </c>
    </row>
    <row r="46" spans="1:3" x14ac:dyDescent="0.45">
      <c r="A46" t="s">
        <v>40</v>
      </c>
    </row>
    <row r="47" spans="1:3" x14ac:dyDescent="0.45">
      <c r="A47" t="s">
        <v>41</v>
      </c>
    </row>
    <row r="48" spans="1:3" x14ac:dyDescent="0.45">
      <c r="A48" t="s">
        <v>42</v>
      </c>
    </row>
    <row r="49" spans="1:3" x14ac:dyDescent="0.45">
      <c r="A49" t="s">
        <v>43</v>
      </c>
    </row>
    <row r="51" spans="1:3" x14ac:dyDescent="0.45">
      <c r="A51" s="1" t="s">
        <v>45</v>
      </c>
    </row>
    <row r="52" spans="1:3" x14ac:dyDescent="0.45">
      <c r="A52" t="s">
        <v>56</v>
      </c>
    </row>
    <row r="53" spans="1:3" x14ac:dyDescent="0.45">
      <c r="A53" t="s">
        <v>53</v>
      </c>
    </row>
    <row r="54" spans="1:3" x14ac:dyDescent="0.45">
      <c r="A54" t="s">
        <v>54</v>
      </c>
    </row>
    <row r="55" spans="1:3" x14ac:dyDescent="0.45">
      <c r="A55" t="s">
        <v>55</v>
      </c>
    </row>
    <row r="57" spans="1:3" x14ac:dyDescent="0.45">
      <c r="A57" s="1" t="s">
        <v>49</v>
      </c>
    </row>
    <row r="58" spans="1:3" x14ac:dyDescent="0.45">
      <c r="A58" t="s">
        <v>50</v>
      </c>
    </row>
    <row r="59" spans="1:3" x14ac:dyDescent="0.45">
      <c r="A59" t="s">
        <v>51</v>
      </c>
    </row>
    <row r="60" spans="1:3" x14ac:dyDescent="0.45">
      <c r="A60" t="s">
        <v>52</v>
      </c>
    </row>
    <row r="62" spans="1:3" x14ac:dyDescent="0.45">
      <c r="A62" s="66">
        <f>CONVERT(10^12,"J","BTU")</f>
        <v>947817120.31331718</v>
      </c>
      <c r="B62" s="5" t="s">
        <v>367</v>
      </c>
    </row>
    <row r="63" spans="1:3" x14ac:dyDescent="0.45">
      <c r="A63" s="66">
        <f>39.6831*10^9</f>
        <v>39683100000</v>
      </c>
      <c r="B63" s="5" t="s">
        <v>375</v>
      </c>
      <c r="C63" s="4" t="s">
        <v>376</v>
      </c>
    </row>
    <row r="65" spans="1:3" x14ac:dyDescent="0.45">
      <c r="A65" s="1" t="s">
        <v>46</v>
      </c>
    </row>
    <row r="66" spans="1:3" x14ac:dyDescent="0.45">
      <c r="A66" t="s">
        <v>2</v>
      </c>
    </row>
    <row r="67" spans="1:3" x14ac:dyDescent="0.45">
      <c r="A67" t="s">
        <v>380</v>
      </c>
      <c r="C67" s="89">
        <v>0</v>
      </c>
    </row>
    <row r="68" spans="1:3" x14ac:dyDescent="0.45">
      <c r="A68" t="s">
        <v>3</v>
      </c>
    </row>
    <row r="69" spans="1:3" x14ac:dyDescent="0.45">
      <c r="A69" t="s">
        <v>4</v>
      </c>
    </row>
    <row r="70" spans="1:3" x14ac:dyDescent="0.45">
      <c r="A70" t="s">
        <v>47</v>
      </c>
    </row>
    <row r="71" spans="1:3" x14ac:dyDescent="0.45">
      <c r="A71" t="s">
        <v>5</v>
      </c>
    </row>
    <row r="72" spans="1:3" x14ac:dyDescent="0.45">
      <c r="A72" t="s">
        <v>48</v>
      </c>
    </row>
  </sheetData>
  <hyperlinks>
    <hyperlink ref="B15" r:id="rId1" display="https://www.eia.gov/todayinenergy/detail.php?id=37192" xr:uid="{00000000-0004-0000-0000-000000000000}"/>
    <hyperlink ref="B21" r:id="rId2" xr:uid="{00000000-0004-0000-0000-000001000000}"/>
    <hyperlink ref="C63" r:id="rId3" xr:uid="{61F71617-4721-40E1-91AC-42C583FB0AE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0"/>
  <sheetViews>
    <sheetView topLeftCell="A100" zoomScale="85" zoomScaleNormal="85" workbookViewId="0">
      <selection activeCell="E143" sqref="E143"/>
    </sheetView>
  </sheetViews>
  <sheetFormatPr defaultColWidth="10.6640625" defaultRowHeight="14.25" x14ac:dyDescent="0.45"/>
  <cols>
    <col min="3" max="3" width="47.53125" bestFit="1" customWidth="1"/>
    <col min="4" max="4" width="20.86328125" style="54" bestFit="1" customWidth="1"/>
    <col min="5" max="5" width="11.59765625" bestFit="1" customWidth="1"/>
  </cols>
  <sheetData>
    <row r="1" spans="1:33" x14ac:dyDescent="0.45">
      <c r="A1" s="1" t="s">
        <v>366</v>
      </c>
    </row>
    <row r="2" spans="1:33" x14ac:dyDescent="0.45">
      <c r="A2" s="1" t="s">
        <v>76</v>
      </c>
      <c r="B2" s="1" t="s">
        <v>77</v>
      </c>
      <c r="C2" s="1" t="s">
        <v>368</v>
      </c>
      <c r="D2" s="53" t="s">
        <v>373</v>
      </c>
      <c r="E2" s="53">
        <v>2018</v>
      </c>
      <c r="F2" s="53">
        <v>2017</v>
      </c>
      <c r="G2" s="53">
        <v>2016</v>
      </c>
      <c r="H2" s="53">
        <v>2015</v>
      </c>
      <c r="I2" s="53">
        <v>2014</v>
      </c>
      <c r="J2" s="53">
        <v>2013</v>
      </c>
      <c r="K2" s="53">
        <v>2012</v>
      </c>
      <c r="L2" s="53">
        <v>2011</v>
      </c>
      <c r="M2" s="53">
        <v>2010</v>
      </c>
      <c r="N2" s="53">
        <v>2009</v>
      </c>
      <c r="O2" s="53">
        <v>2008</v>
      </c>
      <c r="P2" s="53">
        <v>2007</v>
      </c>
      <c r="Q2" s="53">
        <v>2006</v>
      </c>
      <c r="R2" s="53">
        <v>2005</v>
      </c>
      <c r="S2" s="53">
        <v>2004</v>
      </c>
      <c r="T2" s="53">
        <v>2003</v>
      </c>
      <c r="U2" s="53">
        <v>2002</v>
      </c>
      <c r="V2" s="53">
        <v>2001</v>
      </c>
      <c r="W2" s="53">
        <v>2000</v>
      </c>
      <c r="X2" s="53">
        <v>1999</v>
      </c>
      <c r="Y2" s="53">
        <v>1998</v>
      </c>
      <c r="Z2" s="53">
        <v>1997</v>
      </c>
      <c r="AA2" s="53">
        <v>1996</v>
      </c>
      <c r="AB2" s="53">
        <v>1995</v>
      </c>
      <c r="AC2" s="53">
        <v>1994</v>
      </c>
      <c r="AD2" s="53">
        <v>1993</v>
      </c>
      <c r="AE2" s="53">
        <v>1992</v>
      </c>
      <c r="AF2" s="53">
        <v>1991</v>
      </c>
      <c r="AG2" s="53">
        <v>1990</v>
      </c>
    </row>
    <row r="3" spans="1:33" x14ac:dyDescent="0.45">
      <c r="A3" t="s">
        <v>78</v>
      </c>
      <c r="B3" t="s">
        <v>79</v>
      </c>
      <c r="C3" t="s">
        <v>80</v>
      </c>
      <c r="E3" s="54">
        <v>658738.375</v>
      </c>
      <c r="F3" s="54">
        <v>606821.54299999995</v>
      </c>
      <c r="G3" s="54">
        <v>567132.34199999995</v>
      </c>
      <c r="H3" s="54">
        <v>540130.36800000002</v>
      </c>
      <c r="I3" s="54">
        <v>542747.67200000002</v>
      </c>
      <c r="J3" s="54">
        <v>449644.43400000001</v>
      </c>
      <c r="K3" s="54">
        <v>385678.30599999998</v>
      </c>
      <c r="L3" s="54">
        <v>337061.64899999998</v>
      </c>
      <c r="M3" s="54">
        <v>292121.79300000001</v>
      </c>
      <c r="N3" s="54">
        <v>211248.59899999999</v>
      </c>
      <c r="O3" s="54">
        <v>189681.266</v>
      </c>
      <c r="P3" s="54">
        <v>163875.959</v>
      </c>
      <c r="Q3" s="54">
        <v>141574.59599999999</v>
      </c>
      <c r="R3" s="54">
        <v>109149.24400000001</v>
      </c>
      <c r="S3" s="54">
        <v>98880.603000000003</v>
      </c>
      <c r="T3" s="54">
        <v>81000.479000000007</v>
      </c>
      <c r="U3" s="54">
        <v>50234.578000000001</v>
      </c>
      <c r="V3" s="54">
        <v>40001.027999999998</v>
      </c>
      <c r="W3" s="54">
        <v>29325.258000000002</v>
      </c>
      <c r="X3" s="54">
        <v>29036.544999999998</v>
      </c>
      <c r="Y3" s="54">
        <v>28710.929</v>
      </c>
      <c r="Z3" s="54">
        <v>23812.481</v>
      </c>
      <c r="AA3" s="54">
        <v>15321.982</v>
      </c>
      <c r="AB3" s="54">
        <v>12690.35</v>
      </c>
      <c r="AC3" s="54">
        <v>10307.953</v>
      </c>
      <c r="AD3" s="54">
        <v>6791.1819999999998</v>
      </c>
      <c r="AE3" s="54">
        <v>6880.71</v>
      </c>
      <c r="AF3" s="54">
        <v>5879.5020000000004</v>
      </c>
      <c r="AG3" s="54">
        <v>6958.3969999999999</v>
      </c>
    </row>
    <row r="4" spans="1:33" x14ac:dyDescent="0.45">
      <c r="A4" t="s">
        <v>78</v>
      </c>
      <c r="B4" t="s">
        <v>81</v>
      </c>
      <c r="C4" t="s">
        <v>82</v>
      </c>
      <c r="E4" s="54">
        <v>559244.29</v>
      </c>
      <c r="F4" s="54">
        <v>627704.647</v>
      </c>
      <c r="G4" s="54">
        <v>719206.18400000001</v>
      </c>
      <c r="H4" s="54">
        <v>730509.82499999995</v>
      </c>
      <c r="I4" s="54">
        <v>796309.08700000006</v>
      </c>
      <c r="J4" s="54">
        <v>825035.17799999996</v>
      </c>
      <c r="K4" s="54">
        <v>778931.73800000001</v>
      </c>
      <c r="L4" s="54">
        <v>756403.66299999994</v>
      </c>
      <c r="M4" s="54">
        <v>884917.495</v>
      </c>
      <c r="N4" s="54">
        <v>803473.67700000003</v>
      </c>
      <c r="O4" s="54">
        <v>877985.87699999998</v>
      </c>
      <c r="P4" s="54">
        <v>981796.34499999997</v>
      </c>
      <c r="Q4" s="54">
        <v>1072965.2279999999</v>
      </c>
      <c r="R4" s="54">
        <v>989092.97499999998</v>
      </c>
      <c r="S4" s="54">
        <v>1067970.6939999999</v>
      </c>
      <c r="T4" s="54">
        <v>1036828.137</v>
      </c>
      <c r="U4" s="54">
        <v>1120748.6259999999</v>
      </c>
      <c r="V4" s="54">
        <v>1154394.7930000001</v>
      </c>
      <c r="W4" s="54">
        <v>1157631.8330000001</v>
      </c>
      <c r="X4" s="54">
        <v>1138765.291</v>
      </c>
      <c r="Y4" s="54">
        <v>1279521.625</v>
      </c>
      <c r="Z4" s="54">
        <v>1347913.0870000001</v>
      </c>
      <c r="AA4" s="54">
        <v>1329883.838</v>
      </c>
      <c r="AB4" s="54">
        <v>1493834.8659999999</v>
      </c>
      <c r="AC4" s="54">
        <v>1416172.6259999999</v>
      </c>
      <c r="AD4" s="54">
        <v>1245021.203</v>
      </c>
      <c r="AE4" s="54">
        <v>1299913.9099999999</v>
      </c>
      <c r="AF4" s="54">
        <v>1419504.3089999999</v>
      </c>
      <c r="AG4" s="54">
        <v>1704514.9240000001</v>
      </c>
    </row>
    <row r="5" spans="1:33" x14ac:dyDescent="0.45">
      <c r="A5" t="s">
        <v>78</v>
      </c>
      <c r="B5" t="s">
        <v>83</v>
      </c>
      <c r="C5" t="s">
        <v>84</v>
      </c>
      <c r="D5" s="54" t="s">
        <v>18</v>
      </c>
      <c r="E5" s="54">
        <v>6922.299</v>
      </c>
      <c r="F5" s="54">
        <v>8246.4249999999993</v>
      </c>
      <c r="G5" s="54">
        <v>7706.4279999999999</v>
      </c>
      <c r="H5" s="54">
        <v>10771.166999999999</v>
      </c>
      <c r="I5" s="54">
        <v>15413.137000000001</v>
      </c>
      <c r="J5" s="54">
        <v>11279.13</v>
      </c>
      <c r="K5" s="54">
        <v>23154.042000000001</v>
      </c>
      <c r="L5" s="54">
        <v>21502.356</v>
      </c>
      <c r="M5" s="54">
        <v>26389.311000000002</v>
      </c>
      <c r="N5" s="54">
        <v>25892.643</v>
      </c>
      <c r="O5" s="54">
        <v>21484.794000000002</v>
      </c>
      <c r="P5" s="54">
        <v>21854.685000000001</v>
      </c>
      <c r="Q5" s="54">
        <v>17118.569</v>
      </c>
      <c r="R5" s="54">
        <v>20102.093000000001</v>
      </c>
      <c r="S5" s="54">
        <v>23750.935000000001</v>
      </c>
      <c r="T5" s="54">
        <v>20554.976999999999</v>
      </c>
      <c r="U5" s="54">
        <v>24466.877</v>
      </c>
      <c r="V5" s="54">
        <v>191.99799999999999</v>
      </c>
      <c r="W5" s="54">
        <v>191.99799999999999</v>
      </c>
      <c r="X5" s="54">
        <v>255.99799999999999</v>
      </c>
      <c r="Y5" s="54">
        <v>159.999</v>
      </c>
      <c r="Z5" s="54">
        <v>159.999</v>
      </c>
      <c r="AA5" s="54">
        <v>127.999</v>
      </c>
      <c r="AB5" s="54">
        <v>63.999000000000002</v>
      </c>
      <c r="AC5" s="54">
        <v>0</v>
      </c>
      <c r="AD5" s="54">
        <v>0</v>
      </c>
      <c r="AE5" s="54">
        <v>0</v>
      </c>
      <c r="AF5" s="54">
        <v>0</v>
      </c>
      <c r="AG5" s="54">
        <v>0</v>
      </c>
    </row>
    <row r="6" spans="1:33" x14ac:dyDescent="0.45">
      <c r="A6" t="s">
        <v>78</v>
      </c>
      <c r="B6" t="s">
        <v>85</v>
      </c>
      <c r="C6" t="s">
        <v>38</v>
      </c>
      <c r="D6" s="54" t="s">
        <v>18</v>
      </c>
      <c r="E6" s="54">
        <v>120783.659</v>
      </c>
      <c r="F6" s="54">
        <v>123855.71799999999</v>
      </c>
      <c r="G6" s="54">
        <v>130461.076</v>
      </c>
      <c r="H6" s="54">
        <v>122808.673</v>
      </c>
      <c r="I6" s="54">
        <v>132812.66</v>
      </c>
      <c r="J6" s="54">
        <v>130469.198</v>
      </c>
      <c r="K6" s="54">
        <v>134690.231</v>
      </c>
      <c r="L6" s="54">
        <v>121926.746</v>
      </c>
      <c r="M6" s="54">
        <v>160706.21900000001</v>
      </c>
      <c r="N6" s="54">
        <v>171980.16</v>
      </c>
      <c r="O6" s="54">
        <v>171453.68</v>
      </c>
      <c r="P6" s="54">
        <v>208908.08499999999</v>
      </c>
      <c r="Q6" s="54">
        <v>229638.03200000001</v>
      </c>
      <c r="R6" s="54">
        <v>182873.89</v>
      </c>
      <c r="S6" s="54">
        <v>185322.022</v>
      </c>
      <c r="T6" s="54">
        <v>185916.49600000001</v>
      </c>
      <c r="U6" s="54">
        <v>199958.51</v>
      </c>
      <c r="V6" s="54">
        <v>204496.87400000001</v>
      </c>
      <c r="W6" s="54">
        <v>259125.875</v>
      </c>
      <c r="X6" s="54">
        <v>299002.152</v>
      </c>
      <c r="Y6" s="54">
        <v>300509.85499999998</v>
      </c>
      <c r="Z6" s="54">
        <v>381782.93</v>
      </c>
      <c r="AA6" s="54">
        <v>433353.31599999999</v>
      </c>
      <c r="AB6" s="54">
        <v>532758.80700000003</v>
      </c>
      <c r="AC6" s="54">
        <v>463374.696</v>
      </c>
      <c r="AD6" s="54">
        <v>511055.06900000002</v>
      </c>
      <c r="AE6" s="54">
        <v>478233.47499999998</v>
      </c>
      <c r="AF6" s="54">
        <v>476940.19300000003</v>
      </c>
      <c r="AG6" s="54">
        <v>573307.94099999999</v>
      </c>
    </row>
    <row r="7" spans="1:33" x14ac:dyDescent="0.45">
      <c r="A7" t="s">
        <v>78</v>
      </c>
      <c r="B7" t="s">
        <v>86</v>
      </c>
      <c r="C7" t="s">
        <v>87</v>
      </c>
      <c r="D7" s="54" t="s">
        <v>18</v>
      </c>
      <c r="E7" s="54">
        <v>96249.941999999995</v>
      </c>
      <c r="F7" s="54">
        <v>160205.03700000001</v>
      </c>
      <c r="G7" s="54">
        <v>239453.02</v>
      </c>
      <c r="H7" s="54">
        <v>261883.894</v>
      </c>
      <c r="I7" s="54">
        <v>282693.12699999998</v>
      </c>
      <c r="J7" s="54">
        <v>347263.27799999999</v>
      </c>
      <c r="K7" s="54">
        <v>271801.97100000002</v>
      </c>
      <c r="L7" s="54">
        <v>273791.038</v>
      </c>
      <c r="M7" s="54">
        <v>342051.02299999999</v>
      </c>
      <c r="N7" s="54">
        <v>316432.576</v>
      </c>
      <c r="O7" s="54">
        <v>327655.48499999999</v>
      </c>
      <c r="P7" s="54">
        <v>381219.45799999998</v>
      </c>
      <c r="Q7" s="54">
        <v>444900.10399999999</v>
      </c>
      <c r="R7" s="54">
        <v>502295.897</v>
      </c>
      <c r="S7" s="54">
        <v>538629.89</v>
      </c>
      <c r="T7" s="54">
        <v>541781.86399999994</v>
      </c>
      <c r="U7" s="54">
        <v>617218.49100000004</v>
      </c>
      <c r="V7" s="54">
        <v>660453.30799999996</v>
      </c>
      <c r="W7" s="54">
        <v>608311.06999999995</v>
      </c>
      <c r="X7" s="54">
        <v>580719.11300000001</v>
      </c>
      <c r="Y7" s="54">
        <v>695736.01100000006</v>
      </c>
      <c r="Z7" s="54">
        <v>665704.94499999995</v>
      </c>
      <c r="AA7" s="54">
        <v>603235.05099999998</v>
      </c>
      <c r="AB7" s="54">
        <v>606350.14500000002</v>
      </c>
      <c r="AC7" s="54">
        <v>585026.64099999995</v>
      </c>
      <c r="AD7" s="54">
        <v>367937.35600000003</v>
      </c>
      <c r="AE7" s="54">
        <v>431919.58500000002</v>
      </c>
      <c r="AF7" s="54">
        <v>471558.50199999998</v>
      </c>
      <c r="AG7" s="54">
        <v>582953.88500000001</v>
      </c>
    </row>
    <row r="8" spans="1:33" x14ac:dyDescent="0.45">
      <c r="A8" t="s">
        <v>78</v>
      </c>
      <c r="B8" t="s">
        <v>88</v>
      </c>
      <c r="C8" t="s">
        <v>89</v>
      </c>
      <c r="D8" s="54" t="s">
        <v>18</v>
      </c>
      <c r="E8" s="54">
        <v>9.0709999999999997</v>
      </c>
      <c r="F8" s="54">
        <v>59.869</v>
      </c>
      <c r="G8" s="54">
        <v>8.1639999999999997</v>
      </c>
      <c r="H8" s="54">
        <v>8.1639999999999997</v>
      </c>
      <c r="I8" s="54">
        <v>0</v>
      </c>
      <c r="J8" s="54">
        <v>0</v>
      </c>
      <c r="K8" s="54">
        <v>294.28800000000001</v>
      </c>
      <c r="L8" s="54">
        <v>136.22999999999999</v>
      </c>
      <c r="M8" s="54">
        <v>1048.3679999999999</v>
      </c>
      <c r="N8" s="54">
        <v>436.97500000000002</v>
      </c>
      <c r="O8" s="54">
        <v>327.20499999999998</v>
      </c>
      <c r="P8" s="54">
        <v>219.774</v>
      </c>
      <c r="Q8" s="54">
        <v>1242.6310000000001</v>
      </c>
      <c r="R8" s="54">
        <v>921.56</v>
      </c>
      <c r="S8" s="54">
        <v>1887.9349999999999</v>
      </c>
      <c r="T8" s="54">
        <v>863.10500000000002</v>
      </c>
      <c r="U8" s="54">
        <v>653.16999999999996</v>
      </c>
      <c r="V8" s="54">
        <v>709.15599999999995</v>
      </c>
      <c r="W8" s="54">
        <v>1117.154</v>
      </c>
      <c r="X8" s="54">
        <v>17.760000000000002</v>
      </c>
      <c r="Y8" s="54">
        <v>86.884</v>
      </c>
      <c r="Z8" s="54">
        <v>82.596999999999994</v>
      </c>
      <c r="AA8" s="54">
        <v>1420.056</v>
      </c>
      <c r="AB8" s="54">
        <v>36.68</v>
      </c>
      <c r="AC8" s="54">
        <v>124.8</v>
      </c>
      <c r="AD8" s="54">
        <v>307.52</v>
      </c>
      <c r="AE8" s="54">
        <v>229.88</v>
      </c>
      <c r="AF8" s="54">
        <v>1433.5440000000001</v>
      </c>
      <c r="AG8" s="54">
        <v>1034.26</v>
      </c>
    </row>
    <row r="9" spans="1:33" x14ac:dyDescent="0.45">
      <c r="A9" t="s">
        <v>78</v>
      </c>
      <c r="B9" t="s">
        <v>90</v>
      </c>
      <c r="C9" t="s">
        <v>33</v>
      </c>
      <c r="D9" s="54" t="s">
        <v>28</v>
      </c>
      <c r="E9" s="54">
        <v>17685.713</v>
      </c>
      <c r="F9" s="54">
        <v>19308.898000000001</v>
      </c>
      <c r="G9" s="54">
        <v>18771.829000000002</v>
      </c>
      <c r="H9" s="54">
        <v>32429.286</v>
      </c>
      <c r="I9" s="54">
        <v>34337.860999999997</v>
      </c>
      <c r="J9" s="54">
        <v>24232.946</v>
      </c>
      <c r="K9" s="54">
        <v>25387.523000000001</v>
      </c>
      <c r="L9" s="54">
        <v>22093.288</v>
      </c>
      <c r="M9" s="54">
        <v>19230.012999999999</v>
      </c>
      <c r="N9" s="54">
        <v>20245.227999999999</v>
      </c>
      <c r="O9" s="54">
        <v>25220.061000000002</v>
      </c>
      <c r="P9" s="54">
        <v>20523.245999999999</v>
      </c>
      <c r="Q9" s="54">
        <v>25540.457999999999</v>
      </c>
      <c r="R9" s="54">
        <v>19115.659</v>
      </c>
      <c r="S9" s="54">
        <v>15912.791999999999</v>
      </c>
      <c r="T9" s="54">
        <v>16397.447</v>
      </c>
      <c r="U9" s="54">
        <v>29114.118999999999</v>
      </c>
      <c r="V9" s="54">
        <v>42376.249000000003</v>
      </c>
      <c r="W9" s="54">
        <v>38239.173000000003</v>
      </c>
      <c r="X9" s="54">
        <v>48376.839</v>
      </c>
      <c r="Y9" s="54">
        <v>48363.661999999997</v>
      </c>
      <c r="Z9" s="54">
        <v>61578.785000000003</v>
      </c>
      <c r="AA9" s="54">
        <v>72558.64</v>
      </c>
      <c r="AB9" s="54">
        <v>86007.248999999996</v>
      </c>
      <c r="AC9" s="54">
        <v>84933.137000000002</v>
      </c>
      <c r="AD9" s="54">
        <v>116827.368</v>
      </c>
      <c r="AE9" s="54">
        <v>121062.04700000001</v>
      </c>
      <c r="AF9" s="54">
        <v>134946.291</v>
      </c>
      <c r="AG9" s="54">
        <v>126096</v>
      </c>
    </row>
    <row r="10" spans="1:33" x14ac:dyDescent="0.45">
      <c r="A10" t="s">
        <v>78</v>
      </c>
      <c r="B10" t="s">
        <v>91</v>
      </c>
      <c r="C10" t="s">
        <v>92</v>
      </c>
      <c r="D10" s="54" t="s">
        <v>18</v>
      </c>
      <c r="E10" s="54">
        <v>257410.34299999999</v>
      </c>
      <c r="F10" s="54">
        <v>256839.03599999999</v>
      </c>
      <c r="G10" s="54">
        <v>265637.88500000001</v>
      </c>
      <c r="H10" s="54">
        <v>240453.63</v>
      </c>
      <c r="I10" s="54">
        <v>274797.712</v>
      </c>
      <c r="J10" s="54">
        <v>258450.033</v>
      </c>
      <c r="K10" s="54">
        <v>267924.28399999999</v>
      </c>
      <c r="L10" s="54">
        <v>262233.005</v>
      </c>
      <c r="M10" s="54">
        <v>282531.125</v>
      </c>
      <c r="N10" s="54">
        <v>223387.359</v>
      </c>
      <c r="O10" s="54">
        <v>284410.69</v>
      </c>
      <c r="P10" s="54">
        <v>303184.57400000002</v>
      </c>
      <c r="Q10" s="54">
        <v>305477.78499999997</v>
      </c>
      <c r="R10" s="54">
        <v>222484.58799999999</v>
      </c>
      <c r="S10" s="54">
        <v>261679.932</v>
      </c>
      <c r="T10" s="54">
        <v>245020.367</v>
      </c>
      <c r="U10" s="54">
        <v>220488.44200000001</v>
      </c>
      <c r="V10" s="54">
        <v>222066.06099999999</v>
      </c>
      <c r="W10" s="54">
        <v>229416.61499999999</v>
      </c>
      <c r="X10" s="54">
        <v>191056.921</v>
      </c>
      <c r="Y10" s="54">
        <v>213452.99600000001</v>
      </c>
      <c r="Z10" s="54">
        <v>206296.24400000001</v>
      </c>
      <c r="AA10" s="54">
        <v>182190.55100000001</v>
      </c>
      <c r="AB10" s="54">
        <v>234543.03700000001</v>
      </c>
      <c r="AC10" s="54">
        <v>249789.55799999999</v>
      </c>
      <c r="AD10" s="54">
        <v>211385.21900000001</v>
      </c>
      <c r="AE10" s="54">
        <v>241214.36799999999</v>
      </c>
      <c r="AF10" s="54">
        <v>285455.95299999998</v>
      </c>
      <c r="AG10" s="54">
        <v>324271.989</v>
      </c>
    </row>
    <row r="11" spans="1:33" x14ac:dyDescent="0.45">
      <c r="A11" t="s">
        <v>78</v>
      </c>
      <c r="B11" t="s">
        <v>93</v>
      </c>
      <c r="C11" t="s">
        <v>94</v>
      </c>
      <c r="D11" s="54" t="s">
        <v>18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</row>
    <row r="12" spans="1:33" x14ac:dyDescent="0.45">
      <c r="A12" t="s">
        <v>78</v>
      </c>
      <c r="B12" t="s">
        <v>95</v>
      </c>
      <c r="C12" t="s">
        <v>96</v>
      </c>
      <c r="D12" s="54" t="s">
        <v>18</v>
      </c>
      <c r="E12" s="54">
        <v>663.78399999999999</v>
      </c>
      <c r="F12" s="54">
        <v>819.49099999999999</v>
      </c>
      <c r="G12" s="54">
        <v>906.66700000000003</v>
      </c>
      <c r="H12" s="54">
        <v>1099.6099999999999</v>
      </c>
      <c r="I12" s="54">
        <v>1109.8</v>
      </c>
      <c r="J12" s="54">
        <v>1201.42</v>
      </c>
      <c r="K12" s="54">
        <v>1409.26</v>
      </c>
      <c r="L12" s="54">
        <v>1795.6289999999999</v>
      </c>
      <c r="M12" s="54">
        <v>1378.674</v>
      </c>
      <c r="N12" s="54">
        <v>1368.9659999999999</v>
      </c>
      <c r="O12" s="54">
        <v>1221.5129999999999</v>
      </c>
      <c r="P12" s="54">
        <v>1723.0609999999999</v>
      </c>
      <c r="Q12" s="54">
        <v>2421.91</v>
      </c>
      <c r="R12" s="54">
        <v>2184.4639999999999</v>
      </c>
      <c r="S12" s="54">
        <v>3196.3980000000001</v>
      </c>
      <c r="T12" s="54">
        <v>3784.1849999999999</v>
      </c>
      <c r="U12" s="54">
        <v>4581.3490000000002</v>
      </c>
      <c r="V12" s="54">
        <v>4578.7960000000003</v>
      </c>
      <c r="W12" s="54">
        <v>4624.58</v>
      </c>
      <c r="X12" s="54">
        <v>2391.9290000000001</v>
      </c>
      <c r="Y12" s="54">
        <v>3066.3290000000002</v>
      </c>
      <c r="Z12" s="54">
        <v>8628.8349999999991</v>
      </c>
      <c r="AA12" s="54">
        <v>8251.5769999999993</v>
      </c>
      <c r="AB12" s="54">
        <v>8063.125</v>
      </c>
      <c r="AC12" s="54">
        <v>9555.7900000000009</v>
      </c>
      <c r="AD12" s="54">
        <v>10939.915000000001</v>
      </c>
      <c r="AE12" s="54">
        <v>9957.08</v>
      </c>
      <c r="AF12" s="54">
        <v>11317.116</v>
      </c>
      <c r="AG12" s="54">
        <v>12454.802</v>
      </c>
    </row>
    <row r="13" spans="1:33" x14ac:dyDescent="0.45">
      <c r="A13" t="s">
        <v>78</v>
      </c>
      <c r="B13" t="s">
        <v>97</v>
      </c>
      <c r="C13" t="s">
        <v>98</v>
      </c>
      <c r="D13" s="54" t="s">
        <v>28</v>
      </c>
      <c r="E13" s="54">
        <v>35297.606</v>
      </c>
      <c r="F13" s="54">
        <v>34583.199000000001</v>
      </c>
      <c r="G13" s="54">
        <v>32303.519</v>
      </c>
      <c r="H13" s="54">
        <v>35757.241999999998</v>
      </c>
      <c r="I13" s="54">
        <v>34903.370000000003</v>
      </c>
      <c r="J13" s="54">
        <v>33669.114000000001</v>
      </c>
      <c r="K13" s="54">
        <v>33920.178</v>
      </c>
      <c r="L13" s="54">
        <v>32053.315999999999</v>
      </c>
      <c r="M13" s="54">
        <v>29578.670999999998</v>
      </c>
      <c r="N13" s="54">
        <v>26134.167000000001</v>
      </c>
      <c r="O13" s="54">
        <v>25954.332999999999</v>
      </c>
      <c r="P13" s="54">
        <v>22505.082999999999</v>
      </c>
      <c r="Q13" s="54">
        <v>23664.973000000002</v>
      </c>
      <c r="R13" s="54">
        <v>19074.573</v>
      </c>
      <c r="S13" s="54">
        <v>17330.132000000001</v>
      </c>
      <c r="T13" s="54">
        <v>17627.544999999998</v>
      </c>
      <c r="U13" s="54">
        <v>20141.71</v>
      </c>
      <c r="V13" s="54">
        <v>15625.93</v>
      </c>
      <c r="W13" s="54">
        <v>13243.35</v>
      </c>
      <c r="X13" s="54">
        <v>14506.361999999999</v>
      </c>
      <c r="Y13" s="54">
        <v>16467.724999999999</v>
      </c>
      <c r="Z13" s="54">
        <v>21946.591</v>
      </c>
      <c r="AA13" s="54">
        <v>26920.753000000001</v>
      </c>
      <c r="AB13" s="54">
        <v>24838.624</v>
      </c>
      <c r="AC13" s="54">
        <v>22404.304</v>
      </c>
      <c r="AD13" s="54">
        <v>25420.391</v>
      </c>
      <c r="AE13" s="54">
        <v>16038.311</v>
      </c>
      <c r="AF13" s="54">
        <v>36778.211000000003</v>
      </c>
      <c r="AG13" s="54">
        <v>83395.414000000004</v>
      </c>
    </row>
    <row r="14" spans="1:33" x14ac:dyDescent="0.45">
      <c r="A14" t="s">
        <v>78</v>
      </c>
      <c r="B14" t="s">
        <v>99</v>
      </c>
      <c r="C14" t="s">
        <v>100</v>
      </c>
      <c r="D14" s="54" t="s">
        <v>18</v>
      </c>
      <c r="E14" s="54">
        <v>24221.878000000001</v>
      </c>
      <c r="F14" s="54">
        <v>23786.973000000002</v>
      </c>
      <c r="G14" s="54">
        <v>23957.597000000002</v>
      </c>
      <c r="H14" s="54">
        <v>25298.161</v>
      </c>
      <c r="I14" s="54">
        <v>20241.420999999998</v>
      </c>
      <c r="J14" s="54">
        <v>18470.060000000001</v>
      </c>
      <c r="K14" s="54">
        <v>20349.96</v>
      </c>
      <c r="L14" s="54">
        <v>20872.056</v>
      </c>
      <c r="M14" s="54">
        <v>22004.09</v>
      </c>
      <c r="N14" s="54">
        <v>17595.601999999999</v>
      </c>
      <c r="O14" s="54">
        <v>20258.116000000002</v>
      </c>
      <c r="P14" s="54">
        <v>21658.379000000001</v>
      </c>
      <c r="Q14" s="54">
        <v>22960.764999999999</v>
      </c>
      <c r="R14" s="54">
        <v>20040.251</v>
      </c>
      <c r="S14" s="54">
        <v>20260.657999999999</v>
      </c>
      <c r="T14" s="54">
        <v>4882.1509999999998</v>
      </c>
      <c r="U14" s="54">
        <v>4125.9579999999996</v>
      </c>
      <c r="V14" s="54">
        <v>3896.4209999999998</v>
      </c>
      <c r="W14" s="54">
        <v>3362.0169999999998</v>
      </c>
      <c r="X14" s="54">
        <v>2438.2170000000001</v>
      </c>
      <c r="Y14" s="54">
        <v>1678.164</v>
      </c>
      <c r="Z14" s="54">
        <v>1732.162</v>
      </c>
      <c r="AA14" s="54">
        <v>1825.896</v>
      </c>
      <c r="AB14" s="54">
        <v>1173.2</v>
      </c>
      <c r="AC14" s="54">
        <v>963.7</v>
      </c>
      <c r="AD14" s="54">
        <v>1148.365</v>
      </c>
      <c r="AE14" s="54">
        <v>1259.164</v>
      </c>
      <c r="AF14" s="54">
        <v>1074.499</v>
      </c>
      <c r="AG14" s="54">
        <v>1000.633</v>
      </c>
    </row>
    <row r="15" spans="1:33" x14ac:dyDescent="0.45">
      <c r="A15" t="s">
        <v>78</v>
      </c>
      <c r="B15" t="s">
        <v>101</v>
      </c>
      <c r="C15" t="s">
        <v>102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</row>
    <row r="16" spans="1:33" x14ac:dyDescent="0.45">
      <c r="A16" t="s">
        <v>78</v>
      </c>
      <c r="B16" t="s">
        <v>103</v>
      </c>
      <c r="C16" t="s">
        <v>104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162</v>
      </c>
      <c r="AE16" s="54">
        <v>178.2</v>
      </c>
      <c r="AF16" s="54">
        <v>194.4</v>
      </c>
      <c r="AG16" s="54">
        <v>190.8</v>
      </c>
    </row>
    <row r="17" spans="1:33" x14ac:dyDescent="0.45">
      <c r="A17" t="s">
        <v>78</v>
      </c>
      <c r="B17" t="s">
        <v>105</v>
      </c>
      <c r="C17" t="s">
        <v>106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162</v>
      </c>
      <c r="AE17" s="54">
        <v>178.2</v>
      </c>
      <c r="AF17" s="54">
        <v>194.4</v>
      </c>
      <c r="AG17" s="54">
        <v>190.8</v>
      </c>
    </row>
    <row r="18" spans="1:33" x14ac:dyDescent="0.45">
      <c r="A18" t="s">
        <v>78</v>
      </c>
      <c r="B18" t="s">
        <v>107</v>
      </c>
      <c r="C18" t="s">
        <v>108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</row>
    <row r="19" spans="1:33" x14ac:dyDescent="0.45">
      <c r="A19" t="s">
        <v>78</v>
      </c>
      <c r="B19" t="s">
        <v>109</v>
      </c>
      <c r="C19" t="s">
        <v>110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</row>
    <row r="20" spans="1:33" x14ac:dyDescent="0.45">
      <c r="A20" t="s">
        <v>78</v>
      </c>
      <c r="B20" t="s">
        <v>111</v>
      </c>
      <c r="C20" t="s">
        <v>112</v>
      </c>
      <c r="E20" s="54">
        <v>1316800.851</v>
      </c>
      <c r="F20" s="54">
        <v>1348333.4469999999</v>
      </c>
      <c r="G20" s="54">
        <v>1310943.8770000001</v>
      </c>
      <c r="H20" s="54">
        <v>1426208.6459999999</v>
      </c>
      <c r="I20" s="54">
        <v>1337160.0530000001</v>
      </c>
      <c r="J20" s="54">
        <v>1213140.9750000001</v>
      </c>
      <c r="K20" s="54">
        <v>1240486.2790000001</v>
      </c>
      <c r="L20" s="54">
        <v>1161414.9539999999</v>
      </c>
      <c r="M20" s="54">
        <v>1048041.7340000001</v>
      </c>
      <c r="N20" s="54">
        <v>1003470.57</v>
      </c>
      <c r="O20" s="54">
        <v>1059645.327</v>
      </c>
      <c r="P20" s="54">
        <v>1115123.7239999999</v>
      </c>
      <c r="Q20" s="54">
        <v>1120193.9350000001</v>
      </c>
      <c r="R20" s="54">
        <v>1150011.284</v>
      </c>
      <c r="S20" s="54">
        <v>1048725.2949999999</v>
      </c>
      <c r="T20" s="54">
        <v>1061789.0649999999</v>
      </c>
      <c r="U20" s="54">
        <v>984052.51599999995</v>
      </c>
      <c r="V20" s="54">
        <v>920897.23</v>
      </c>
      <c r="W20" s="54">
        <v>875083.87399999995</v>
      </c>
      <c r="X20" s="54">
        <v>776120.4</v>
      </c>
      <c r="Y20" s="54">
        <v>718743.6</v>
      </c>
      <c r="Z20" s="54">
        <v>737424</v>
      </c>
      <c r="AA20" s="54">
        <v>761896.8</v>
      </c>
      <c r="AB20" s="54">
        <v>637380</v>
      </c>
      <c r="AC20" s="54">
        <v>598222.80000000005</v>
      </c>
      <c r="AD20" s="54">
        <v>612781.19999999995</v>
      </c>
      <c r="AE20" s="54">
        <v>611722.80000000005</v>
      </c>
      <c r="AF20" s="54">
        <v>631865.16</v>
      </c>
      <c r="AG20" s="54">
        <v>665277.12</v>
      </c>
    </row>
    <row r="21" spans="1:33" x14ac:dyDescent="0.45">
      <c r="A21" t="s">
        <v>78</v>
      </c>
      <c r="B21" t="s">
        <v>113</v>
      </c>
      <c r="C21" t="s">
        <v>114</v>
      </c>
      <c r="E21" s="54">
        <v>21238089.715999998</v>
      </c>
      <c r="F21" s="54">
        <v>22905724.192000002</v>
      </c>
      <c r="G21" s="54">
        <v>22323286.366999999</v>
      </c>
      <c r="H21" s="54">
        <v>22228243.379999999</v>
      </c>
      <c r="I21" s="54">
        <v>20477185.588</v>
      </c>
      <c r="J21" s="54">
        <v>20865438.822000001</v>
      </c>
      <c r="K21" s="54">
        <v>20517334.842999998</v>
      </c>
      <c r="L21" s="54">
        <v>19542714.877</v>
      </c>
      <c r="M21" s="54">
        <v>20039339.658</v>
      </c>
      <c r="N21" s="54">
        <v>18987598.967999998</v>
      </c>
      <c r="O21" s="54">
        <v>19587183.513</v>
      </c>
      <c r="P21" s="54">
        <v>19364804.548</v>
      </c>
      <c r="Q21" s="54">
        <v>19563220.333999999</v>
      </c>
      <c r="R21" s="54">
        <v>19403565.956</v>
      </c>
      <c r="S21" s="54">
        <v>19003719.934</v>
      </c>
      <c r="T21" s="54">
        <v>17954235.478</v>
      </c>
      <c r="U21" s="54">
        <v>17972389.43</v>
      </c>
      <c r="V21" s="54">
        <v>17509116.866999999</v>
      </c>
      <c r="W21" s="54">
        <v>17720308.528999999</v>
      </c>
      <c r="X21" s="54">
        <v>16537374.302999999</v>
      </c>
      <c r="Y21" s="54">
        <v>16288237.524</v>
      </c>
      <c r="Z21" s="54">
        <v>16126097.257999999</v>
      </c>
      <c r="AA21" s="54">
        <v>15887613.064999999</v>
      </c>
      <c r="AB21" s="54">
        <v>15378266.989</v>
      </c>
      <c r="AC21" s="54">
        <v>15860404.77</v>
      </c>
      <c r="AD21" s="54">
        <v>14649635.365</v>
      </c>
      <c r="AE21" s="54">
        <v>13815233.064999999</v>
      </c>
      <c r="AF21" s="54">
        <v>13583900.236</v>
      </c>
      <c r="AG21" s="54">
        <v>14413308.694</v>
      </c>
    </row>
    <row r="22" spans="1:33" x14ac:dyDescent="0.45">
      <c r="A22" t="s">
        <v>78</v>
      </c>
      <c r="B22" t="s">
        <v>115</v>
      </c>
      <c r="C22" t="s">
        <v>37</v>
      </c>
      <c r="D22" s="54" t="s">
        <v>11</v>
      </c>
      <c r="E22" s="54">
        <v>2753781.1770000001</v>
      </c>
      <c r="F22" s="54">
        <v>4034358.2820000001</v>
      </c>
      <c r="G22" s="54">
        <v>3694035.4849999999</v>
      </c>
      <c r="H22" s="54">
        <v>4073460.0490000001</v>
      </c>
      <c r="I22" s="54">
        <v>3813288.673</v>
      </c>
      <c r="J22" s="54">
        <v>3949878.2820000001</v>
      </c>
      <c r="K22" s="54">
        <v>3677440.9330000002</v>
      </c>
      <c r="L22" s="54">
        <v>3638827.142</v>
      </c>
      <c r="M22" s="54">
        <v>3652771.0929999999</v>
      </c>
      <c r="N22" s="54">
        <v>3084450.1949999998</v>
      </c>
      <c r="O22" s="54">
        <v>3128505.8969999999</v>
      </c>
      <c r="P22" s="54">
        <v>2955467.9759999998</v>
      </c>
      <c r="Q22" s="54">
        <v>2957031.9180000001</v>
      </c>
      <c r="R22" s="54">
        <v>2917486.1639999999</v>
      </c>
      <c r="S22" s="54">
        <v>2763201.5079999999</v>
      </c>
      <c r="T22" s="54">
        <v>2678806.1710000001</v>
      </c>
      <c r="U22" s="54">
        <v>2502598.5809999998</v>
      </c>
      <c r="V22" s="54">
        <v>2341692.2439999999</v>
      </c>
      <c r="W22" s="54">
        <v>2048432.7509999999</v>
      </c>
      <c r="X22" s="54">
        <v>1734030.5419999999</v>
      </c>
      <c r="Y22" s="54">
        <v>1544863.1329999999</v>
      </c>
      <c r="Z22" s="54">
        <v>1637641.8219999999</v>
      </c>
      <c r="AA22" s="54">
        <v>1733739.2409999999</v>
      </c>
      <c r="AB22" s="54">
        <v>1448884.264</v>
      </c>
      <c r="AC22" s="54">
        <v>1406515.86</v>
      </c>
      <c r="AD22" s="54">
        <v>1478290.436</v>
      </c>
      <c r="AE22" s="54">
        <v>1433221.2</v>
      </c>
      <c r="AF22" s="54">
        <v>1327549.308</v>
      </c>
      <c r="AG22" s="54">
        <v>1184545.7279999999</v>
      </c>
    </row>
    <row r="23" spans="1:33" x14ac:dyDescent="0.45">
      <c r="A23" t="s">
        <v>78</v>
      </c>
      <c r="B23" t="s">
        <v>116</v>
      </c>
      <c r="C23" t="s">
        <v>117</v>
      </c>
      <c r="E23" s="54">
        <v>75.975999999999999</v>
      </c>
      <c r="F23" s="54">
        <v>207.77</v>
      </c>
      <c r="G23" s="54">
        <v>213</v>
      </c>
      <c r="H23" s="54">
        <v>225</v>
      </c>
      <c r="I23" s="54">
        <v>215</v>
      </c>
      <c r="J23" s="54">
        <v>244</v>
      </c>
      <c r="K23" s="54">
        <v>339</v>
      </c>
      <c r="L23" s="54">
        <v>333</v>
      </c>
      <c r="M23" s="54">
        <v>374</v>
      </c>
      <c r="N23" s="54">
        <v>338</v>
      </c>
      <c r="O23" s="54">
        <v>356</v>
      </c>
      <c r="P23" s="54">
        <v>336</v>
      </c>
      <c r="Q23" s="54">
        <v>363</v>
      </c>
      <c r="R23" s="54">
        <v>381</v>
      </c>
      <c r="S23" s="54">
        <v>354</v>
      </c>
      <c r="T23" s="54">
        <v>291</v>
      </c>
      <c r="U23" s="54">
        <v>295</v>
      </c>
      <c r="V23" s="54">
        <v>305</v>
      </c>
      <c r="W23" s="54">
        <v>283</v>
      </c>
      <c r="X23" s="54">
        <v>296</v>
      </c>
      <c r="Y23" s="54">
        <v>183</v>
      </c>
      <c r="Z23" s="54">
        <v>145</v>
      </c>
      <c r="AA23" s="54">
        <v>159</v>
      </c>
      <c r="AB23" s="54">
        <v>141</v>
      </c>
      <c r="AC23" s="54">
        <v>141</v>
      </c>
      <c r="AD23" s="54">
        <v>122</v>
      </c>
      <c r="AE23" s="54">
        <v>122</v>
      </c>
      <c r="AF23" s="54">
        <v>122</v>
      </c>
      <c r="AG23" s="54">
        <v>122</v>
      </c>
    </row>
    <row r="24" spans="1:33" x14ac:dyDescent="0.45">
      <c r="A24" t="s">
        <v>78</v>
      </c>
      <c r="B24" t="s">
        <v>118</v>
      </c>
      <c r="C24" t="s">
        <v>119</v>
      </c>
      <c r="E24" s="54">
        <v>17457720.923</v>
      </c>
      <c r="F24" s="54">
        <v>17721003.309</v>
      </c>
      <c r="G24" s="54">
        <v>17387791.725000001</v>
      </c>
      <c r="H24" s="54">
        <v>16867702.116</v>
      </c>
      <c r="I24" s="54">
        <v>15372738.483999999</v>
      </c>
      <c r="J24" s="54">
        <v>15587534.702</v>
      </c>
      <c r="K24" s="54">
        <v>15533627.210999999</v>
      </c>
      <c r="L24" s="54">
        <v>14633039.006999999</v>
      </c>
      <c r="M24" s="54">
        <v>15017945.037</v>
      </c>
      <c r="N24" s="54">
        <v>14633691.970000001</v>
      </c>
      <c r="O24" s="54">
        <v>15096341.851</v>
      </c>
      <c r="P24" s="54">
        <v>14909444.655999999</v>
      </c>
      <c r="Q24" s="54">
        <v>15013926.873</v>
      </c>
      <c r="R24" s="54">
        <v>14977925</v>
      </c>
      <c r="S24" s="54">
        <v>14710190.622</v>
      </c>
      <c r="T24" s="54">
        <v>13745920.093</v>
      </c>
      <c r="U24" s="54">
        <v>13941993.289000001</v>
      </c>
      <c r="V24" s="54">
        <v>13635920.578</v>
      </c>
      <c r="W24" s="54">
        <v>14151731.629000001</v>
      </c>
      <c r="X24" s="54">
        <v>13349523.551999999</v>
      </c>
      <c r="Y24" s="54">
        <v>13178200.635</v>
      </c>
      <c r="Z24" s="54">
        <v>12851329.239</v>
      </c>
      <c r="AA24" s="54">
        <v>12504013.404999999</v>
      </c>
      <c r="AB24" s="54">
        <v>12210100.52</v>
      </c>
      <c r="AC24" s="54">
        <v>12813527.596000001</v>
      </c>
      <c r="AD24" s="54">
        <v>11697935.379000001</v>
      </c>
      <c r="AE24" s="54">
        <v>10834815.426000001</v>
      </c>
      <c r="AF24" s="54">
        <v>10551098.843</v>
      </c>
      <c r="AG24" s="54">
        <v>11227393.637</v>
      </c>
    </row>
    <row r="25" spans="1:33" x14ac:dyDescent="0.45">
      <c r="A25" t="s">
        <v>78</v>
      </c>
      <c r="B25" t="s">
        <v>120</v>
      </c>
      <c r="C25" t="s">
        <v>34</v>
      </c>
      <c r="D25" s="54" t="s">
        <v>15</v>
      </c>
      <c r="E25" s="54">
        <v>1958240.564</v>
      </c>
      <c r="F25" s="54">
        <v>1742270.6769999999</v>
      </c>
      <c r="G25" s="54">
        <v>1563964.317</v>
      </c>
      <c r="H25" s="54">
        <v>1579831.5930000001</v>
      </c>
      <c r="I25" s="54">
        <v>1500025.5430000001</v>
      </c>
      <c r="J25" s="54">
        <v>1664541.226</v>
      </c>
      <c r="K25" s="54">
        <v>1600497.642</v>
      </c>
      <c r="L25" s="54">
        <v>1662000.5930000001</v>
      </c>
      <c r="M25" s="54">
        <v>2062921.0379999999</v>
      </c>
      <c r="N25" s="54">
        <v>2185377.8629999999</v>
      </c>
      <c r="O25" s="54">
        <v>2342341.7179999999</v>
      </c>
      <c r="P25" s="54">
        <v>2570310.1680000001</v>
      </c>
      <c r="Q25" s="54">
        <v>2635244.5389999999</v>
      </c>
      <c r="R25" s="54">
        <v>2886380.267</v>
      </c>
      <c r="S25" s="54">
        <v>3458451.6540000001</v>
      </c>
      <c r="T25" s="54">
        <v>3747951.659</v>
      </c>
      <c r="U25" s="54">
        <v>4263230.0779999997</v>
      </c>
      <c r="V25" s="54">
        <v>4128856.7629999998</v>
      </c>
      <c r="W25" s="54">
        <v>4510767.0010000002</v>
      </c>
      <c r="X25" s="54">
        <v>4284882.2769999998</v>
      </c>
      <c r="Y25" s="54">
        <v>3913185.2280000001</v>
      </c>
      <c r="Z25" s="54">
        <v>3781347.2009999999</v>
      </c>
      <c r="AA25" s="54">
        <v>3736428.71</v>
      </c>
      <c r="AB25" s="54">
        <v>3847124.9249999998</v>
      </c>
      <c r="AC25" s="54">
        <v>4010202.13</v>
      </c>
      <c r="AD25" s="54">
        <v>2950070.5249999999</v>
      </c>
      <c r="AE25" s="54">
        <v>2665457.656</v>
      </c>
      <c r="AF25" s="54">
        <v>2587744.0440000002</v>
      </c>
      <c r="AG25" s="54">
        <v>2880660.8059999999</v>
      </c>
    </row>
    <row r="26" spans="1:33" x14ac:dyDescent="0.45">
      <c r="A26" t="s">
        <v>78</v>
      </c>
      <c r="B26" t="s">
        <v>121</v>
      </c>
      <c r="C26" t="s">
        <v>36</v>
      </c>
      <c r="E26" s="54">
        <v>100448.74800000001</v>
      </c>
      <c r="F26" s="54">
        <v>122081.61199999999</v>
      </c>
      <c r="G26" s="54">
        <v>123281.067</v>
      </c>
      <c r="H26" s="54">
        <v>82396.33</v>
      </c>
      <c r="I26" s="54">
        <v>77406.759999999995</v>
      </c>
      <c r="J26" s="54">
        <v>59972.83</v>
      </c>
      <c r="K26" s="54">
        <v>60151.082999999999</v>
      </c>
      <c r="L26" s="54">
        <v>65869.384999999995</v>
      </c>
      <c r="M26" s="54">
        <v>98897.267999999996</v>
      </c>
      <c r="N26" s="54">
        <v>108554.579</v>
      </c>
      <c r="O26" s="54">
        <v>132805.43</v>
      </c>
      <c r="P26" s="54">
        <v>124585.792</v>
      </c>
      <c r="Q26" s="54">
        <v>125162.564</v>
      </c>
      <c r="R26" s="54">
        <v>155055.128</v>
      </c>
      <c r="S26" s="54">
        <v>127679.064</v>
      </c>
      <c r="T26" s="54">
        <v>174051.084</v>
      </c>
      <c r="U26" s="54">
        <v>179868.24</v>
      </c>
      <c r="V26" s="54">
        <v>164972.21599999999</v>
      </c>
      <c r="W26" s="54">
        <v>166236.57199999999</v>
      </c>
      <c r="X26" s="54">
        <v>181372.85</v>
      </c>
      <c r="Y26" s="54">
        <v>158393.62</v>
      </c>
      <c r="Z26" s="54">
        <v>138271.359</v>
      </c>
      <c r="AA26" s="54">
        <v>133241.628</v>
      </c>
      <c r="AB26" s="54">
        <v>157697.45499999999</v>
      </c>
      <c r="AC26" s="54">
        <v>151743.68599999999</v>
      </c>
      <c r="AD26" s="54">
        <v>107620.341</v>
      </c>
      <c r="AE26" s="54">
        <v>95553.547000000006</v>
      </c>
      <c r="AF26" s="54">
        <v>66651.600000000006</v>
      </c>
      <c r="AG26" s="54">
        <v>66159.407999999996</v>
      </c>
    </row>
    <row r="27" spans="1:33" x14ac:dyDescent="0.45">
      <c r="A27" t="s">
        <v>78</v>
      </c>
      <c r="B27" t="s">
        <v>122</v>
      </c>
      <c r="C27" t="s">
        <v>123</v>
      </c>
      <c r="E27" s="54">
        <v>441826.30499999999</v>
      </c>
      <c r="F27" s="54">
        <v>448335.67499999999</v>
      </c>
      <c r="G27" s="54">
        <v>459226.636</v>
      </c>
      <c r="H27" s="54">
        <v>441584.859</v>
      </c>
      <c r="I27" s="54">
        <v>451868.27899999998</v>
      </c>
      <c r="J27" s="54">
        <v>425430.49800000002</v>
      </c>
      <c r="K27" s="54">
        <v>400749.93199999997</v>
      </c>
      <c r="L27" s="54">
        <v>375573.89899999998</v>
      </c>
      <c r="M27" s="54">
        <v>392235.77299999999</v>
      </c>
      <c r="N27" s="54">
        <v>410293.97899999999</v>
      </c>
      <c r="O27" s="54">
        <v>391920.85700000002</v>
      </c>
      <c r="P27" s="54">
        <v>356102.87800000003</v>
      </c>
      <c r="Q27" s="54">
        <v>296482.87400000001</v>
      </c>
      <c r="R27" s="54">
        <v>288563.84999999998</v>
      </c>
      <c r="S27" s="54">
        <v>230911.014</v>
      </c>
      <c r="T27" s="54">
        <v>261791.375</v>
      </c>
      <c r="U27" s="54">
        <v>239561.14499999999</v>
      </c>
      <c r="V27" s="54">
        <v>253423.79399999999</v>
      </c>
      <c r="W27" s="54">
        <v>391431.76199999999</v>
      </c>
      <c r="X27" s="54">
        <v>340067.14399999997</v>
      </c>
      <c r="Y27" s="54">
        <v>264432.61</v>
      </c>
      <c r="Z27" s="54">
        <v>260775.084</v>
      </c>
      <c r="AA27" s="54">
        <v>271766.52100000001</v>
      </c>
      <c r="AB27" s="54">
        <v>219681.91399999999</v>
      </c>
      <c r="AC27" s="54">
        <v>288521.61300000001</v>
      </c>
      <c r="AD27" s="54">
        <v>314545.73100000003</v>
      </c>
      <c r="AE27" s="54">
        <v>303620.64500000002</v>
      </c>
      <c r="AF27" s="54">
        <v>188938.58600000001</v>
      </c>
      <c r="AG27" s="54">
        <v>270804.228</v>
      </c>
    </row>
    <row r="28" spans="1:33" x14ac:dyDescent="0.45">
      <c r="A28" t="s">
        <v>78</v>
      </c>
      <c r="B28" t="s">
        <v>124</v>
      </c>
      <c r="C28" t="s">
        <v>125</v>
      </c>
      <c r="E28" s="54">
        <v>22870.894</v>
      </c>
      <c r="F28" s="54">
        <v>21364.937999999998</v>
      </c>
      <c r="G28" s="54">
        <v>20048.102999999999</v>
      </c>
      <c r="H28" s="54">
        <v>18958.625</v>
      </c>
      <c r="I28" s="54">
        <v>22098.913</v>
      </c>
      <c r="J28" s="54">
        <v>14736.32</v>
      </c>
      <c r="K28" s="54">
        <v>20674.857</v>
      </c>
      <c r="L28" s="54">
        <v>26385.191999999999</v>
      </c>
      <c r="M28" s="54">
        <v>37254.862999999998</v>
      </c>
      <c r="N28" s="54">
        <v>28107.305</v>
      </c>
      <c r="O28" s="54">
        <v>21829.686000000002</v>
      </c>
      <c r="P28" s="54">
        <v>28630.92</v>
      </c>
      <c r="Q28" s="54">
        <v>14772.593000000001</v>
      </c>
      <c r="R28" s="54">
        <v>11295.674999999999</v>
      </c>
      <c r="S28" s="54">
        <v>10821.5</v>
      </c>
      <c r="T28" s="54">
        <v>17968.502</v>
      </c>
      <c r="U28" s="54">
        <v>10321.120999999999</v>
      </c>
      <c r="V28" s="54">
        <v>14174.242</v>
      </c>
      <c r="W28" s="54">
        <v>12185.8</v>
      </c>
      <c r="X28" s="54">
        <v>13371.6</v>
      </c>
      <c r="Y28" s="54">
        <v>11963.5</v>
      </c>
      <c r="Z28" s="54">
        <v>10906</v>
      </c>
      <c r="AA28" s="54">
        <v>11596.5</v>
      </c>
      <c r="AB28" s="54">
        <v>17142.5</v>
      </c>
      <c r="AC28" s="54">
        <v>28600</v>
      </c>
      <c r="AD28" s="54">
        <v>20768</v>
      </c>
      <c r="AE28" s="54">
        <v>16764</v>
      </c>
      <c r="AF28" s="54">
        <v>17820</v>
      </c>
      <c r="AG28" s="54">
        <v>5148</v>
      </c>
    </row>
    <row r="29" spans="1:33" x14ac:dyDescent="0.45">
      <c r="A29" t="s">
        <v>78</v>
      </c>
      <c r="B29" t="s">
        <v>126</v>
      </c>
      <c r="C29" t="s">
        <v>127</v>
      </c>
      <c r="E29" s="54">
        <v>42035.063999999998</v>
      </c>
      <c r="F29" s="54">
        <v>36301.095000000001</v>
      </c>
      <c r="G29" s="54">
        <v>25463.078000000001</v>
      </c>
      <c r="H29" s="54">
        <v>30951.097000000002</v>
      </c>
      <c r="I29" s="54">
        <v>24635.067999999999</v>
      </c>
      <c r="J29" s="54">
        <v>21352.3</v>
      </c>
      <c r="K29" s="54">
        <v>18612.457999999999</v>
      </c>
      <c r="L29" s="54">
        <v>16652.853999999999</v>
      </c>
      <c r="M29" s="54">
        <v>15381.096</v>
      </c>
      <c r="N29" s="54">
        <v>15411.888000000001</v>
      </c>
      <c r="O29" s="54">
        <v>11412.438</v>
      </c>
      <c r="P29" s="54">
        <v>14118.48</v>
      </c>
      <c r="Q29" s="54">
        <v>9647.6280000000006</v>
      </c>
      <c r="R29" s="54">
        <v>8706.84</v>
      </c>
      <c r="S29" s="54">
        <v>8585</v>
      </c>
      <c r="T29" s="54">
        <v>7012.5</v>
      </c>
      <c r="U29" s="54">
        <v>6800</v>
      </c>
      <c r="V29" s="54">
        <v>5397.5</v>
      </c>
      <c r="W29" s="54">
        <v>5227.5</v>
      </c>
      <c r="X29" s="54">
        <v>2677.5</v>
      </c>
      <c r="Y29" s="54">
        <v>3995</v>
      </c>
      <c r="Z29" s="54">
        <v>8967.5</v>
      </c>
      <c r="AA29" s="54">
        <v>7820</v>
      </c>
      <c r="AB29" s="54">
        <v>7949.5519999999997</v>
      </c>
      <c r="AC29" s="54">
        <v>4632.5</v>
      </c>
      <c r="AD29" s="54">
        <v>3740</v>
      </c>
      <c r="AE29" s="54">
        <v>3485</v>
      </c>
      <c r="AF29" s="54">
        <v>2252.5</v>
      </c>
      <c r="AG29" s="54">
        <v>0</v>
      </c>
    </row>
    <row r="30" spans="1:33" x14ac:dyDescent="0.45">
      <c r="A30" t="s">
        <v>78</v>
      </c>
      <c r="B30" t="s">
        <v>128</v>
      </c>
      <c r="C30" t="s">
        <v>6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625.57299999999998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464</v>
      </c>
      <c r="Y30" s="54">
        <v>556.79999999999995</v>
      </c>
      <c r="Z30" s="54">
        <v>0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</row>
    <row r="31" spans="1:33" x14ac:dyDescent="0.45">
      <c r="A31" t="s">
        <v>78</v>
      </c>
      <c r="B31" t="s">
        <v>129</v>
      </c>
      <c r="C31" t="s">
        <v>130</v>
      </c>
      <c r="D31" s="54" t="s">
        <v>16</v>
      </c>
      <c r="E31" s="54">
        <v>392600.12300000002</v>
      </c>
      <c r="F31" s="54">
        <v>412955.57799999998</v>
      </c>
      <c r="G31" s="54">
        <v>411000.21399999998</v>
      </c>
      <c r="H31" s="54">
        <v>393330.87099999998</v>
      </c>
      <c r="I31" s="54">
        <v>325923.97100000002</v>
      </c>
      <c r="J31" s="54">
        <v>347291.45</v>
      </c>
      <c r="K31" s="54">
        <v>353311.13900000002</v>
      </c>
      <c r="L31" s="54">
        <v>316397.49400000001</v>
      </c>
      <c r="M31" s="54">
        <v>306831.16200000001</v>
      </c>
      <c r="N31" s="54">
        <v>299030.04200000002</v>
      </c>
      <c r="O31" s="54">
        <v>342786.22499999998</v>
      </c>
      <c r="P31" s="54">
        <v>346124.08100000001</v>
      </c>
      <c r="Q31" s="54">
        <v>330092.12199999997</v>
      </c>
      <c r="R31" s="54">
        <v>343408.45799999998</v>
      </c>
      <c r="S31" s="54">
        <v>326433.32699999999</v>
      </c>
      <c r="T31" s="54">
        <v>271786.61300000001</v>
      </c>
      <c r="U31" s="54">
        <v>270157.32</v>
      </c>
      <c r="V31" s="54">
        <v>240234.99400000001</v>
      </c>
      <c r="W31" s="54">
        <v>282272.50199999998</v>
      </c>
      <c r="X31" s="54">
        <v>219022.66699999999</v>
      </c>
      <c r="Y31" s="54">
        <v>239400.69200000001</v>
      </c>
      <c r="Z31" s="54">
        <v>262891.67599999998</v>
      </c>
      <c r="AA31" s="54">
        <v>267311.53399999999</v>
      </c>
      <c r="AB31" s="54">
        <v>245867.98</v>
      </c>
      <c r="AC31" s="54">
        <v>263661.09999999998</v>
      </c>
      <c r="AD31" s="54">
        <v>273603.09999999998</v>
      </c>
      <c r="AE31" s="54">
        <v>223460.674</v>
      </c>
      <c r="AF31" s="54">
        <v>242252.64799999999</v>
      </c>
      <c r="AG31" s="54">
        <v>207807.79</v>
      </c>
    </row>
    <row r="32" spans="1:33" x14ac:dyDescent="0.45">
      <c r="A32" t="s">
        <v>78</v>
      </c>
      <c r="B32" t="s">
        <v>131</v>
      </c>
      <c r="C32" t="s">
        <v>132</v>
      </c>
      <c r="E32" s="54">
        <v>1150537.1459999999</v>
      </c>
      <c r="F32" s="54">
        <v>1094185.0060000001</v>
      </c>
      <c r="G32" s="54">
        <v>1048420.446</v>
      </c>
      <c r="H32" s="54">
        <v>936323.00199999998</v>
      </c>
      <c r="I32" s="54">
        <v>876014.68799999997</v>
      </c>
      <c r="J32" s="54">
        <v>921504.61300000001</v>
      </c>
      <c r="K32" s="54">
        <v>912985.64599999995</v>
      </c>
      <c r="L32" s="54">
        <v>912891.40399999998</v>
      </c>
      <c r="M32" s="54">
        <v>896726.54700000002</v>
      </c>
      <c r="N32" s="54">
        <v>877872.00199999998</v>
      </c>
      <c r="O32" s="54">
        <v>958941.39</v>
      </c>
      <c r="P32" s="54">
        <v>944795.45200000005</v>
      </c>
      <c r="Q32" s="54">
        <v>997106.55799999996</v>
      </c>
      <c r="R32" s="54">
        <v>1038968.219</v>
      </c>
      <c r="S32" s="54">
        <v>1113383.5490000001</v>
      </c>
      <c r="T32" s="54">
        <v>916954.45299999998</v>
      </c>
      <c r="U32" s="54">
        <v>866530.98100000003</v>
      </c>
      <c r="V32" s="54">
        <v>850332.71900000004</v>
      </c>
      <c r="W32" s="54">
        <v>931289.34</v>
      </c>
      <c r="X32" s="54">
        <v>844026.79700000002</v>
      </c>
      <c r="Y32" s="54">
        <v>753186.61300000001</v>
      </c>
      <c r="Z32" s="54">
        <v>753535.71600000001</v>
      </c>
      <c r="AA32" s="54">
        <v>658997.554</v>
      </c>
      <c r="AB32" s="54">
        <v>662113.63800000004</v>
      </c>
      <c r="AC32" s="54">
        <v>596467.13800000004</v>
      </c>
      <c r="AD32" s="54">
        <v>544863.88699999999</v>
      </c>
      <c r="AE32" s="54">
        <v>605090.14599999995</v>
      </c>
      <c r="AF32" s="54">
        <v>576257.67000000004</v>
      </c>
      <c r="AG32" s="54">
        <v>695286.63699999999</v>
      </c>
    </row>
    <row r="33" spans="1:33" x14ac:dyDescent="0.45">
      <c r="A33" t="s">
        <v>78</v>
      </c>
      <c r="B33" t="s">
        <v>133</v>
      </c>
      <c r="C33" t="s">
        <v>134</v>
      </c>
      <c r="D33" s="54" t="s">
        <v>14</v>
      </c>
      <c r="E33" s="54">
        <v>3793.08</v>
      </c>
      <c r="F33" s="54">
        <v>4617.0810000000001</v>
      </c>
      <c r="G33" s="54">
        <v>4901.0889999999999</v>
      </c>
      <c r="H33" s="54">
        <v>5996.48</v>
      </c>
      <c r="I33" s="54">
        <v>5072.1549999999997</v>
      </c>
      <c r="J33" s="54">
        <v>4157.4290000000001</v>
      </c>
      <c r="K33" s="54">
        <v>4723.7830000000004</v>
      </c>
      <c r="L33" s="54">
        <v>4569.5569999999998</v>
      </c>
      <c r="M33" s="54">
        <v>4545.4769999999999</v>
      </c>
      <c r="N33" s="54">
        <v>4758.8429999999998</v>
      </c>
      <c r="O33" s="54">
        <v>6042.6279999999997</v>
      </c>
      <c r="P33" s="54">
        <v>5708.7309999999998</v>
      </c>
      <c r="Q33" s="54">
        <v>3267.5140000000001</v>
      </c>
      <c r="R33" s="54">
        <v>3574.43</v>
      </c>
      <c r="S33" s="54">
        <v>4535.9840000000004</v>
      </c>
      <c r="T33" s="54">
        <v>4133.2020000000002</v>
      </c>
      <c r="U33" s="54">
        <v>4236.5</v>
      </c>
      <c r="V33" s="54">
        <v>4724</v>
      </c>
      <c r="W33" s="54">
        <v>9040.5</v>
      </c>
      <c r="X33" s="54">
        <v>7600.8</v>
      </c>
      <c r="Y33" s="54">
        <v>6272.6</v>
      </c>
      <c r="Z33" s="54">
        <v>6225.9</v>
      </c>
      <c r="AA33" s="54">
        <v>5738.5720000000001</v>
      </c>
      <c r="AB33" s="54">
        <v>6621.5439999999999</v>
      </c>
      <c r="AC33" s="54">
        <v>7066.808</v>
      </c>
      <c r="AD33" s="54">
        <v>4495.0360000000001</v>
      </c>
      <c r="AE33" s="54">
        <v>5521</v>
      </c>
      <c r="AF33" s="54">
        <v>7501.3</v>
      </c>
      <c r="AG33" s="54">
        <v>9487.9</v>
      </c>
    </row>
    <row r="34" spans="1:33" x14ac:dyDescent="0.45">
      <c r="A34" t="s">
        <v>78</v>
      </c>
      <c r="B34" t="s">
        <v>135</v>
      </c>
      <c r="C34" t="s">
        <v>136</v>
      </c>
      <c r="D34" s="54" t="s">
        <v>13</v>
      </c>
      <c r="E34" s="54">
        <v>3604876.105</v>
      </c>
      <c r="F34" s="54">
        <v>3643229.8859999999</v>
      </c>
      <c r="G34" s="54">
        <v>3564648.67</v>
      </c>
      <c r="H34" s="54">
        <v>3532790.977</v>
      </c>
      <c r="I34" s="54">
        <v>3121553.327</v>
      </c>
      <c r="J34" s="54">
        <v>3128336.6770000001</v>
      </c>
      <c r="K34" s="54">
        <v>3327935.1209999998</v>
      </c>
      <c r="L34" s="54">
        <v>2918368.0630000001</v>
      </c>
      <c r="M34" s="54">
        <v>3018390.6510000001</v>
      </c>
      <c r="N34" s="54">
        <v>2970116.0649999999</v>
      </c>
      <c r="O34" s="54">
        <v>3046493.1779999998</v>
      </c>
      <c r="P34" s="54">
        <v>2847686.557</v>
      </c>
      <c r="Q34" s="54">
        <v>2961151.085</v>
      </c>
      <c r="R34" s="54">
        <v>2789840.5520000001</v>
      </c>
      <c r="S34" s="54">
        <v>2598213.202</v>
      </c>
      <c r="T34" s="54">
        <v>2243684.17</v>
      </c>
      <c r="U34" s="54">
        <v>2156958.88</v>
      </c>
      <c r="V34" s="54">
        <v>2091936.814</v>
      </c>
      <c r="W34" s="54">
        <v>2062561.308</v>
      </c>
      <c r="X34" s="54">
        <v>1975482.4069999999</v>
      </c>
      <c r="Y34" s="54">
        <v>2046187.6170000001</v>
      </c>
      <c r="Z34" s="54">
        <v>1979560.544</v>
      </c>
      <c r="AA34" s="54">
        <v>1941782.8060000001</v>
      </c>
      <c r="AB34" s="54">
        <v>1862062.5349999999</v>
      </c>
      <c r="AC34" s="54">
        <v>1957823.4809999999</v>
      </c>
      <c r="AD34" s="54">
        <v>1781607.2169999999</v>
      </c>
      <c r="AE34" s="54">
        <v>1627980.92</v>
      </c>
      <c r="AF34" s="54">
        <v>1642707.932</v>
      </c>
      <c r="AG34" s="54">
        <v>1729708.415</v>
      </c>
    </row>
    <row r="35" spans="1:33" x14ac:dyDescent="0.45">
      <c r="A35" t="s">
        <v>78</v>
      </c>
      <c r="B35" t="s">
        <v>137</v>
      </c>
      <c r="C35" t="s">
        <v>138</v>
      </c>
      <c r="D35" s="54" t="s">
        <v>14</v>
      </c>
      <c r="E35" s="54">
        <v>0.17299999999999999</v>
      </c>
      <c r="F35" s="54">
        <v>4.2999999999999997E-2</v>
      </c>
      <c r="G35" s="54">
        <v>0</v>
      </c>
      <c r="H35" s="54">
        <v>0</v>
      </c>
      <c r="I35" s="54">
        <v>0</v>
      </c>
      <c r="J35" s="54">
        <v>43.21</v>
      </c>
      <c r="K35" s="54">
        <v>518.52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54">
        <v>0</v>
      </c>
      <c r="R35" s="54">
        <v>44.3</v>
      </c>
      <c r="S35" s="54">
        <v>88.6</v>
      </c>
      <c r="T35" s="54">
        <v>0</v>
      </c>
      <c r="U35" s="54">
        <v>0</v>
      </c>
      <c r="V35" s="54">
        <v>1373.3</v>
      </c>
      <c r="W35" s="54">
        <v>3366.8</v>
      </c>
      <c r="X35" s="54">
        <v>3189.6</v>
      </c>
      <c r="Y35" s="54">
        <v>44.3</v>
      </c>
      <c r="Z35" s="54">
        <v>1063.2</v>
      </c>
      <c r="AA35" s="54">
        <v>2082.1</v>
      </c>
      <c r="AB35" s="54">
        <v>18827.5</v>
      </c>
      <c r="AC35" s="54">
        <v>17808.599999999999</v>
      </c>
      <c r="AD35" s="54">
        <v>14663.3</v>
      </c>
      <c r="AE35" s="54">
        <v>16922.599999999999</v>
      </c>
      <c r="AF35" s="54">
        <v>30434.1</v>
      </c>
      <c r="AG35" s="54">
        <v>17277</v>
      </c>
    </row>
    <row r="36" spans="1:33" x14ac:dyDescent="0.45">
      <c r="A36" t="s">
        <v>78</v>
      </c>
      <c r="B36" t="s">
        <v>139</v>
      </c>
      <c r="C36" t="s">
        <v>140</v>
      </c>
      <c r="D36" s="54" t="s">
        <v>14</v>
      </c>
      <c r="E36" s="54">
        <v>812451.05</v>
      </c>
      <c r="F36" s="54">
        <v>717022.17</v>
      </c>
      <c r="G36" s="54">
        <v>671878.04799999995</v>
      </c>
      <c r="H36" s="54">
        <v>616205.23</v>
      </c>
      <c r="I36" s="54">
        <v>576073.353</v>
      </c>
      <c r="J36" s="54">
        <v>621988.58600000001</v>
      </c>
      <c r="K36" s="54">
        <v>618165.08499999996</v>
      </c>
      <c r="L36" s="54">
        <v>588980.68299999996</v>
      </c>
      <c r="M36" s="54">
        <v>606718.91899999999</v>
      </c>
      <c r="N36" s="54">
        <v>602955.56299999997</v>
      </c>
      <c r="O36" s="54">
        <v>603964.45200000005</v>
      </c>
      <c r="P36" s="54">
        <v>558062.09400000004</v>
      </c>
      <c r="Q36" s="54">
        <v>544592.42000000004</v>
      </c>
      <c r="R36" s="54">
        <v>546174.49600000004</v>
      </c>
      <c r="S36" s="54">
        <v>502660.63400000002</v>
      </c>
      <c r="T36" s="54">
        <v>444254.652</v>
      </c>
      <c r="U36" s="54">
        <v>416248.62</v>
      </c>
      <c r="V36" s="54">
        <v>455834.47399999999</v>
      </c>
      <c r="W36" s="54">
        <v>447730.27</v>
      </c>
      <c r="X36" s="54">
        <v>466870.56</v>
      </c>
      <c r="Y36" s="54">
        <v>433056.22</v>
      </c>
      <c r="Z36" s="54">
        <v>426290.69400000002</v>
      </c>
      <c r="AA36" s="54">
        <v>473483.67099999997</v>
      </c>
      <c r="AB36" s="54">
        <v>434811.05</v>
      </c>
      <c r="AC36" s="54">
        <v>423304.8</v>
      </c>
      <c r="AD36" s="54">
        <v>364992.96</v>
      </c>
      <c r="AE36" s="54">
        <v>381756.364</v>
      </c>
      <c r="AF36" s="54">
        <v>422389.36200000002</v>
      </c>
      <c r="AG36" s="54">
        <v>466876.98200000002</v>
      </c>
    </row>
    <row r="37" spans="1:33" x14ac:dyDescent="0.45">
      <c r="A37" t="s">
        <v>78</v>
      </c>
      <c r="B37" t="s">
        <v>141</v>
      </c>
      <c r="C37" t="s">
        <v>142</v>
      </c>
      <c r="E37" s="54">
        <v>64132.197</v>
      </c>
      <c r="F37" s="54">
        <v>70904.331000000006</v>
      </c>
      <c r="G37" s="54">
        <v>64638.917000000001</v>
      </c>
      <c r="H37" s="54">
        <v>53501.110999999997</v>
      </c>
      <c r="I37" s="54">
        <v>43035.29</v>
      </c>
      <c r="J37" s="54">
        <v>53116.559000000001</v>
      </c>
      <c r="K37" s="54">
        <v>40325.324999999997</v>
      </c>
      <c r="L37" s="54">
        <v>52499.919000000002</v>
      </c>
      <c r="M37" s="54">
        <v>48931.96</v>
      </c>
      <c r="N37" s="54">
        <v>36511.110999999997</v>
      </c>
      <c r="O37" s="54">
        <v>32432.028999999999</v>
      </c>
      <c r="P37" s="54">
        <v>36895.582999999999</v>
      </c>
      <c r="Q37" s="54">
        <v>38210.839</v>
      </c>
      <c r="R37" s="54">
        <v>47502.563999999998</v>
      </c>
      <c r="S37" s="54">
        <v>42165.563999999998</v>
      </c>
      <c r="T37" s="54">
        <v>48520.904000000002</v>
      </c>
      <c r="U37" s="54">
        <v>46523.624000000003</v>
      </c>
      <c r="V37" s="54">
        <v>31682.295999999998</v>
      </c>
      <c r="W37" s="54">
        <v>35622.32</v>
      </c>
      <c r="X37" s="54">
        <v>43493.947999999997</v>
      </c>
      <c r="Y37" s="54">
        <v>40270.624000000003</v>
      </c>
      <c r="Z37" s="54">
        <v>40589.315999999999</v>
      </c>
      <c r="AA37" s="54">
        <v>38128.786</v>
      </c>
      <c r="AB37" s="54">
        <v>31869.567999999999</v>
      </c>
      <c r="AC37" s="54">
        <v>66849.407999999996</v>
      </c>
      <c r="AD37" s="54">
        <v>80051</v>
      </c>
      <c r="AE37" s="54">
        <v>100073.66</v>
      </c>
      <c r="AF37" s="54">
        <v>88329.04</v>
      </c>
      <c r="AG37" s="54">
        <v>108289.60000000001</v>
      </c>
    </row>
    <row r="38" spans="1:33" x14ac:dyDescent="0.45">
      <c r="A38" t="s">
        <v>78</v>
      </c>
      <c r="B38" t="s">
        <v>143</v>
      </c>
      <c r="C38" t="s">
        <v>144</v>
      </c>
      <c r="D38" s="54" t="s">
        <v>23</v>
      </c>
      <c r="E38" s="54">
        <v>4235362.6459999997</v>
      </c>
      <c r="F38" s="54">
        <v>4744371.4079999998</v>
      </c>
      <c r="G38" s="54">
        <v>4711086.6090000002</v>
      </c>
      <c r="H38" s="54">
        <v>4448168.392</v>
      </c>
      <c r="I38" s="54">
        <v>4150636.6179999998</v>
      </c>
      <c r="J38" s="54">
        <v>4237949.6440000003</v>
      </c>
      <c r="K38" s="54">
        <v>4231942.8420000002</v>
      </c>
      <c r="L38" s="54">
        <v>3810774.287</v>
      </c>
      <c r="M38" s="54">
        <v>3771668.84</v>
      </c>
      <c r="N38" s="54">
        <v>3694116.7170000002</v>
      </c>
      <c r="O38" s="54">
        <v>3701022.3089999999</v>
      </c>
      <c r="P38" s="54">
        <v>3514775.1949999998</v>
      </c>
      <c r="Q38" s="54">
        <v>3556322.7659999998</v>
      </c>
      <c r="R38" s="54">
        <v>3427119.7390000001</v>
      </c>
      <c r="S38" s="54">
        <v>3165029.8730000001</v>
      </c>
      <c r="T38" s="54">
        <v>2967396.2689999999</v>
      </c>
      <c r="U38" s="54">
        <v>3015171.66</v>
      </c>
      <c r="V38" s="54">
        <v>2939995.4309999999</v>
      </c>
      <c r="W38" s="54">
        <v>2776696.0320000001</v>
      </c>
      <c r="X38" s="54">
        <v>2754765.2820000001</v>
      </c>
      <c r="Y38" s="54">
        <v>2820614.585</v>
      </c>
      <c r="Z38" s="54">
        <v>2740693.452</v>
      </c>
      <c r="AA38" s="54">
        <v>2677463.0389999999</v>
      </c>
      <c r="AB38" s="54">
        <v>2564130.4619999998</v>
      </c>
      <c r="AC38" s="54">
        <v>2637791.0929999999</v>
      </c>
      <c r="AD38" s="54">
        <v>2610217.469</v>
      </c>
      <c r="AE38" s="54">
        <v>2285949.7710000002</v>
      </c>
      <c r="AF38" s="54">
        <v>2267366.42</v>
      </c>
      <c r="AG38" s="54">
        <v>2191341.6570000001</v>
      </c>
    </row>
    <row r="39" spans="1:33" x14ac:dyDescent="0.45">
      <c r="A39" t="s">
        <v>78</v>
      </c>
      <c r="B39" t="s">
        <v>145</v>
      </c>
      <c r="C39" t="s">
        <v>146</v>
      </c>
      <c r="D39" s="54" t="s">
        <v>29</v>
      </c>
      <c r="E39" s="54">
        <v>2329494.2379999999</v>
      </c>
      <c r="F39" s="54">
        <v>2495932.5729999999</v>
      </c>
      <c r="G39" s="54">
        <v>3224388.679</v>
      </c>
      <c r="H39" s="54">
        <v>3363648.432</v>
      </c>
      <c r="I39" s="54">
        <v>2961358.9909999999</v>
      </c>
      <c r="J39" s="54">
        <v>2894391.5070000002</v>
      </c>
      <c r="K39" s="54">
        <v>2833838.264</v>
      </c>
      <c r="L39" s="54">
        <v>2783916.8450000002</v>
      </c>
      <c r="M39" s="54">
        <v>2684773.2510000002</v>
      </c>
      <c r="N39" s="54">
        <v>2379347.6370000001</v>
      </c>
      <c r="O39" s="54">
        <v>2545128.9509999999</v>
      </c>
      <c r="P39" s="54">
        <v>2631198.3930000002</v>
      </c>
      <c r="Q39" s="54">
        <v>2573777.267</v>
      </c>
      <c r="R39" s="54">
        <v>2562451.2230000002</v>
      </c>
      <c r="S39" s="54">
        <v>2259535.7880000002</v>
      </c>
      <c r="T39" s="54">
        <v>1866719.581</v>
      </c>
      <c r="U39" s="54">
        <v>1717327.4</v>
      </c>
      <c r="V39" s="54">
        <v>1756536.642</v>
      </c>
      <c r="W39" s="54">
        <v>1839966.13</v>
      </c>
      <c r="X39" s="54">
        <v>1563778.4069999999</v>
      </c>
      <c r="Y39" s="54">
        <v>1837405.5759999999</v>
      </c>
      <c r="Z39" s="54">
        <v>1725647.595</v>
      </c>
      <c r="AA39" s="54">
        <v>1628074.6980000001</v>
      </c>
      <c r="AB39" s="54">
        <v>1515672.064</v>
      </c>
      <c r="AC39" s="54">
        <v>1771568.5519999999</v>
      </c>
      <c r="AD39" s="54">
        <v>2073353.4680000001</v>
      </c>
      <c r="AE39" s="54">
        <v>1963943.0360000001</v>
      </c>
      <c r="AF39" s="54">
        <v>1891627.0090000001</v>
      </c>
      <c r="AG39" s="54">
        <v>2042839.926</v>
      </c>
    </row>
    <row r="40" spans="1:33" x14ac:dyDescent="0.45">
      <c r="A40" t="s">
        <v>78</v>
      </c>
      <c r="B40" t="s">
        <v>147</v>
      </c>
      <c r="C40" t="s">
        <v>148</v>
      </c>
      <c r="E40" s="54">
        <v>95507.046000000002</v>
      </c>
      <c r="F40" s="54">
        <v>87707.731</v>
      </c>
      <c r="G40" s="54">
        <v>99450.471000000005</v>
      </c>
      <c r="H40" s="54">
        <v>78123.362999999998</v>
      </c>
      <c r="I40" s="54">
        <v>59519.275000000001</v>
      </c>
      <c r="J40" s="54">
        <v>53437.557999999997</v>
      </c>
      <c r="K40" s="54">
        <v>68088.527000000002</v>
      </c>
      <c r="L40" s="54">
        <v>70556.842000000004</v>
      </c>
      <c r="M40" s="54">
        <v>51186.110999999997</v>
      </c>
      <c r="N40" s="54">
        <v>37178.902000000002</v>
      </c>
      <c r="O40" s="54">
        <v>34977.978000000003</v>
      </c>
      <c r="P40" s="54">
        <v>33256.813999999998</v>
      </c>
      <c r="Q40" s="54">
        <v>40912.06</v>
      </c>
      <c r="R40" s="54">
        <v>35813.228000000003</v>
      </c>
      <c r="S40" s="54">
        <v>35445.002</v>
      </c>
      <c r="T40" s="54">
        <v>33439.218000000001</v>
      </c>
      <c r="U40" s="54">
        <v>35458.1</v>
      </c>
      <c r="V40" s="54">
        <v>32020.5</v>
      </c>
      <c r="W40" s="54">
        <v>33166.400000000001</v>
      </c>
      <c r="X40" s="54">
        <v>37666.705999999998</v>
      </c>
      <c r="Y40" s="54">
        <v>49241.502999999997</v>
      </c>
      <c r="Z40" s="54">
        <v>55620.696000000004</v>
      </c>
      <c r="AA40" s="54">
        <v>37078.688999999998</v>
      </c>
      <c r="AB40" s="54">
        <v>55983.171999999999</v>
      </c>
      <c r="AC40" s="54">
        <v>52719.557999999997</v>
      </c>
      <c r="AD40" s="54">
        <v>47176.972000000002</v>
      </c>
      <c r="AE40" s="54">
        <v>37326</v>
      </c>
      <c r="AF40" s="54">
        <v>34697.4</v>
      </c>
      <c r="AG40" s="54">
        <v>37771.300000000003</v>
      </c>
    </row>
    <row r="41" spans="1:33" x14ac:dyDescent="0.45">
      <c r="A41" t="s">
        <v>78</v>
      </c>
      <c r="B41" t="s">
        <v>149</v>
      </c>
      <c r="C41" t="s">
        <v>9</v>
      </c>
      <c r="E41" s="54">
        <v>412508.8</v>
      </c>
      <c r="F41" s="54">
        <v>415336.97499999998</v>
      </c>
      <c r="G41" s="54">
        <v>372198.55300000001</v>
      </c>
      <c r="H41" s="54">
        <v>356149.24300000002</v>
      </c>
      <c r="I41" s="54">
        <v>343416.07400000002</v>
      </c>
      <c r="J41" s="54">
        <v>330298.27799999999</v>
      </c>
      <c r="K41" s="54">
        <v>325973.592</v>
      </c>
      <c r="L41" s="54">
        <v>325959.34299999999</v>
      </c>
      <c r="M41" s="54">
        <v>316804.75400000002</v>
      </c>
      <c r="N41" s="54">
        <v>298010.34399999998</v>
      </c>
      <c r="O41" s="54">
        <v>279087.19400000002</v>
      </c>
      <c r="P41" s="54">
        <v>255681.052</v>
      </c>
      <c r="Q41" s="54">
        <v>259243.454</v>
      </c>
      <c r="R41" s="54">
        <v>269019.799</v>
      </c>
      <c r="S41" s="54">
        <v>256765.31400000001</v>
      </c>
      <c r="T41" s="54">
        <v>244529.38200000001</v>
      </c>
      <c r="U41" s="54">
        <v>230065.285</v>
      </c>
      <c r="V41" s="54">
        <v>237888.14799999999</v>
      </c>
      <c r="W41" s="54">
        <v>213016.399</v>
      </c>
      <c r="X41" s="54">
        <v>218733.016</v>
      </c>
      <c r="Y41" s="54">
        <v>222449.31599999999</v>
      </c>
      <c r="Z41" s="54">
        <v>263408.49099999998</v>
      </c>
      <c r="AA41" s="54">
        <v>252435.39300000001</v>
      </c>
      <c r="AB41" s="54">
        <v>244340.93599999999</v>
      </c>
      <c r="AC41" s="54">
        <v>219609.921</v>
      </c>
      <c r="AD41" s="54">
        <v>219160.47399999999</v>
      </c>
      <c r="AE41" s="54">
        <v>200007.78700000001</v>
      </c>
      <c r="AF41" s="54">
        <v>192109.674</v>
      </c>
      <c r="AG41" s="54">
        <v>197069.63</v>
      </c>
    </row>
    <row r="42" spans="1:33" x14ac:dyDescent="0.45">
      <c r="A42" t="s">
        <v>78</v>
      </c>
      <c r="B42" t="s">
        <v>150</v>
      </c>
      <c r="C42" t="s">
        <v>151</v>
      </c>
      <c r="E42" s="54">
        <v>27217.447</v>
      </c>
      <c r="F42" s="54">
        <v>28907.438999999998</v>
      </c>
      <c r="G42" s="54">
        <v>27876.238000000001</v>
      </c>
      <c r="H42" s="54">
        <v>31207.085999999999</v>
      </c>
      <c r="I42" s="54">
        <v>31286.478999999999</v>
      </c>
      <c r="J42" s="54">
        <v>25965.196</v>
      </c>
      <c r="K42" s="54">
        <v>23765.772000000001</v>
      </c>
      <c r="L42" s="54">
        <v>26134.501</v>
      </c>
      <c r="M42" s="54">
        <v>25110.096000000001</v>
      </c>
      <c r="N42" s="54">
        <v>25927.957999999999</v>
      </c>
      <c r="O42" s="54">
        <v>26851.023000000001</v>
      </c>
      <c r="P42" s="54">
        <v>25518.162</v>
      </c>
      <c r="Q42" s="54">
        <v>24243.401999999998</v>
      </c>
      <c r="R42" s="54">
        <v>26264.569</v>
      </c>
      <c r="S42" s="54">
        <v>27993.241999999998</v>
      </c>
      <c r="T42" s="54">
        <v>26958.204000000002</v>
      </c>
      <c r="U42" s="54">
        <v>27071.644</v>
      </c>
      <c r="V42" s="54">
        <v>27946.243999999999</v>
      </c>
      <c r="W42" s="54">
        <v>26572.978999999999</v>
      </c>
      <c r="X42" s="54">
        <v>25732.758000000002</v>
      </c>
      <c r="Y42" s="54">
        <v>25184.465</v>
      </c>
      <c r="Z42" s="54">
        <v>19545.365000000002</v>
      </c>
      <c r="AA42" s="54">
        <v>18588.579000000002</v>
      </c>
      <c r="AB42" s="54">
        <v>17137.192999999999</v>
      </c>
      <c r="AC42" s="54">
        <v>16264.679</v>
      </c>
      <c r="AD42" s="54">
        <v>15782.579</v>
      </c>
      <c r="AE42" s="54">
        <v>16264.8</v>
      </c>
      <c r="AF42" s="54">
        <v>15229.9</v>
      </c>
      <c r="AG42" s="54">
        <v>15901.2</v>
      </c>
    </row>
    <row r="43" spans="1:33" x14ac:dyDescent="0.45">
      <c r="A43" t="s">
        <v>78</v>
      </c>
      <c r="B43" t="s">
        <v>152</v>
      </c>
      <c r="C43" t="s">
        <v>153</v>
      </c>
      <c r="E43" s="54">
        <v>189908.853</v>
      </c>
      <c r="F43" s="54">
        <v>205812.11199999999</v>
      </c>
      <c r="G43" s="54">
        <v>210197.27799999999</v>
      </c>
      <c r="H43" s="54">
        <v>190579.07800000001</v>
      </c>
      <c r="I43" s="54">
        <v>205749.50700000001</v>
      </c>
      <c r="J43" s="54">
        <v>194490.24600000001</v>
      </c>
      <c r="K43" s="54">
        <v>145776.70699999999</v>
      </c>
      <c r="L43" s="54">
        <v>120004.637</v>
      </c>
      <c r="M43" s="54">
        <v>112187.173</v>
      </c>
      <c r="N43" s="54">
        <v>111422.13400000001</v>
      </c>
      <c r="O43" s="54">
        <v>109832.205</v>
      </c>
      <c r="P43" s="54">
        <v>106303.22900000001</v>
      </c>
      <c r="Q43" s="54">
        <v>113183.504</v>
      </c>
      <c r="R43" s="54">
        <v>93832.104000000007</v>
      </c>
      <c r="S43" s="54">
        <v>105333.227</v>
      </c>
      <c r="T43" s="54">
        <v>87738.587</v>
      </c>
      <c r="U43" s="54">
        <v>85519.732999999993</v>
      </c>
      <c r="V43" s="54">
        <v>79974.100000000006</v>
      </c>
      <c r="W43" s="54">
        <v>64622</v>
      </c>
      <c r="X43" s="54">
        <v>66618</v>
      </c>
      <c r="Y43" s="54">
        <v>67999.5</v>
      </c>
      <c r="Z43" s="54">
        <v>73673.3</v>
      </c>
      <c r="AA43" s="54">
        <v>63016.5</v>
      </c>
      <c r="AB43" s="54">
        <v>64318.400000000001</v>
      </c>
      <c r="AC43" s="54">
        <v>59240.1</v>
      </c>
      <c r="AD43" s="54">
        <v>42062.1</v>
      </c>
      <c r="AE43" s="54">
        <v>38322.699999999997</v>
      </c>
      <c r="AF43" s="54">
        <v>28388.2</v>
      </c>
      <c r="AG43" s="54">
        <v>27622.6</v>
      </c>
    </row>
    <row r="44" spans="1:33" x14ac:dyDescent="0.45">
      <c r="A44" t="s">
        <v>78</v>
      </c>
      <c r="B44" t="s">
        <v>154</v>
      </c>
      <c r="C44" t="s">
        <v>35</v>
      </c>
      <c r="E44" s="54">
        <v>378256.864</v>
      </c>
      <c r="F44" s="54">
        <v>370418.59600000002</v>
      </c>
      <c r="G44" s="54">
        <v>365278.92599999998</v>
      </c>
      <c r="H44" s="54">
        <v>352109.15899999999</v>
      </c>
      <c r="I44" s="54">
        <v>294293.50300000003</v>
      </c>
      <c r="J44" s="54">
        <v>265604.89</v>
      </c>
      <c r="K44" s="54">
        <v>261351.58</v>
      </c>
      <c r="L44" s="54">
        <v>263405.86599999998</v>
      </c>
      <c r="M44" s="54">
        <v>266495.94199999998</v>
      </c>
      <c r="N44" s="54">
        <v>293885.44400000002</v>
      </c>
      <c r="O44" s="54">
        <v>289625.78600000002</v>
      </c>
      <c r="P44" s="54">
        <v>272718.79200000002</v>
      </c>
      <c r="Q44" s="54">
        <v>273120.56199999998</v>
      </c>
      <c r="R44" s="54">
        <v>236647.628</v>
      </c>
      <c r="S44" s="54">
        <v>234336.527</v>
      </c>
      <c r="T44" s="54">
        <v>223415.94200000001</v>
      </c>
      <c r="U44" s="54">
        <v>190752.326</v>
      </c>
      <c r="V44" s="54">
        <v>181253.12599999999</v>
      </c>
      <c r="W44" s="54">
        <v>176980.231</v>
      </c>
      <c r="X44" s="54">
        <v>173990</v>
      </c>
      <c r="Y44" s="54">
        <v>168732.91</v>
      </c>
      <c r="Z44" s="54">
        <v>162752.50700000001</v>
      </c>
      <c r="AA44" s="54">
        <v>161263.32500000001</v>
      </c>
      <c r="AB44" s="54">
        <v>145097.571</v>
      </c>
      <c r="AC44" s="54">
        <v>150887.068</v>
      </c>
      <c r="AD44" s="54">
        <v>154319.35999999999</v>
      </c>
      <c r="AE44" s="54">
        <v>138292.92000000001</v>
      </c>
      <c r="AF44" s="54">
        <v>134524.13800000001</v>
      </c>
      <c r="AG44" s="54">
        <v>137480.43799999999</v>
      </c>
    </row>
    <row r="45" spans="1:33" x14ac:dyDescent="0.45">
      <c r="A45" t="s">
        <v>78</v>
      </c>
      <c r="B45" t="s">
        <v>155</v>
      </c>
      <c r="C45" t="s">
        <v>156</v>
      </c>
      <c r="E45" s="54">
        <v>1195653.5819999999</v>
      </c>
      <c r="F45" s="54">
        <v>1059248.3859999999</v>
      </c>
      <c r="G45" s="54">
        <v>419844.38500000001</v>
      </c>
      <c r="H45" s="54">
        <v>355847.18699999998</v>
      </c>
      <c r="I45" s="54">
        <v>302770.69099999999</v>
      </c>
      <c r="J45" s="54">
        <v>322925.68800000002</v>
      </c>
      <c r="K45" s="54">
        <v>284239.33500000002</v>
      </c>
      <c r="L45" s="54">
        <v>292097.64199999999</v>
      </c>
      <c r="M45" s="54">
        <v>300884.11599999998</v>
      </c>
      <c r="N45" s="54">
        <v>254813.592</v>
      </c>
      <c r="O45" s="54">
        <v>218846.375</v>
      </c>
      <c r="P45" s="54">
        <v>236972.28400000001</v>
      </c>
      <c r="Q45" s="54">
        <v>216767.54800000001</v>
      </c>
      <c r="R45" s="54">
        <v>207261.932</v>
      </c>
      <c r="S45" s="54">
        <v>201822.557</v>
      </c>
      <c r="T45" s="54">
        <v>157613.796</v>
      </c>
      <c r="U45" s="54">
        <v>180190.63200000001</v>
      </c>
      <c r="V45" s="54">
        <v>137363.27499999999</v>
      </c>
      <c r="W45" s="54">
        <v>162979.783</v>
      </c>
      <c r="X45" s="54">
        <v>125717.23299999999</v>
      </c>
      <c r="Y45" s="54">
        <v>115627.356</v>
      </c>
      <c r="Z45" s="54">
        <v>139563.64300000001</v>
      </c>
      <c r="AA45" s="54">
        <v>117714.8</v>
      </c>
      <c r="AB45" s="54">
        <v>91650.561000000002</v>
      </c>
      <c r="AC45" s="54">
        <v>88765.361000000004</v>
      </c>
      <c r="AD45" s="54">
        <v>74841.86</v>
      </c>
      <c r="AE45" s="54">
        <v>109022.2</v>
      </c>
      <c r="AF45" s="54">
        <v>113877.32</v>
      </c>
      <c r="AG45" s="54">
        <v>119860.12</v>
      </c>
    </row>
    <row r="46" spans="1:33" x14ac:dyDescent="0.45">
      <c r="A46" t="s">
        <v>78</v>
      </c>
      <c r="B46" t="s">
        <v>157</v>
      </c>
      <c r="C46" t="s">
        <v>158</v>
      </c>
      <c r="D46" s="54" t="s">
        <v>28</v>
      </c>
      <c r="E46" s="54">
        <v>360.137</v>
      </c>
      <c r="F46" s="54">
        <v>627.93499999999995</v>
      </c>
      <c r="G46" s="54">
        <v>498.44499999999999</v>
      </c>
      <c r="H46" s="54">
        <v>863.60199999999998</v>
      </c>
      <c r="I46" s="54">
        <v>1154.96</v>
      </c>
      <c r="J46" s="54">
        <v>1647.8330000000001</v>
      </c>
      <c r="K46" s="54">
        <v>1706.8150000000001</v>
      </c>
      <c r="L46" s="54">
        <v>2160.2620000000002</v>
      </c>
      <c r="M46" s="54">
        <v>2798.5990000000002</v>
      </c>
      <c r="N46" s="54">
        <v>1499.8009999999999</v>
      </c>
      <c r="O46" s="54">
        <v>2459.6860000000001</v>
      </c>
      <c r="P46" s="54">
        <v>3254.1170000000002</v>
      </c>
      <c r="Q46" s="54">
        <v>3144.6610000000001</v>
      </c>
      <c r="R46" s="54">
        <v>2765.8229999999999</v>
      </c>
      <c r="S46" s="54">
        <v>3319.2440000000001</v>
      </c>
      <c r="T46" s="54">
        <v>4140.4539999999997</v>
      </c>
      <c r="U46" s="54">
        <v>4634.51</v>
      </c>
      <c r="V46" s="54">
        <v>4546.884</v>
      </c>
      <c r="W46" s="54">
        <v>3746.2579999999998</v>
      </c>
      <c r="X46" s="54">
        <v>3537.5940000000001</v>
      </c>
      <c r="Y46" s="54">
        <v>3612.1469999999999</v>
      </c>
      <c r="Z46" s="54">
        <v>2898.5120000000002</v>
      </c>
      <c r="AA46" s="54">
        <v>2715.8110000000001</v>
      </c>
      <c r="AB46" s="54">
        <v>3365.598</v>
      </c>
      <c r="AC46" s="54">
        <v>4116.88</v>
      </c>
      <c r="AD46" s="54">
        <v>4356.9679999999998</v>
      </c>
      <c r="AE46" s="54">
        <v>3356.65</v>
      </c>
      <c r="AF46" s="54">
        <v>2890.6</v>
      </c>
      <c r="AG46" s="54">
        <v>3726.8409999999999</v>
      </c>
    </row>
    <row r="47" spans="1:33" x14ac:dyDescent="0.45">
      <c r="A47" t="s">
        <v>78</v>
      </c>
      <c r="B47" t="s">
        <v>159</v>
      </c>
      <c r="C47" t="s">
        <v>160</v>
      </c>
      <c r="E47" s="54">
        <v>45.521000000000001</v>
      </c>
      <c r="F47" s="54">
        <v>344.38799999999998</v>
      </c>
      <c r="G47" s="54">
        <v>236.51</v>
      </c>
      <c r="H47" s="54">
        <v>544.6</v>
      </c>
      <c r="I47" s="54">
        <v>151.822</v>
      </c>
      <c r="J47" s="54">
        <v>378.32900000000001</v>
      </c>
      <c r="K47" s="54">
        <v>539.35599999999999</v>
      </c>
      <c r="L47" s="54">
        <v>494.40199999999999</v>
      </c>
      <c r="M47" s="54">
        <v>1317.5450000000001</v>
      </c>
      <c r="N47" s="54">
        <v>782.10400000000004</v>
      </c>
      <c r="O47" s="54">
        <v>596.53099999999995</v>
      </c>
      <c r="P47" s="54">
        <v>1387.47</v>
      </c>
      <c r="Q47" s="54">
        <v>1397.16</v>
      </c>
      <c r="R47" s="54">
        <v>1750.9390000000001</v>
      </c>
      <c r="S47" s="54">
        <v>1644.6510000000001</v>
      </c>
      <c r="T47" s="54">
        <v>2018.6210000000001</v>
      </c>
      <c r="U47" s="54">
        <v>2448.087</v>
      </c>
      <c r="V47" s="54">
        <v>2931.989</v>
      </c>
      <c r="W47" s="54">
        <v>2543.8409999999999</v>
      </c>
      <c r="X47" s="54">
        <v>2147.5410000000002</v>
      </c>
      <c r="Y47" s="54">
        <v>1958.6</v>
      </c>
      <c r="Z47" s="54">
        <v>1829.249</v>
      </c>
      <c r="AA47" s="54">
        <v>1802.375</v>
      </c>
      <c r="AB47" s="54">
        <v>2164.48</v>
      </c>
      <c r="AC47" s="54">
        <v>3398.31</v>
      </c>
      <c r="AD47" s="54">
        <v>3907.85</v>
      </c>
      <c r="AE47" s="54">
        <v>3171.1750000000002</v>
      </c>
      <c r="AF47" s="54">
        <v>2705.125</v>
      </c>
      <c r="AG47" s="54">
        <v>3559.375</v>
      </c>
    </row>
    <row r="48" spans="1:33" x14ac:dyDescent="0.45">
      <c r="A48" t="s">
        <v>78</v>
      </c>
      <c r="B48" t="s">
        <v>161</v>
      </c>
      <c r="C48" t="s">
        <v>162</v>
      </c>
      <c r="E48" s="54">
        <v>314.61700000000002</v>
      </c>
      <c r="F48" s="54">
        <v>283.54700000000003</v>
      </c>
      <c r="G48" s="54">
        <v>261.935</v>
      </c>
      <c r="H48" s="54">
        <v>319.00200000000001</v>
      </c>
      <c r="I48" s="54">
        <v>1003.138</v>
      </c>
      <c r="J48" s="54">
        <v>1269.5039999999999</v>
      </c>
      <c r="K48" s="54">
        <v>1167.4590000000001</v>
      </c>
      <c r="L48" s="54">
        <v>1665.86</v>
      </c>
      <c r="M48" s="54">
        <v>1481.0540000000001</v>
      </c>
      <c r="N48" s="54">
        <v>717.697</v>
      </c>
      <c r="O48" s="54">
        <v>1863.155</v>
      </c>
      <c r="P48" s="54">
        <v>1866.6469999999999</v>
      </c>
      <c r="Q48" s="54">
        <v>1747.501</v>
      </c>
      <c r="R48" s="54">
        <v>1014.884</v>
      </c>
      <c r="S48" s="54">
        <v>1674.5930000000001</v>
      </c>
      <c r="T48" s="54">
        <v>2121.8330000000001</v>
      </c>
      <c r="U48" s="54">
        <v>2186.4229999999998</v>
      </c>
      <c r="V48" s="54">
        <v>1614.895</v>
      </c>
      <c r="W48" s="54">
        <v>1202.4169999999999</v>
      </c>
      <c r="X48" s="54">
        <v>1390.0530000000001</v>
      </c>
      <c r="Y48" s="54">
        <v>1653.547</v>
      </c>
      <c r="Z48" s="54">
        <v>1069.2629999999999</v>
      </c>
      <c r="AA48" s="54">
        <v>913.43600000000004</v>
      </c>
      <c r="AB48" s="54">
        <v>1201.1179999999999</v>
      </c>
      <c r="AC48" s="54">
        <v>718.57</v>
      </c>
      <c r="AD48" s="54">
        <v>449.11799999999999</v>
      </c>
      <c r="AE48" s="54">
        <v>185.47499999999999</v>
      </c>
      <c r="AF48" s="54">
        <v>185.47499999999999</v>
      </c>
      <c r="AG48" s="54">
        <v>167.46600000000001</v>
      </c>
    </row>
    <row r="49" spans="1:33" x14ac:dyDescent="0.45">
      <c r="A49" t="s">
        <v>78</v>
      </c>
      <c r="B49" t="s">
        <v>163</v>
      </c>
      <c r="C49" t="s">
        <v>164</v>
      </c>
      <c r="D49" s="54" t="s">
        <v>12</v>
      </c>
      <c r="E49" s="54">
        <v>206245.79699999999</v>
      </c>
      <c r="F49" s="54">
        <v>194796.83499999999</v>
      </c>
      <c r="G49" s="54">
        <v>195618.02</v>
      </c>
      <c r="H49" s="54">
        <v>196699.70499999999</v>
      </c>
      <c r="I49" s="54">
        <v>186143.633</v>
      </c>
      <c r="J49" s="54">
        <v>169187.22899999999</v>
      </c>
      <c r="K49" s="54">
        <v>152562.65900000001</v>
      </c>
      <c r="L49" s="54">
        <v>132980.81599999999</v>
      </c>
      <c r="M49" s="54">
        <v>112998.02800000001</v>
      </c>
      <c r="N49" s="54">
        <v>90450.606</v>
      </c>
      <c r="O49" s="54">
        <v>83388.210000000006</v>
      </c>
      <c r="P49" s="54">
        <v>85679.078999999998</v>
      </c>
      <c r="Q49" s="54">
        <v>78316.065000000002</v>
      </c>
      <c r="R49" s="54">
        <v>65551.876999999993</v>
      </c>
      <c r="S49" s="54">
        <v>69596.243000000002</v>
      </c>
      <c r="T49" s="54">
        <v>58296</v>
      </c>
      <c r="U49" s="54">
        <v>34960</v>
      </c>
      <c r="V49" s="54">
        <v>27498</v>
      </c>
      <c r="W49" s="54">
        <v>20214</v>
      </c>
      <c r="X49" s="54">
        <v>21025</v>
      </c>
      <c r="Y49" s="54">
        <v>21875</v>
      </c>
      <c r="Z49" s="54">
        <v>17194</v>
      </c>
      <c r="AA49" s="54">
        <v>8733</v>
      </c>
      <c r="AB49" s="54">
        <v>7548</v>
      </c>
      <c r="AC49" s="54">
        <v>5963</v>
      </c>
      <c r="AD49" s="54">
        <v>2454</v>
      </c>
      <c r="AE49" s="54">
        <v>2538</v>
      </c>
      <c r="AF49" s="54">
        <v>2232</v>
      </c>
      <c r="AG49" s="54">
        <v>3369</v>
      </c>
    </row>
    <row r="50" spans="1:33" x14ac:dyDescent="0.45">
      <c r="A50" t="s">
        <v>78</v>
      </c>
      <c r="B50" t="s">
        <v>165</v>
      </c>
      <c r="C50" t="s">
        <v>166</v>
      </c>
      <c r="D50" s="54" t="s">
        <v>12</v>
      </c>
      <c r="E50" s="54">
        <v>2370.6880000000001</v>
      </c>
      <c r="F50" s="54">
        <v>2333.922</v>
      </c>
      <c r="G50" s="54">
        <v>1819.47</v>
      </c>
      <c r="H50" s="54">
        <v>2734.3919999999998</v>
      </c>
      <c r="I50" s="54">
        <v>2646.598</v>
      </c>
      <c r="J50" s="54">
        <v>2859.0149999999999</v>
      </c>
      <c r="K50" s="54">
        <v>3523.1950000000002</v>
      </c>
      <c r="L50" s="54">
        <v>2565.9369999999999</v>
      </c>
      <c r="M50" s="54">
        <v>2341.989</v>
      </c>
      <c r="N50" s="54">
        <v>2592.6309999999999</v>
      </c>
      <c r="O50" s="54">
        <v>2150.607</v>
      </c>
      <c r="P50" s="54">
        <v>2264.1109999999999</v>
      </c>
      <c r="Q50" s="54">
        <v>1789.377</v>
      </c>
      <c r="R50" s="54">
        <v>2001.354</v>
      </c>
      <c r="S50" s="54">
        <v>1113.25</v>
      </c>
      <c r="T50" s="54">
        <v>996</v>
      </c>
      <c r="U50" s="54">
        <v>720</v>
      </c>
      <c r="V50" s="54">
        <v>600</v>
      </c>
      <c r="W50" s="54">
        <v>540</v>
      </c>
      <c r="X50" s="54">
        <v>660</v>
      </c>
      <c r="Y50" s="54">
        <v>570</v>
      </c>
      <c r="Z50" s="54">
        <v>510</v>
      </c>
      <c r="AA50" s="54">
        <v>660</v>
      </c>
      <c r="AB50" s="54">
        <v>570</v>
      </c>
      <c r="AC50" s="54">
        <v>600</v>
      </c>
      <c r="AD50" s="54">
        <v>570</v>
      </c>
      <c r="AE50" s="54">
        <v>600</v>
      </c>
      <c r="AF50" s="54">
        <v>660</v>
      </c>
      <c r="AG50" s="54">
        <v>630</v>
      </c>
    </row>
    <row r="51" spans="1:33" x14ac:dyDescent="0.45">
      <c r="A51" t="s">
        <v>78</v>
      </c>
      <c r="B51" t="s">
        <v>167</v>
      </c>
      <c r="C51" t="s">
        <v>168</v>
      </c>
      <c r="D51" s="54" t="s">
        <v>24</v>
      </c>
      <c r="E51" s="54">
        <v>7144.3220000000001</v>
      </c>
      <c r="F51" s="54">
        <v>5721.4430000000002</v>
      </c>
      <c r="G51" s="54">
        <v>5345.8</v>
      </c>
      <c r="H51" s="54">
        <v>3531.2460000000001</v>
      </c>
      <c r="I51" s="54">
        <v>3044.5920000000001</v>
      </c>
      <c r="J51" s="54">
        <v>3274.9119999999998</v>
      </c>
      <c r="K51" s="54">
        <v>3087.1329999999998</v>
      </c>
      <c r="L51" s="54">
        <v>2805.3249999999998</v>
      </c>
      <c r="M51" s="54">
        <v>2164.2669999999998</v>
      </c>
      <c r="N51" s="54">
        <v>2496.0410000000002</v>
      </c>
      <c r="O51" s="54">
        <v>3052.3710000000001</v>
      </c>
      <c r="P51" s="54">
        <v>322.11399999999998</v>
      </c>
      <c r="Q51" s="54">
        <v>107.66800000000001</v>
      </c>
      <c r="R51" s="54">
        <v>0</v>
      </c>
      <c r="S51" s="54">
        <v>0</v>
      </c>
      <c r="T51" s="54">
        <v>0</v>
      </c>
      <c r="U51" s="54">
        <v>0</v>
      </c>
      <c r="V51" s="54">
        <v>0</v>
      </c>
      <c r="W51" s="54">
        <v>0</v>
      </c>
      <c r="X51" s="54">
        <v>0</v>
      </c>
      <c r="Y51" s="54">
        <v>0</v>
      </c>
      <c r="Z51" s="54">
        <v>0</v>
      </c>
      <c r="AA51" s="54">
        <v>0</v>
      </c>
      <c r="AB51" s="54">
        <v>0</v>
      </c>
      <c r="AC51" s="54">
        <v>0</v>
      </c>
      <c r="AD51" s="54">
        <v>0</v>
      </c>
      <c r="AE51" s="54">
        <v>0</v>
      </c>
      <c r="AF51" s="54">
        <v>0</v>
      </c>
      <c r="AG51" s="54">
        <v>0</v>
      </c>
    </row>
    <row r="52" spans="1:33" x14ac:dyDescent="0.45">
      <c r="A52" t="s">
        <v>78</v>
      </c>
      <c r="B52" t="s">
        <v>169</v>
      </c>
      <c r="C52" t="s">
        <v>170</v>
      </c>
      <c r="D52" s="54" t="s">
        <v>24</v>
      </c>
      <c r="E52" s="54">
        <v>44394.864999999998</v>
      </c>
      <c r="F52" s="54">
        <v>47729.555999999997</v>
      </c>
      <c r="G52" s="54">
        <v>43958.197</v>
      </c>
      <c r="H52" s="54">
        <v>47002.108999999997</v>
      </c>
      <c r="I52" s="54">
        <v>43134.652999999998</v>
      </c>
      <c r="J52" s="54">
        <v>41107.197</v>
      </c>
      <c r="K52" s="54">
        <v>34047.868999999999</v>
      </c>
      <c r="L52" s="54">
        <v>26520.167000000001</v>
      </c>
      <c r="M52" s="54">
        <v>22799.955999999998</v>
      </c>
      <c r="N52" s="54">
        <v>18599.314999999999</v>
      </c>
      <c r="O52" s="54">
        <v>12763.386</v>
      </c>
      <c r="P52" s="54">
        <v>6494.451</v>
      </c>
      <c r="Q52" s="54">
        <v>1539.0239999999999</v>
      </c>
      <c r="R52" s="54">
        <v>2127.1080000000002</v>
      </c>
      <c r="S52" s="54">
        <v>307.63799999999998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 s="54">
        <v>0</v>
      </c>
      <c r="Z52" s="54">
        <v>0</v>
      </c>
      <c r="AA52" s="54">
        <v>0</v>
      </c>
      <c r="AB52" s="54">
        <v>0</v>
      </c>
      <c r="AC52" s="54">
        <v>0</v>
      </c>
      <c r="AD52" s="54">
        <v>0</v>
      </c>
      <c r="AE52" s="54">
        <v>0</v>
      </c>
      <c r="AF52" s="54">
        <v>0</v>
      </c>
      <c r="AG52" s="54">
        <v>0</v>
      </c>
    </row>
    <row r="53" spans="1:33" x14ac:dyDescent="0.45">
      <c r="A53" t="s">
        <v>78</v>
      </c>
      <c r="B53" t="s">
        <v>171</v>
      </c>
      <c r="C53" t="s">
        <v>172</v>
      </c>
      <c r="D53" s="54" t="s">
        <v>25</v>
      </c>
      <c r="E53" s="54">
        <v>17490.814999999999</v>
      </c>
      <c r="F53" s="54">
        <v>14502.611000000001</v>
      </c>
      <c r="G53" s="54">
        <v>13435.308000000001</v>
      </c>
      <c r="H53" s="54">
        <v>13830.456</v>
      </c>
      <c r="I53" s="54">
        <v>13002.644</v>
      </c>
      <c r="J53" s="54">
        <v>14466.934999999999</v>
      </c>
      <c r="K53" s="54">
        <v>15448.927</v>
      </c>
      <c r="L53" s="54">
        <v>13123.779</v>
      </c>
      <c r="M53" s="54">
        <v>12273.293</v>
      </c>
      <c r="N53" s="54">
        <v>13038.97</v>
      </c>
      <c r="O53" s="54">
        <v>9980.0300000000007</v>
      </c>
      <c r="P53" s="54">
        <v>2345.52</v>
      </c>
      <c r="Q53" s="54">
        <v>2720.75</v>
      </c>
      <c r="R53" s="54">
        <v>4.0629999999999997</v>
      </c>
      <c r="S53" s="54">
        <v>0</v>
      </c>
      <c r="T53" s="54">
        <v>0</v>
      </c>
      <c r="U53" s="54">
        <v>0</v>
      </c>
      <c r="V53" s="54">
        <v>0</v>
      </c>
      <c r="W53" s="54">
        <v>0</v>
      </c>
      <c r="X53" s="54">
        <v>0</v>
      </c>
      <c r="Y53" s="54">
        <v>0</v>
      </c>
      <c r="Z53" s="54">
        <v>0</v>
      </c>
      <c r="AA53" s="54">
        <v>0</v>
      </c>
      <c r="AB53" s="54">
        <v>0</v>
      </c>
      <c r="AC53" s="54">
        <v>0</v>
      </c>
      <c r="AD53" s="54">
        <v>0</v>
      </c>
      <c r="AE53" s="54">
        <v>0</v>
      </c>
      <c r="AF53" s="54">
        <v>0</v>
      </c>
      <c r="AG53" s="54">
        <v>0</v>
      </c>
    </row>
    <row r="54" spans="1:33" x14ac:dyDescent="0.45">
      <c r="A54" t="s">
        <v>78</v>
      </c>
      <c r="B54" t="s">
        <v>173</v>
      </c>
      <c r="C54" t="s">
        <v>174</v>
      </c>
      <c r="D54" s="54" t="s">
        <v>25</v>
      </c>
      <c r="E54" s="54">
        <v>292432.57299999997</v>
      </c>
      <c r="F54" s="54">
        <v>251760.42600000001</v>
      </c>
      <c r="G54" s="54">
        <v>224497.99600000001</v>
      </c>
      <c r="H54" s="54">
        <v>192838.658</v>
      </c>
      <c r="I54" s="54">
        <v>219079.83499999999</v>
      </c>
      <c r="J54" s="54">
        <v>153519.85800000001</v>
      </c>
      <c r="K54" s="54">
        <v>112489.482</v>
      </c>
      <c r="L54" s="54">
        <v>108099.11900000001</v>
      </c>
      <c r="M54" s="54">
        <v>96840.721000000005</v>
      </c>
      <c r="N54" s="54">
        <v>47300.597000000002</v>
      </c>
      <c r="O54" s="54">
        <v>44189.858</v>
      </c>
      <c r="P54" s="54">
        <v>35754.781000000003</v>
      </c>
      <c r="Q54" s="54">
        <v>31166.710999999999</v>
      </c>
      <c r="R54" s="54">
        <v>16067.162</v>
      </c>
      <c r="S54" s="54">
        <v>8707.2350000000006</v>
      </c>
      <c r="T54" s="54">
        <v>5725.3919999999998</v>
      </c>
      <c r="U54" s="54">
        <v>3328.2109999999998</v>
      </c>
      <c r="V54" s="54">
        <v>1847.5419999999999</v>
      </c>
      <c r="W54" s="54">
        <v>2.6640000000000001</v>
      </c>
      <c r="X54" s="54">
        <v>1.1100000000000001</v>
      </c>
      <c r="Y54" s="54">
        <v>2.96</v>
      </c>
      <c r="Z54" s="54">
        <v>55.5</v>
      </c>
      <c r="AA54" s="54">
        <v>118.4</v>
      </c>
      <c r="AB54" s="54">
        <v>88.8</v>
      </c>
      <c r="AC54" s="54">
        <v>0</v>
      </c>
      <c r="AD54" s="54">
        <v>0</v>
      </c>
      <c r="AE54" s="54">
        <v>0</v>
      </c>
      <c r="AF54" s="54">
        <v>0</v>
      </c>
      <c r="AG54" s="54">
        <v>0</v>
      </c>
    </row>
    <row r="55" spans="1:33" x14ac:dyDescent="0.45">
      <c r="A55" t="s">
        <v>78</v>
      </c>
      <c r="B55" t="s">
        <v>175</v>
      </c>
      <c r="C55" t="s">
        <v>176</v>
      </c>
      <c r="D55" s="54" t="s">
        <v>12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43.1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0</v>
      </c>
      <c r="Z55" s="54">
        <v>0</v>
      </c>
      <c r="AA55" s="54">
        <v>0</v>
      </c>
      <c r="AB55" s="54">
        <v>0</v>
      </c>
      <c r="AC55" s="54">
        <v>0</v>
      </c>
      <c r="AD55" s="54">
        <v>0</v>
      </c>
      <c r="AE55" s="54">
        <v>0</v>
      </c>
      <c r="AF55" s="54">
        <v>0</v>
      </c>
      <c r="AG55" s="54">
        <v>0</v>
      </c>
    </row>
    <row r="56" spans="1:33" x14ac:dyDescent="0.45">
      <c r="A56" t="s">
        <v>78</v>
      </c>
      <c r="B56" t="s">
        <v>177</v>
      </c>
      <c r="C56" t="s">
        <v>178</v>
      </c>
      <c r="E56" s="54">
        <v>301.7</v>
      </c>
      <c r="F56" s="54">
        <v>0</v>
      </c>
      <c r="G56" s="54">
        <v>0</v>
      </c>
      <c r="H56" s="54">
        <v>43.1</v>
      </c>
      <c r="I56" s="54">
        <v>0</v>
      </c>
      <c r="J56" s="54">
        <v>0</v>
      </c>
      <c r="K56" s="54">
        <v>0</v>
      </c>
      <c r="L56" s="54">
        <v>44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54">
        <v>0</v>
      </c>
      <c r="S56" s="54">
        <v>0</v>
      </c>
      <c r="T56" s="54">
        <v>0</v>
      </c>
      <c r="U56" s="54">
        <v>0</v>
      </c>
      <c r="V56" s="54">
        <v>0</v>
      </c>
      <c r="W56" s="54">
        <v>0</v>
      </c>
      <c r="X56" s="54">
        <v>0</v>
      </c>
      <c r="Y56" s="54">
        <v>0</v>
      </c>
      <c r="Z56" s="54">
        <v>0</v>
      </c>
      <c r="AA56" s="54">
        <v>0</v>
      </c>
      <c r="AB56" s="54">
        <v>0</v>
      </c>
      <c r="AC56" s="54">
        <v>0</v>
      </c>
      <c r="AD56" s="54">
        <v>0</v>
      </c>
      <c r="AE56" s="54">
        <v>0</v>
      </c>
      <c r="AF56" s="54">
        <v>0</v>
      </c>
      <c r="AG56" s="54">
        <v>0</v>
      </c>
    </row>
    <row r="57" spans="1:33" x14ac:dyDescent="0.45">
      <c r="A57" t="s">
        <v>78</v>
      </c>
      <c r="B57" t="s">
        <v>179</v>
      </c>
      <c r="C57" t="s">
        <v>180</v>
      </c>
      <c r="D57" s="54" t="s">
        <v>12</v>
      </c>
      <c r="E57" s="54">
        <v>0</v>
      </c>
      <c r="F57" s="54">
        <v>0</v>
      </c>
      <c r="G57" s="54">
        <v>3.6629999999999998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0</v>
      </c>
      <c r="X57" s="54">
        <v>0</v>
      </c>
      <c r="Y57" s="54">
        <v>0</v>
      </c>
      <c r="Z57" s="54">
        <v>0</v>
      </c>
      <c r="AA57" s="54">
        <v>0</v>
      </c>
      <c r="AB57" s="54">
        <v>0</v>
      </c>
      <c r="AC57" s="54">
        <v>0</v>
      </c>
      <c r="AD57" s="54">
        <v>0</v>
      </c>
      <c r="AE57" s="54">
        <v>0</v>
      </c>
      <c r="AF57" s="54">
        <v>0</v>
      </c>
      <c r="AG57" s="54">
        <v>0</v>
      </c>
    </row>
    <row r="58" spans="1:33" x14ac:dyDescent="0.45">
      <c r="A58" t="s">
        <v>78</v>
      </c>
      <c r="B58" t="s">
        <v>181</v>
      </c>
      <c r="C58" t="s">
        <v>182</v>
      </c>
      <c r="D58" s="54" t="s">
        <v>12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54">
        <v>0</v>
      </c>
      <c r="S58" s="54">
        <v>0</v>
      </c>
      <c r="T58" s="54">
        <v>0</v>
      </c>
      <c r="U58" s="54">
        <v>0</v>
      </c>
      <c r="V58" s="54">
        <v>0</v>
      </c>
      <c r="W58" s="54">
        <v>0</v>
      </c>
      <c r="X58" s="54">
        <v>0</v>
      </c>
      <c r="Y58" s="54">
        <v>0</v>
      </c>
      <c r="Z58" s="54">
        <v>0</v>
      </c>
      <c r="AA58" s="54">
        <v>0</v>
      </c>
      <c r="AB58" s="54">
        <v>0</v>
      </c>
      <c r="AC58" s="54">
        <v>0</v>
      </c>
      <c r="AD58" s="54">
        <v>0</v>
      </c>
      <c r="AE58" s="54">
        <v>0</v>
      </c>
      <c r="AF58" s="54">
        <v>0</v>
      </c>
      <c r="AG58" s="54">
        <v>0</v>
      </c>
    </row>
    <row r="59" spans="1:33" x14ac:dyDescent="0.45">
      <c r="A59" t="s">
        <v>78</v>
      </c>
      <c r="B59" t="s">
        <v>183</v>
      </c>
      <c r="C59" t="s">
        <v>184</v>
      </c>
      <c r="E59" s="54">
        <v>572057.16</v>
      </c>
      <c r="F59" s="54">
        <v>518569.39199999999</v>
      </c>
      <c r="G59" s="54">
        <v>486097.451</v>
      </c>
      <c r="H59" s="54">
        <v>458125.66600000003</v>
      </c>
      <c r="I59" s="54">
        <v>468471.95299999998</v>
      </c>
      <c r="J59" s="54">
        <v>385864.14399999997</v>
      </c>
      <c r="K59" s="54">
        <v>322638.26699999999</v>
      </c>
      <c r="L59" s="54">
        <v>287437.24300000002</v>
      </c>
      <c r="M59" s="54">
        <v>249419.253</v>
      </c>
      <c r="N59" s="54">
        <v>174479.16099999999</v>
      </c>
      <c r="O59" s="54">
        <v>155524.46100000001</v>
      </c>
      <c r="P59" s="54">
        <v>132861.05499999999</v>
      </c>
      <c r="Q59" s="54">
        <v>115643.594</v>
      </c>
      <c r="R59" s="54">
        <v>85751.563999999998</v>
      </c>
      <c r="S59" s="54">
        <v>79724.365999999995</v>
      </c>
      <c r="T59" s="54">
        <v>65018.392</v>
      </c>
      <c r="U59" s="54">
        <v>39008.211000000003</v>
      </c>
      <c r="V59" s="54">
        <v>29945.542000000001</v>
      </c>
      <c r="W59" s="54">
        <v>20756.664000000001</v>
      </c>
      <c r="X59" s="54">
        <v>21686.11</v>
      </c>
      <c r="Y59" s="54">
        <v>22447.96</v>
      </c>
      <c r="Z59" s="54">
        <v>17759.5</v>
      </c>
      <c r="AA59" s="54">
        <v>9511.4</v>
      </c>
      <c r="AB59" s="54">
        <v>8206.7999999999993</v>
      </c>
      <c r="AC59" s="54">
        <v>6563</v>
      </c>
      <c r="AD59" s="54">
        <v>3024</v>
      </c>
      <c r="AE59" s="54">
        <v>3138</v>
      </c>
      <c r="AF59" s="54">
        <v>2892</v>
      </c>
      <c r="AG59" s="54">
        <v>3999</v>
      </c>
    </row>
    <row r="60" spans="1:33" x14ac:dyDescent="0.45">
      <c r="A60" t="s">
        <v>78</v>
      </c>
      <c r="B60" t="s">
        <v>185</v>
      </c>
      <c r="C60" t="s">
        <v>186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54">
        <v>0</v>
      </c>
      <c r="S60" s="54">
        <v>0</v>
      </c>
      <c r="T60" s="54">
        <v>0</v>
      </c>
      <c r="U60" s="54">
        <v>0</v>
      </c>
      <c r="V60" s="54">
        <v>0</v>
      </c>
      <c r="W60" s="54">
        <v>0</v>
      </c>
      <c r="X60" s="54">
        <v>0</v>
      </c>
      <c r="Y60" s="54">
        <v>0</v>
      </c>
      <c r="Z60" s="54">
        <v>0</v>
      </c>
      <c r="AA60" s="54">
        <v>0</v>
      </c>
      <c r="AB60" s="54">
        <v>0</v>
      </c>
      <c r="AC60" s="54">
        <v>0</v>
      </c>
      <c r="AD60" s="54">
        <v>0</v>
      </c>
      <c r="AE60" s="54">
        <v>0</v>
      </c>
      <c r="AF60" s="54">
        <v>0</v>
      </c>
      <c r="AG60" s="54">
        <v>0</v>
      </c>
    </row>
    <row r="61" spans="1:33" x14ac:dyDescent="0.45">
      <c r="A61" t="s">
        <v>78</v>
      </c>
      <c r="B61" t="s">
        <v>187</v>
      </c>
      <c r="C61" t="s">
        <v>188</v>
      </c>
      <c r="E61" s="54">
        <v>0</v>
      </c>
      <c r="F61" s="54">
        <v>0</v>
      </c>
      <c r="G61" s="54">
        <v>0</v>
      </c>
      <c r="H61" s="54">
        <v>0</v>
      </c>
      <c r="I61" s="54">
        <v>0</v>
      </c>
      <c r="J61" s="54">
        <v>0</v>
      </c>
      <c r="K61" s="54">
        <v>0</v>
      </c>
      <c r="L61" s="54">
        <v>0</v>
      </c>
      <c r="M61" s="54">
        <v>0</v>
      </c>
      <c r="N61" s="54">
        <v>0</v>
      </c>
      <c r="O61" s="54">
        <v>0</v>
      </c>
      <c r="P61" s="54">
        <v>0</v>
      </c>
      <c r="Q61" s="54">
        <v>0</v>
      </c>
      <c r="R61" s="54">
        <v>0</v>
      </c>
      <c r="S61" s="54">
        <v>0</v>
      </c>
      <c r="T61" s="54">
        <v>0</v>
      </c>
      <c r="U61" s="54">
        <v>0</v>
      </c>
      <c r="V61" s="54">
        <v>0</v>
      </c>
      <c r="W61" s="54">
        <v>0</v>
      </c>
      <c r="X61" s="54">
        <v>0</v>
      </c>
      <c r="Y61" s="54">
        <v>0</v>
      </c>
      <c r="Z61" s="54">
        <v>0</v>
      </c>
      <c r="AA61" s="54">
        <v>0</v>
      </c>
      <c r="AB61" s="54">
        <v>0</v>
      </c>
      <c r="AC61" s="54">
        <v>0</v>
      </c>
      <c r="AD61" s="54">
        <v>0</v>
      </c>
      <c r="AE61" s="54">
        <v>0</v>
      </c>
      <c r="AF61" s="54">
        <v>0</v>
      </c>
      <c r="AG61" s="54">
        <v>0</v>
      </c>
    </row>
    <row r="62" spans="1:33" x14ac:dyDescent="0.45">
      <c r="A62" t="s">
        <v>78</v>
      </c>
      <c r="B62" t="s">
        <v>189</v>
      </c>
      <c r="C62" t="s">
        <v>190</v>
      </c>
      <c r="E62" s="54">
        <v>0</v>
      </c>
      <c r="F62" s="54">
        <v>0</v>
      </c>
      <c r="G62" s="54">
        <v>0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44.87</v>
      </c>
      <c r="Q62" s="54">
        <v>73.998000000000005</v>
      </c>
      <c r="R62" s="54">
        <v>34.911999999999999</v>
      </c>
      <c r="S62" s="54">
        <v>78.552000000000007</v>
      </c>
      <c r="T62" s="54">
        <v>77.004000000000005</v>
      </c>
      <c r="U62" s="54">
        <v>113.464</v>
      </c>
      <c r="V62" s="54">
        <v>99</v>
      </c>
      <c r="W62" s="54">
        <v>114.996</v>
      </c>
      <c r="X62" s="54">
        <v>108.684</v>
      </c>
      <c r="Y62" s="54">
        <v>58.997999999999998</v>
      </c>
      <c r="Z62" s="54">
        <v>145.00800000000001</v>
      </c>
      <c r="AA62" s="54">
        <v>29.001000000000001</v>
      </c>
      <c r="AB62" s="54">
        <v>64.001000000000005</v>
      </c>
      <c r="AC62" s="54">
        <v>63</v>
      </c>
      <c r="AD62" s="54">
        <v>18</v>
      </c>
      <c r="AE62" s="54">
        <v>207</v>
      </c>
      <c r="AF62" s="54">
        <v>1062</v>
      </c>
      <c r="AG62" s="54">
        <v>810</v>
      </c>
    </row>
    <row r="63" spans="1:33" x14ac:dyDescent="0.45">
      <c r="A63" t="s">
        <v>78</v>
      </c>
      <c r="B63" t="s">
        <v>191</v>
      </c>
      <c r="C63" t="s">
        <v>192</v>
      </c>
      <c r="E63" s="54">
        <v>22661588.114999998</v>
      </c>
      <c r="F63" s="54">
        <v>24252334.182999998</v>
      </c>
      <c r="G63" s="54">
        <v>23599994.169</v>
      </c>
      <c r="H63" s="54">
        <v>23558277.903999999</v>
      </c>
      <c r="I63" s="54">
        <v>21790547.213</v>
      </c>
      <c r="J63" s="54">
        <v>21965259.111000001</v>
      </c>
      <c r="K63" s="54">
        <v>21556334.243000001</v>
      </c>
      <c r="L63" s="54">
        <v>20480684.271000002</v>
      </c>
      <c r="M63" s="54">
        <v>20856268.210000001</v>
      </c>
      <c r="N63" s="54">
        <v>19701405.375999998</v>
      </c>
      <c r="O63" s="54">
        <v>20320819.100000001</v>
      </c>
      <c r="P63" s="54">
        <v>20098329.743999999</v>
      </c>
      <c r="Q63" s="54">
        <v>20283347.206</v>
      </c>
      <c r="R63" s="54">
        <v>20123448.721999999</v>
      </c>
      <c r="S63" s="54">
        <v>19673571.280999999</v>
      </c>
      <c r="T63" s="54">
        <v>18592974.317000002</v>
      </c>
      <c r="U63" s="54">
        <v>18593444.195999999</v>
      </c>
      <c r="V63" s="54">
        <v>18087808.272</v>
      </c>
      <c r="W63" s="54">
        <v>18257781.004999999</v>
      </c>
      <c r="X63" s="54">
        <v>17024068.173</v>
      </c>
      <c r="Y63" s="54">
        <v>16747631.097999999</v>
      </c>
      <c r="Z63" s="54">
        <v>16595256.168</v>
      </c>
      <c r="AA63" s="54">
        <v>16341948.495999999</v>
      </c>
      <c r="AB63" s="54">
        <v>15801977.050000001</v>
      </c>
      <c r="AC63" s="54">
        <v>16245322.762</v>
      </c>
      <c r="AD63" s="54">
        <v>15041711.186000001</v>
      </c>
      <c r="AE63" s="54">
        <v>14186675.186000001</v>
      </c>
      <c r="AF63" s="54">
        <v>13937178.620999999</v>
      </c>
      <c r="AG63" s="54">
        <v>14790580.050000001</v>
      </c>
    </row>
    <row r="64" spans="1:33" x14ac:dyDescent="0.45">
      <c r="A64" t="s">
        <v>78</v>
      </c>
      <c r="B64" t="s">
        <v>193</v>
      </c>
      <c r="C64" t="s">
        <v>194</v>
      </c>
      <c r="E64" s="54">
        <v>0</v>
      </c>
      <c r="F64" s="54">
        <v>0</v>
      </c>
      <c r="G64" s="54">
        <v>0</v>
      </c>
      <c r="H64" s="54">
        <v>0</v>
      </c>
      <c r="I64" s="54">
        <v>0</v>
      </c>
      <c r="J64" s="54">
        <v>729</v>
      </c>
      <c r="K64" s="54">
        <v>0</v>
      </c>
      <c r="L64" s="54">
        <v>0</v>
      </c>
      <c r="M64" s="54">
        <v>0</v>
      </c>
      <c r="N64" s="54">
        <v>1</v>
      </c>
      <c r="O64" s="54">
        <v>0</v>
      </c>
      <c r="P64" s="54">
        <v>0</v>
      </c>
      <c r="Q64" s="54">
        <v>0</v>
      </c>
      <c r="R64" s="54">
        <v>0</v>
      </c>
      <c r="S64" s="54">
        <v>7</v>
      </c>
      <c r="T64" s="54">
        <v>103</v>
      </c>
      <c r="U64" s="54">
        <v>0</v>
      </c>
      <c r="V64" s="54">
        <v>7</v>
      </c>
      <c r="W64" s="54">
        <v>0</v>
      </c>
      <c r="X64" s="54">
        <v>0</v>
      </c>
      <c r="Y64" s="54">
        <v>0</v>
      </c>
      <c r="Z64" s="54">
        <v>0</v>
      </c>
      <c r="AA64" s="54">
        <v>0</v>
      </c>
      <c r="AB64" s="54">
        <v>0</v>
      </c>
      <c r="AC64" s="54">
        <v>0</v>
      </c>
      <c r="AD64" s="54">
        <v>0</v>
      </c>
      <c r="AE64" s="54">
        <v>0</v>
      </c>
      <c r="AF64" s="54">
        <v>0</v>
      </c>
      <c r="AG64" s="54">
        <v>0</v>
      </c>
    </row>
    <row r="65" spans="1:33" x14ac:dyDescent="0.45">
      <c r="A65" t="s">
        <v>78</v>
      </c>
      <c r="B65" t="s">
        <v>195</v>
      </c>
      <c r="C65" t="s">
        <v>196</v>
      </c>
      <c r="D65" s="54" t="s">
        <v>30</v>
      </c>
      <c r="E65" s="54">
        <v>1547.6</v>
      </c>
      <c r="F65" s="54">
        <v>1529.4</v>
      </c>
      <c r="G65" s="54">
        <v>1208</v>
      </c>
      <c r="H65" s="54">
        <v>1183</v>
      </c>
      <c r="I65" s="54">
        <v>1209</v>
      </c>
      <c r="J65" s="54">
        <v>1914</v>
      </c>
      <c r="K65" s="54">
        <v>1164</v>
      </c>
      <c r="L65" s="54">
        <v>1069</v>
      </c>
      <c r="M65" s="54">
        <v>1</v>
      </c>
      <c r="N65" s="54">
        <v>2</v>
      </c>
      <c r="O65" s="54">
        <v>0</v>
      </c>
      <c r="P65" s="54">
        <v>1</v>
      </c>
      <c r="Q65" s="54">
        <v>4</v>
      </c>
      <c r="R65" s="54">
        <v>0</v>
      </c>
      <c r="S65" s="54">
        <v>7</v>
      </c>
      <c r="T65" s="54">
        <v>104</v>
      </c>
      <c r="U65" s="54">
        <v>0</v>
      </c>
      <c r="V65" s="54">
        <v>7</v>
      </c>
      <c r="W65" s="54">
        <v>0</v>
      </c>
      <c r="X65" s="54">
        <v>0</v>
      </c>
      <c r="Y65" s="54">
        <v>0</v>
      </c>
      <c r="Z65" s="54">
        <v>0</v>
      </c>
      <c r="AA65" s="54">
        <v>0</v>
      </c>
      <c r="AB65" s="54">
        <v>0</v>
      </c>
      <c r="AC65" s="54">
        <v>0</v>
      </c>
      <c r="AD65" s="54">
        <v>0</v>
      </c>
      <c r="AE65" s="54">
        <v>0</v>
      </c>
      <c r="AF65" s="54">
        <v>0</v>
      </c>
      <c r="AG65" s="54">
        <v>0</v>
      </c>
    </row>
    <row r="66" spans="1:33" x14ac:dyDescent="0.45">
      <c r="A66" t="s">
        <v>78</v>
      </c>
      <c r="B66" t="s">
        <v>197</v>
      </c>
      <c r="C66" t="s">
        <v>198</v>
      </c>
      <c r="D66" s="54" t="s">
        <v>30</v>
      </c>
      <c r="E66" s="54">
        <v>1676.4</v>
      </c>
      <c r="F66" s="54">
        <v>1724.6</v>
      </c>
      <c r="G66" s="54">
        <v>1419</v>
      </c>
      <c r="H66" s="54">
        <v>1446</v>
      </c>
      <c r="I66" s="54">
        <v>1420</v>
      </c>
      <c r="J66" s="54">
        <v>1449</v>
      </c>
      <c r="K66" s="54">
        <v>1479</v>
      </c>
      <c r="L66" s="54">
        <v>1255</v>
      </c>
      <c r="M66" s="54">
        <v>1</v>
      </c>
      <c r="N66" s="54">
        <v>1</v>
      </c>
      <c r="O66" s="54">
        <v>0</v>
      </c>
      <c r="P66" s="54">
        <v>1</v>
      </c>
      <c r="Q66" s="54">
        <v>4</v>
      </c>
      <c r="R66" s="54">
        <v>0</v>
      </c>
      <c r="S66" s="54">
        <v>0</v>
      </c>
      <c r="T66" s="54">
        <v>1</v>
      </c>
      <c r="U66" s="54">
        <v>0</v>
      </c>
      <c r="V66" s="54">
        <v>0</v>
      </c>
      <c r="W66" s="54">
        <v>0</v>
      </c>
      <c r="X66" s="54">
        <v>0</v>
      </c>
      <c r="Y66" s="54">
        <v>0</v>
      </c>
      <c r="Z66" s="54">
        <v>0</v>
      </c>
      <c r="AA66" s="54">
        <v>0</v>
      </c>
      <c r="AB66" s="54">
        <v>0</v>
      </c>
      <c r="AC66" s="54">
        <v>0</v>
      </c>
      <c r="AD66" s="54">
        <v>0</v>
      </c>
      <c r="AE66" s="54">
        <v>0</v>
      </c>
      <c r="AF66" s="54">
        <v>0</v>
      </c>
      <c r="AG66" s="54">
        <v>0</v>
      </c>
    </row>
    <row r="67" spans="1:33" x14ac:dyDescent="0.45">
      <c r="A67" t="s">
        <v>78</v>
      </c>
      <c r="B67" t="s">
        <v>199</v>
      </c>
      <c r="C67" t="s">
        <v>200</v>
      </c>
      <c r="E67" s="54">
        <v>1547.6</v>
      </c>
      <c r="F67" s="54">
        <v>1529.4</v>
      </c>
      <c r="G67" s="54">
        <v>1208</v>
      </c>
      <c r="H67" s="54">
        <v>1183</v>
      </c>
      <c r="I67" s="54">
        <v>1209</v>
      </c>
      <c r="J67" s="54">
        <v>1185</v>
      </c>
      <c r="K67" s="54">
        <v>1164</v>
      </c>
      <c r="L67" s="54">
        <v>1069</v>
      </c>
      <c r="M67" s="54">
        <v>1</v>
      </c>
      <c r="N67" s="54">
        <v>1</v>
      </c>
      <c r="O67" s="54">
        <v>0</v>
      </c>
      <c r="P67" s="54">
        <v>1</v>
      </c>
      <c r="Q67" s="54">
        <v>4</v>
      </c>
      <c r="R67" s="54">
        <v>0</v>
      </c>
      <c r="S67" s="54">
        <v>0</v>
      </c>
      <c r="T67" s="54">
        <v>1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>
        <v>0</v>
      </c>
      <c r="AE67" s="54">
        <v>0</v>
      </c>
      <c r="AF67" s="54">
        <v>0</v>
      </c>
      <c r="AG67" s="54">
        <v>0</v>
      </c>
    </row>
    <row r="68" spans="1:33" x14ac:dyDescent="0.45">
      <c r="A68" t="s">
        <v>201</v>
      </c>
      <c r="B68" t="s">
        <v>79</v>
      </c>
      <c r="C68" t="s">
        <v>80</v>
      </c>
      <c r="E68" s="54">
        <v>1049953.923</v>
      </c>
      <c r="F68" s="54">
        <v>905064.12100000004</v>
      </c>
      <c r="G68" s="54">
        <v>863795.80099999998</v>
      </c>
      <c r="H68" s="54">
        <v>828505.72</v>
      </c>
      <c r="I68" s="54">
        <v>840734.72499999998</v>
      </c>
      <c r="J68" s="54">
        <v>714292.897</v>
      </c>
      <c r="K68" s="54">
        <v>704686.57299999997</v>
      </c>
      <c r="L68" s="54">
        <v>667771.27099999995</v>
      </c>
      <c r="M68" s="54">
        <v>577270.11100000003</v>
      </c>
      <c r="N68" s="54">
        <v>446133.18400000001</v>
      </c>
      <c r="O68" s="54">
        <v>384734.55300000001</v>
      </c>
      <c r="P68" s="54">
        <v>318306.49300000002</v>
      </c>
      <c r="Q68" s="54">
        <v>282539.79399999999</v>
      </c>
      <c r="R68" s="54">
        <v>212031.38800000001</v>
      </c>
      <c r="S68" s="54">
        <v>142335.68599999999</v>
      </c>
      <c r="T68" s="54">
        <v>105902.848</v>
      </c>
      <c r="U68" s="54">
        <v>75077.009999999995</v>
      </c>
      <c r="V68" s="54">
        <v>57626.707000000002</v>
      </c>
      <c r="W68" s="54">
        <v>51362.048000000003</v>
      </c>
      <c r="X68" s="54">
        <v>41010.351000000002</v>
      </c>
      <c r="Y68" s="54">
        <v>37950.381999999998</v>
      </c>
      <c r="Z68" s="54">
        <v>34465.357000000004</v>
      </c>
      <c r="AA68" s="54">
        <v>28645.634999999998</v>
      </c>
      <c r="AB68" s="54">
        <v>27843.702000000001</v>
      </c>
      <c r="AC68" s="54">
        <v>25126.275000000001</v>
      </c>
      <c r="AD68" s="54">
        <v>22887.510999999999</v>
      </c>
      <c r="AE68" s="54">
        <v>19597.446</v>
      </c>
      <c r="AF68" s="54">
        <v>18625.477999999999</v>
      </c>
      <c r="AG68" s="54">
        <v>17105.053</v>
      </c>
    </row>
    <row r="69" spans="1:33" x14ac:dyDescent="0.45">
      <c r="A69" t="s">
        <v>201</v>
      </c>
      <c r="B69" t="s">
        <v>81</v>
      </c>
      <c r="C69" t="s">
        <v>82</v>
      </c>
      <c r="E69" s="54">
        <v>4681193.53</v>
      </c>
      <c r="F69" s="54">
        <v>4837644.7929999996</v>
      </c>
      <c r="G69" s="54">
        <v>4844732.4189999998</v>
      </c>
      <c r="H69" s="54">
        <v>5349060.102</v>
      </c>
      <c r="I69" s="54">
        <v>5944035.2209999999</v>
      </c>
      <c r="J69" s="54">
        <v>6140991.1550000003</v>
      </c>
      <c r="K69" s="54">
        <v>6061231.0240000002</v>
      </c>
      <c r="L69" s="54">
        <v>5819943.665</v>
      </c>
      <c r="M69" s="54">
        <v>5480075.602</v>
      </c>
      <c r="N69" s="54">
        <v>5323303.0389999999</v>
      </c>
      <c r="O69" s="54">
        <v>6571041.057</v>
      </c>
      <c r="P69" s="54">
        <v>6648698.7470000004</v>
      </c>
      <c r="Q69" s="54">
        <v>6818505.5980000002</v>
      </c>
      <c r="R69" s="54">
        <v>6231111.4309999999</v>
      </c>
      <c r="S69" s="54">
        <v>6300540.8099999996</v>
      </c>
      <c r="T69" s="54">
        <v>5878530.8530000001</v>
      </c>
      <c r="U69" s="54">
        <v>5606764.6979999999</v>
      </c>
      <c r="V69" s="54">
        <v>5709558.0889999997</v>
      </c>
      <c r="W69" s="54">
        <v>5249818.4879999999</v>
      </c>
      <c r="X69" s="54">
        <v>4737311.46</v>
      </c>
      <c r="Y69" s="54">
        <v>4973789.5250000004</v>
      </c>
      <c r="Z69" s="54">
        <v>4922863.7910000002</v>
      </c>
      <c r="AA69" s="54">
        <v>4826558.4939999999</v>
      </c>
      <c r="AB69" s="54">
        <v>4768563.5190000003</v>
      </c>
      <c r="AC69" s="54">
        <v>4528849.4840000002</v>
      </c>
      <c r="AD69" s="54">
        <v>4386948.7680000002</v>
      </c>
      <c r="AE69" s="54">
        <v>5041891.76</v>
      </c>
      <c r="AF69" s="54">
        <v>5183660.7649999997</v>
      </c>
      <c r="AG69" s="54">
        <v>5056741.5199999996</v>
      </c>
    </row>
    <row r="70" spans="1:33" x14ac:dyDescent="0.45">
      <c r="A70" t="s">
        <v>201</v>
      </c>
      <c r="B70" t="s">
        <v>83</v>
      </c>
      <c r="C70" t="s">
        <v>84</v>
      </c>
      <c r="D70" s="54" t="s">
        <v>18</v>
      </c>
      <c r="E70" s="54">
        <v>114627.702</v>
      </c>
      <c r="F70" s="54">
        <v>102205.599</v>
      </c>
      <c r="G70" s="54">
        <v>92910.97</v>
      </c>
      <c r="H70" s="54">
        <v>137510.03099999999</v>
      </c>
      <c r="I70" s="54">
        <v>140159.85200000001</v>
      </c>
      <c r="J70" s="54">
        <v>156504.74299999999</v>
      </c>
      <c r="K70" s="54">
        <v>177046.21599999999</v>
      </c>
      <c r="L70" s="54">
        <v>197282.307</v>
      </c>
      <c r="M70" s="54">
        <v>125883.37300000001</v>
      </c>
      <c r="N70" s="54">
        <v>120472.992</v>
      </c>
      <c r="O70" s="54">
        <v>164737.516</v>
      </c>
      <c r="P70" s="54">
        <v>129131.01700000001</v>
      </c>
      <c r="Q70" s="54">
        <v>97519.933999999994</v>
      </c>
      <c r="R70" s="54">
        <v>119570.284</v>
      </c>
      <c r="S70" s="54">
        <v>123341.72500000001</v>
      </c>
      <c r="T70" s="54">
        <v>90357.805999999997</v>
      </c>
      <c r="U70" s="54">
        <v>36555.313999999998</v>
      </c>
      <c r="V70" s="54">
        <v>4055.674</v>
      </c>
      <c r="W70" s="54">
        <v>4136.1279999999997</v>
      </c>
      <c r="X70" s="54">
        <v>3561.221</v>
      </c>
      <c r="Y70" s="54">
        <v>3699.19</v>
      </c>
      <c r="Z70" s="54">
        <v>2838.723</v>
      </c>
      <c r="AA70" s="54">
        <v>5408.4970000000003</v>
      </c>
      <c r="AB70" s="54">
        <v>4421.2969999999996</v>
      </c>
      <c r="AC70" s="54">
        <v>5138.3100000000004</v>
      </c>
      <c r="AD70" s="54">
        <v>8461.1759999999995</v>
      </c>
      <c r="AE70" s="54">
        <v>8844.491</v>
      </c>
      <c r="AF70" s="54">
        <v>7492.7110000000002</v>
      </c>
      <c r="AG70" s="54">
        <v>8858.1110000000008</v>
      </c>
    </row>
    <row r="71" spans="1:33" x14ac:dyDescent="0.45">
      <c r="A71" t="s">
        <v>201</v>
      </c>
      <c r="B71" t="s">
        <v>85</v>
      </c>
      <c r="C71" t="s">
        <v>38</v>
      </c>
      <c r="D71" s="54" t="s">
        <v>18</v>
      </c>
      <c r="E71" s="54">
        <v>1274888.5349999999</v>
      </c>
      <c r="F71" s="54">
        <v>1305202.9820000001</v>
      </c>
      <c r="G71" s="54">
        <v>1246343.6129999999</v>
      </c>
      <c r="H71" s="54">
        <v>1167495.017</v>
      </c>
      <c r="I71" s="54">
        <v>1316816.4339999999</v>
      </c>
      <c r="J71" s="54">
        <v>1256623.656</v>
      </c>
      <c r="K71" s="54">
        <v>1290458.8219999999</v>
      </c>
      <c r="L71" s="54">
        <v>1361280.493</v>
      </c>
      <c r="M71" s="54">
        <v>1409510.764</v>
      </c>
      <c r="N71" s="54">
        <v>1061462.5120000001</v>
      </c>
      <c r="O71" s="54">
        <v>1643000.325</v>
      </c>
      <c r="P71" s="54">
        <v>1694447.415</v>
      </c>
      <c r="Q71" s="54">
        <v>1592698.827</v>
      </c>
      <c r="R71" s="54">
        <v>1525982.71</v>
      </c>
      <c r="S71" s="54">
        <v>1508856.6270000001</v>
      </c>
      <c r="T71" s="54">
        <v>1353256.615</v>
      </c>
      <c r="U71" s="54">
        <v>1383738.7420000001</v>
      </c>
      <c r="V71" s="54">
        <v>1491962.547</v>
      </c>
      <c r="W71" s="54">
        <v>1552631.406</v>
      </c>
      <c r="X71" s="54">
        <v>1548992.0349999999</v>
      </c>
      <c r="Y71" s="54">
        <v>1738418.5090000001</v>
      </c>
      <c r="Z71" s="54">
        <v>1715109.848</v>
      </c>
      <c r="AA71" s="54">
        <v>1637066.2960000001</v>
      </c>
      <c r="AB71" s="54">
        <v>1621290.986</v>
      </c>
      <c r="AC71" s="54">
        <v>1562745.575</v>
      </c>
      <c r="AD71" s="54">
        <v>1508621.726</v>
      </c>
      <c r="AE71" s="54">
        <v>1603719.595</v>
      </c>
      <c r="AF71" s="54">
        <v>1611471.882</v>
      </c>
      <c r="AG71" s="54">
        <v>1703761.888</v>
      </c>
    </row>
    <row r="72" spans="1:33" x14ac:dyDescent="0.45">
      <c r="A72" t="s">
        <v>201</v>
      </c>
      <c r="B72" t="s">
        <v>86</v>
      </c>
      <c r="C72" t="s">
        <v>87</v>
      </c>
      <c r="D72" s="54" t="s">
        <v>18</v>
      </c>
      <c r="E72" s="54">
        <v>2967920.6060000001</v>
      </c>
      <c r="F72" s="54">
        <v>3103786.2429999998</v>
      </c>
      <c r="G72" s="54">
        <v>3167996.426</v>
      </c>
      <c r="H72" s="54">
        <v>3678909.4550000001</v>
      </c>
      <c r="I72" s="54">
        <v>4075800.6680000001</v>
      </c>
      <c r="J72" s="54">
        <v>4350600.4519999996</v>
      </c>
      <c r="K72" s="54">
        <v>4254269.8859999999</v>
      </c>
      <c r="L72" s="54">
        <v>3904593.594</v>
      </c>
      <c r="M72" s="54">
        <v>3527282.889</v>
      </c>
      <c r="N72" s="54">
        <v>3842571.466</v>
      </c>
      <c r="O72" s="54">
        <v>4292445.3760000002</v>
      </c>
      <c r="P72" s="54">
        <v>4336284.8969999999</v>
      </c>
      <c r="Q72" s="54">
        <v>4663610.3890000004</v>
      </c>
      <c r="R72" s="54">
        <v>4148024.35</v>
      </c>
      <c r="S72" s="54">
        <v>4193464.2379999999</v>
      </c>
      <c r="T72" s="54">
        <v>3920566.5830000001</v>
      </c>
      <c r="U72" s="54">
        <v>3728518.2149999999</v>
      </c>
      <c r="V72" s="54">
        <v>3704208.5630000001</v>
      </c>
      <c r="W72" s="54">
        <v>3222803.67</v>
      </c>
      <c r="X72" s="54">
        <v>2814467.67</v>
      </c>
      <c r="Y72" s="54">
        <v>2819095.58</v>
      </c>
      <c r="Z72" s="54">
        <v>2801230.4539999999</v>
      </c>
      <c r="AA72" s="54">
        <v>2771662.23</v>
      </c>
      <c r="AB72" s="54">
        <v>2702108.878</v>
      </c>
      <c r="AC72" s="54">
        <v>2537221.926</v>
      </c>
      <c r="AD72" s="54">
        <v>2462280.7769999998</v>
      </c>
      <c r="AE72" s="54">
        <v>3014332.03</v>
      </c>
      <c r="AF72" s="54">
        <v>3053227.2319999998</v>
      </c>
      <c r="AG72" s="54">
        <v>2770691.4789999998</v>
      </c>
    </row>
    <row r="73" spans="1:33" x14ac:dyDescent="0.45">
      <c r="A73" t="s">
        <v>201</v>
      </c>
      <c r="B73" t="s">
        <v>88</v>
      </c>
      <c r="C73" t="s">
        <v>89</v>
      </c>
      <c r="D73" s="54" t="s">
        <v>18</v>
      </c>
      <c r="E73" s="54">
        <v>22714.438999999998</v>
      </c>
      <c r="F73" s="54">
        <v>25250.072</v>
      </c>
      <c r="G73" s="54">
        <v>29221.755000000001</v>
      </c>
      <c r="H73" s="54">
        <v>36664.478999999999</v>
      </c>
      <c r="I73" s="54">
        <v>34830.152000000002</v>
      </c>
      <c r="J73" s="54">
        <v>39842.139000000003</v>
      </c>
      <c r="K73" s="54">
        <v>49539.345999999998</v>
      </c>
      <c r="L73" s="54">
        <v>36829.671999999999</v>
      </c>
      <c r="M73" s="54">
        <v>42620.177000000003</v>
      </c>
      <c r="N73" s="54">
        <v>45543.993000000002</v>
      </c>
      <c r="O73" s="54">
        <v>61253.178</v>
      </c>
      <c r="P73" s="54">
        <v>66764.373000000007</v>
      </c>
      <c r="Q73" s="54">
        <v>49474.873</v>
      </c>
      <c r="R73" s="54">
        <v>47169.824000000001</v>
      </c>
      <c r="S73" s="54">
        <v>35852.006999999998</v>
      </c>
      <c r="T73" s="54">
        <v>22757.530999999999</v>
      </c>
      <c r="U73" s="54">
        <v>20896.661</v>
      </c>
      <c r="V73" s="54">
        <v>18100.937999999998</v>
      </c>
      <c r="W73" s="54">
        <v>21044.02</v>
      </c>
      <c r="X73" s="54">
        <v>18609.276999999998</v>
      </c>
      <c r="Y73" s="54">
        <v>13360.876</v>
      </c>
      <c r="Z73" s="54">
        <v>18707.651999999998</v>
      </c>
      <c r="AA73" s="54">
        <v>19301.883000000002</v>
      </c>
      <c r="AB73" s="54">
        <v>21254.190999999999</v>
      </c>
      <c r="AC73" s="54">
        <v>16368.571</v>
      </c>
      <c r="AD73" s="54">
        <v>13428.616</v>
      </c>
      <c r="AE73" s="54">
        <v>15900.938</v>
      </c>
      <c r="AF73" s="54">
        <v>39735.339</v>
      </c>
      <c r="AG73" s="54">
        <v>23198.792000000001</v>
      </c>
    </row>
    <row r="74" spans="1:33" x14ac:dyDescent="0.45">
      <c r="A74" t="s">
        <v>201</v>
      </c>
      <c r="B74" t="s">
        <v>90</v>
      </c>
      <c r="C74" t="s">
        <v>33</v>
      </c>
      <c r="D74" s="54" t="s">
        <v>28</v>
      </c>
      <c r="E74" s="54">
        <v>19140.008999999998</v>
      </c>
      <c r="F74" s="54">
        <v>20819.089</v>
      </c>
      <c r="G74" s="54">
        <v>17661.194</v>
      </c>
      <c r="H74" s="54">
        <v>28539.116000000002</v>
      </c>
      <c r="I74" s="54">
        <v>32955.31</v>
      </c>
      <c r="J74" s="54">
        <v>20672.057000000001</v>
      </c>
      <c r="K74" s="54">
        <v>21775.672999999999</v>
      </c>
      <c r="L74" s="54">
        <v>17494.982</v>
      </c>
      <c r="M74" s="54">
        <v>16026.976000000001</v>
      </c>
      <c r="N74" s="54">
        <v>19522.27</v>
      </c>
      <c r="O74" s="54">
        <v>23696.991000000002</v>
      </c>
      <c r="P74" s="54">
        <v>23866.498</v>
      </c>
      <c r="Q74" s="54">
        <v>21776.073</v>
      </c>
      <c r="R74" s="54">
        <v>16266.835999999999</v>
      </c>
      <c r="S74" s="54">
        <v>12451.486000000001</v>
      </c>
      <c r="T74" s="54">
        <v>28065.692999999999</v>
      </c>
      <c r="U74" s="54">
        <v>23893.918000000001</v>
      </c>
      <c r="V74" s="54">
        <v>52228.205999999998</v>
      </c>
      <c r="W74" s="54">
        <v>44856.394</v>
      </c>
      <c r="X74" s="54">
        <v>52999.256000000001</v>
      </c>
      <c r="Y74" s="54">
        <v>58421.165000000001</v>
      </c>
      <c r="Z74" s="54">
        <v>79015.16</v>
      </c>
      <c r="AA74" s="54">
        <v>99379.921000000002</v>
      </c>
      <c r="AB74" s="54">
        <v>83614.137000000002</v>
      </c>
      <c r="AC74" s="54">
        <v>102213.276</v>
      </c>
      <c r="AD74" s="54">
        <v>127897.09299999999</v>
      </c>
      <c r="AE74" s="54">
        <v>146529.326</v>
      </c>
      <c r="AF74" s="54">
        <v>174481.823</v>
      </c>
      <c r="AG74" s="54">
        <v>167722.481</v>
      </c>
    </row>
    <row r="75" spans="1:33" x14ac:dyDescent="0.45">
      <c r="A75" t="s">
        <v>201</v>
      </c>
      <c r="B75" t="s">
        <v>91</v>
      </c>
      <c r="C75" t="s">
        <v>92</v>
      </c>
      <c r="D75" s="54" t="s">
        <v>18</v>
      </c>
      <c r="E75" s="54">
        <v>239256.321</v>
      </c>
      <c r="F75" s="54">
        <v>236789.50599999999</v>
      </c>
      <c r="G75" s="54">
        <v>245179.497</v>
      </c>
      <c r="H75" s="54">
        <v>253641.53</v>
      </c>
      <c r="I75" s="54">
        <v>297266.34499999997</v>
      </c>
      <c r="J75" s="54">
        <v>269546.3</v>
      </c>
      <c r="K75" s="54">
        <v>222597.70199999999</v>
      </c>
      <c r="L75" s="54">
        <v>256711.41099999999</v>
      </c>
      <c r="M75" s="54">
        <v>312344.24699999997</v>
      </c>
      <c r="N75" s="54">
        <v>197894.31899999999</v>
      </c>
      <c r="O75" s="54">
        <v>350408.239</v>
      </c>
      <c r="P75" s="54">
        <v>364073.815</v>
      </c>
      <c r="Q75" s="54">
        <v>358524.9</v>
      </c>
      <c r="R75" s="54">
        <v>343649.60800000001</v>
      </c>
      <c r="S75" s="54">
        <v>394445.484</v>
      </c>
      <c r="T75" s="54">
        <v>434549.81199999998</v>
      </c>
      <c r="U75" s="54">
        <v>383999.016</v>
      </c>
      <c r="V75" s="54">
        <v>418129.72</v>
      </c>
      <c r="W75" s="54">
        <v>384821.67599999998</v>
      </c>
      <c r="X75" s="54">
        <v>285055.54200000002</v>
      </c>
      <c r="Y75" s="54">
        <v>320707.52100000001</v>
      </c>
      <c r="Z75" s="54">
        <v>281105.77500000002</v>
      </c>
      <c r="AA75" s="54">
        <v>264662.065</v>
      </c>
      <c r="AB75" s="54">
        <v>311119.98800000001</v>
      </c>
      <c r="AC75" s="54">
        <v>280746.97100000002</v>
      </c>
      <c r="AD75" s="54">
        <v>238674.89600000001</v>
      </c>
      <c r="AE75" s="54">
        <v>227337.579</v>
      </c>
      <c r="AF75" s="54">
        <v>267038.46999999997</v>
      </c>
      <c r="AG75" s="54">
        <v>303644.071</v>
      </c>
    </row>
    <row r="76" spans="1:33" x14ac:dyDescent="0.45">
      <c r="A76" t="s">
        <v>201</v>
      </c>
      <c r="B76" t="s">
        <v>93</v>
      </c>
      <c r="C76" t="s">
        <v>94</v>
      </c>
      <c r="D76" s="54" t="s">
        <v>18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54">
        <v>0</v>
      </c>
      <c r="S76" s="54">
        <v>0</v>
      </c>
      <c r="T76" s="54">
        <v>0</v>
      </c>
      <c r="U76" s="54">
        <v>0</v>
      </c>
      <c r="V76" s="54">
        <v>0</v>
      </c>
      <c r="W76" s="54">
        <v>0</v>
      </c>
      <c r="X76" s="54">
        <v>0</v>
      </c>
      <c r="Y76" s="54">
        <v>0</v>
      </c>
      <c r="Z76" s="54">
        <v>0</v>
      </c>
      <c r="AA76" s="54">
        <v>0</v>
      </c>
      <c r="AB76" s="54">
        <v>0</v>
      </c>
      <c r="AC76" s="54">
        <v>0</v>
      </c>
      <c r="AD76" s="54">
        <v>0</v>
      </c>
      <c r="AE76" s="54">
        <v>0</v>
      </c>
      <c r="AF76" s="54">
        <v>0</v>
      </c>
      <c r="AG76" s="54">
        <v>0</v>
      </c>
    </row>
    <row r="77" spans="1:33" x14ac:dyDescent="0.45">
      <c r="A77" t="s">
        <v>201</v>
      </c>
      <c r="B77" t="s">
        <v>95</v>
      </c>
      <c r="C77" t="s">
        <v>96</v>
      </c>
      <c r="D77" s="54" t="s">
        <v>18</v>
      </c>
      <c r="E77" s="54">
        <v>6311.7560000000003</v>
      </c>
      <c r="F77" s="54">
        <v>6983.47</v>
      </c>
      <c r="G77" s="54">
        <v>7001.4369999999999</v>
      </c>
      <c r="H77" s="54">
        <v>7176.6180000000004</v>
      </c>
      <c r="I77" s="54">
        <v>5574.6239999999998</v>
      </c>
      <c r="J77" s="54">
        <v>7936.3180000000002</v>
      </c>
      <c r="K77" s="54">
        <v>8762.1090000000004</v>
      </c>
      <c r="L77" s="54">
        <v>12060.459000000001</v>
      </c>
      <c r="M77" s="54">
        <v>15605.286</v>
      </c>
      <c r="N77" s="54">
        <v>6499.5280000000002</v>
      </c>
      <c r="O77" s="54">
        <v>6770.991</v>
      </c>
      <c r="P77" s="54">
        <v>5122.9870000000001</v>
      </c>
      <c r="Q77" s="54">
        <v>5234.03</v>
      </c>
      <c r="R77" s="54">
        <v>5113.9530000000004</v>
      </c>
      <c r="S77" s="54">
        <v>3324.4119999999998</v>
      </c>
      <c r="T77" s="54">
        <v>3379.0659999999998</v>
      </c>
      <c r="U77" s="54">
        <v>4452.6080000000002</v>
      </c>
      <c r="V77" s="54">
        <v>4170.7719999999999</v>
      </c>
      <c r="W77" s="54">
        <v>4272.43</v>
      </c>
      <c r="X77" s="54">
        <v>4844.2860000000001</v>
      </c>
      <c r="Y77" s="54">
        <v>7821.598</v>
      </c>
      <c r="Z77" s="54">
        <v>9185.0360000000001</v>
      </c>
      <c r="AA77" s="54">
        <v>8860.3780000000006</v>
      </c>
      <c r="AB77" s="54">
        <v>6422.6409999999996</v>
      </c>
      <c r="AC77" s="54">
        <v>6654.6009999999997</v>
      </c>
      <c r="AD77" s="54">
        <v>8921.9439999999995</v>
      </c>
      <c r="AE77" s="54">
        <v>8271.3080000000009</v>
      </c>
      <c r="AF77" s="54">
        <v>8928.7579999999998</v>
      </c>
      <c r="AG77" s="54">
        <v>9262.0149999999994</v>
      </c>
    </row>
    <row r="78" spans="1:33" x14ac:dyDescent="0.45">
      <c r="A78" t="s">
        <v>201</v>
      </c>
      <c r="B78" t="s">
        <v>97</v>
      </c>
      <c r="C78" t="s">
        <v>98</v>
      </c>
      <c r="D78" s="54" t="s">
        <v>28</v>
      </c>
      <c r="E78" s="54">
        <v>17223.048999999999</v>
      </c>
      <c r="F78" s="54">
        <v>17046.16</v>
      </c>
      <c r="G78" s="54">
        <v>16663.506000000001</v>
      </c>
      <c r="H78" s="54">
        <v>17156.303</v>
      </c>
      <c r="I78" s="54">
        <v>19613.419000000002</v>
      </c>
      <c r="J78" s="54">
        <v>19807.377</v>
      </c>
      <c r="K78" s="54">
        <v>19200.496999999999</v>
      </c>
      <c r="L78" s="54">
        <v>19022.093000000001</v>
      </c>
      <c r="M78" s="54">
        <v>15233.326999999999</v>
      </c>
      <c r="N78" s="54">
        <v>12407.031999999999</v>
      </c>
      <c r="O78" s="54">
        <v>11631.37</v>
      </c>
      <c r="P78" s="54">
        <v>12004.124</v>
      </c>
      <c r="Q78" s="54">
        <v>12271.44</v>
      </c>
      <c r="R78" s="54">
        <v>9328.3950000000004</v>
      </c>
      <c r="S78" s="54">
        <v>8817.8539999999994</v>
      </c>
      <c r="T78" s="54">
        <v>10191.996999999999</v>
      </c>
      <c r="U78" s="54">
        <v>10169.609</v>
      </c>
      <c r="V78" s="54">
        <v>11067.754000000001</v>
      </c>
      <c r="W78" s="54">
        <v>11226.912</v>
      </c>
      <c r="X78" s="54">
        <v>8116.74</v>
      </c>
      <c r="Y78" s="54">
        <v>9650.2209999999995</v>
      </c>
      <c r="Z78" s="54">
        <v>13569.011</v>
      </c>
      <c r="AA78" s="54">
        <v>17459.595000000001</v>
      </c>
      <c r="AB78" s="54">
        <v>15913.938</v>
      </c>
      <c r="AC78" s="54">
        <v>16427.223999999998</v>
      </c>
      <c r="AD78" s="54">
        <v>17661.906999999999</v>
      </c>
      <c r="AE78" s="54">
        <v>15997.76</v>
      </c>
      <c r="AF78" s="54">
        <v>20237.05</v>
      </c>
      <c r="AG78" s="54">
        <v>67470.751000000004</v>
      </c>
    </row>
    <row r="79" spans="1:33" x14ac:dyDescent="0.45">
      <c r="A79" t="s">
        <v>201</v>
      </c>
      <c r="B79" t="s">
        <v>99</v>
      </c>
      <c r="C79" t="s">
        <v>100</v>
      </c>
      <c r="D79" s="54" t="s">
        <v>18</v>
      </c>
      <c r="E79" s="54">
        <v>19111.114000000001</v>
      </c>
      <c r="F79" s="54">
        <v>19561.674999999999</v>
      </c>
      <c r="G79" s="54">
        <v>21754.022000000001</v>
      </c>
      <c r="H79" s="54">
        <v>21967.554</v>
      </c>
      <c r="I79" s="54">
        <v>21018.416000000001</v>
      </c>
      <c r="J79" s="54">
        <v>19458.115000000002</v>
      </c>
      <c r="K79" s="54">
        <v>17580.772000000001</v>
      </c>
      <c r="L79" s="54">
        <v>14668.654</v>
      </c>
      <c r="M79" s="54">
        <v>15568.563</v>
      </c>
      <c r="N79" s="54">
        <v>16928.924999999999</v>
      </c>
      <c r="O79" s="54">
        <v>17097.071</v>
      </c>
      <c r="P79" s="54">
        <v>17003.623</v>
      </c>
      <c r="Q79" s="54">
        <v>17395.133000000002</v>
      </c>
      <c r="R79" s="54">
        <v>16005.47</v>
      </c>
      <c r="S79" s="54">
        <v>19986.977999999999</v>
      </c>
      <c r="T79" s="54">
        <v>15405.752</v>
      </c>
      <c r="U79" s="54">
        <v>14540.616</v>
      </c>
      <c r="V79" s="54">
        <v>5633.9160000000002</v>
      </c>
      <c r="W79" s="54">
        <v>4025.8519999999999</v>
      </c>
      <c r="X79" s="54">
        <v>665.43299999999999</v>
      </c>
      <c r="Y79" s="54">
        <v>2614.8649999999998</v>
      </c>
      <c r="Z79" s="54">
        <v>2102.1309999999999</v>
      </c>
      <c r="AA79" s="54">
        <v>2757.63</v>
      </c>
      <c r="AB79" s="54">
        <v>2417.4630000000002</v>
      </c>
      <c r="AC79" s="54">
        <v>1333.03</v>
      </c>
      <c r="AD79" s="54">
        <v>1000.633</v>
      </c>
      <c r="AE79" s="54">
        <v>958.73299999999995</v>
      </c>
      <c r="AF79" s="54">
        <v>1047.5</v>
      </c>
      <c r="AG79" s="54">
        <v>2131.933</v>
      </c>
    </row>
    <row r="80" spans="1:33" x14ac:dyDescent="0.45">
      <c r="A80" t="s">
        <v>201</v>
      </c>
      <c r="B80" t="s">
        <v>101</v>
      </c>
      <c r="C80" t="s">
        <v>102</v>
      </c>
      <c r="E80" s="54">
        <v>0</v>
      </c>
      <c r="F80" s="54">
        <v>0</v>
      </c>
      <c r="G80" s="54">
        <v>0</v>
      </c>
      <c r="H80" s="54">
        <v>0</v>
      </c>
      <c r="I80" s="54">
        <v>0</v>
      </c>
      <c r="J80" s="54">
        <v>0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0</v>
      </c>
      <c r="Q80" s="54">
        <v>0</v>
      </c>
      <c r="R80" s="54">
        <v>0</v>
      </c>
      <c r="S80" s="54">
        <v>0</v>
      </c>
      <c r="T80" s="54">
        <v>0</v>
      </c>
      <c r="U80" s="54">
        <v>0</v>
      </c>
      <c r="V80" s="54">
        <v>0</v>
      </c>
      <c r="W80" s="54">
        <v>0</v>
      </c>
      <c r="X80" s="54">
        <v>0</v>
      </c>
      <c r="Y80" s="54">
        <v>0</v>
      </c>
      <c r="Z80" s="54">
        <v>0</v>
      </c>
      <c r="AA80" s="54">
        <v>0</v>
      </c>
      <c r="AB80" s="54">
        <v>0</v>
      </c>
      <c r="AC80" s="54">
        <v>0</v>
      </c>
      <c r="AD80" s="54">
        <v>0</v>
      </c>
      <c r="AE80" s="54">
        <v>0</v>
      </c>
      <c r="AF80" s="54">
        <v>0</v>
      </c>
      <c r="AG80" s="54">
        <v>0</v>
      </c>
    </row>
    <row r="81" spans="1:33" x14ac:dyDescent="0.45">
      <c r="A81" t="s">
        <v>201</v>
      </c>
      <c r="B81" t="s">
        <v>103</v>
      </c>
      <c r="C81" t="s">
        <v>104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  <c r="R81" s="54">
        <v>0</v>
      </c>
      <c r="S81" s="54">
        <v>0</v>
      </c>
      <c r="T81" s="54">
        <v>0</v>
      </c>
      <c r="U81" s="54">
        <v>0</v>
      </c>
      <c r="V81" s="54">
        <v>0</v>
      </c>
      <c r="W81" s="54">
        <v>0</v>
      </c>
      <c r="X81" s="54">
        <v>0</v>
      </c>
      <c r="Y81" s="54">
        <v>0</v>
      </c>
      <c r="Z81" s="54">
        <v>0</v>
      </c>
      <c r="AA81" s="54">
        <v>0</v>
      </c>
      <c r="AB81" s="54">
        <v>0</v>
      </c>
      <c r="AC81" s="54">
        <v>67.5</v>
      </c>
      <c r="AD81" s="54">
        <v>164.7</v>
      </c>
      <c r="AE81" s="54">
        <v>183.6</v>
      </c>
      <c r="AF81" s="54">
        <v>191.7</v>
      </c>
      <c r="AG81" s="54">
        <v>186.3</v>
      </c>
    </row>
    <row r="82" spans="1:33" x14ac:dyDescent="0.45">
      <c r="A82" t="s">
        <v>201</v>
      </c>
      <c r="B82" t="s">
        <v>105</v>
      </c>
      <c r="C82" t="s">
        <v>106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54">
        <v>0</v>
      </c>
      <c r="R82" s="54">
        <v>0</v>
      </c>
      <c r="S82" s="54">
        <v>0</v>
      </c>
      <c r="T82" s="54">
        <v>0</v>
      </c>
      <c r="U82" s="54">
        <v>0</v>
      </c>
      <c r="V82" s="54">
        <v>0</v>
      </c>
      <c r="W82" s="54">
        <v>0</v>
      </c>
      <c r="X82" s="54">
        <v>0</v>
      </c>
      <c r="Y82" s="54">
        <v>0</v>
      </c>
      <c r="Z82" s="54">
        <v>0</v>
      </c>
      <c r="AA82" s="54">
        <v>0</v>
      </c>
      <c r="AB82" s="54">
        <v>0</v>
      </c>
      <c r="AC82" s="54">
        <v>67.5</v>
      </c>
      <c r="AD82" s="54">
        <v>164.7</v>
      </c>
      <c r="AE82" s="54">
        <v>183.6</v>
      </c>
      <c r="AF82" s="54">
        <v>191.7</v>
      </c>
      <c r="AG82" s="54">
        <v>186.3</v>
      </c>
    </row>
    <row r="83" spans="1:33" x14ac:dyDescent="0.45">
      <c r="A83" t="s">
        <v>201</v>
      </c>
      <c r="B83" t="s">
        <v>107</v>
      </c>
      <c r="C83" t="s">
        <v>108</v>
      </c>
      <c r="E83" s="54">
        <v>0</v>
      </c>
      <c r="F83" s="54">
        <v>0</v>
      </c>
      <c r="G83" s="54">
        <v>0</v>
      </c>
      <c r="H83" s="54">
        <v>0</v>
      </c>
      <c r="I83" s="54">
        <v>0</v>
      </c>
      <c r="J83" s="54">
        <v>0</v>
      </c>
      <c r="K83" s="54">
        <v>0</v>
      </c>
      <c r="L83" s="54">
        <v>0</v>
      </c>
      <c r="M83" s="54">
        <v>0</v>
      </c>
      <c r="N83" s="54">
        <v>0</v>
      </c>
      <c r="O83" s="54">
        <v>0</v>
      </c>
      <c r="P83" s="54">
        <v>0</v>
      </c>
      <c r="Q83" s="54">
        <v>0</v>
      </c>
      <c r="R83" s="54">
        <v>0</v>
      </c>
      <c r="S83" s="54">
        <v>0</v>
      </c>
      <c r="T83" s="54">
        <v>0</v>
      </c>
      <c r="U83" s="54">
        <v>0</v>
      </c>
      <c r="V83" s="54">
        <v>0</v>
      </c>
      <c r="W83" s="54">
        <v>0</v>
      </c>
      <c r="X83" s="54">
        <v>0</v>
      </c>
      <c r="Y83" s="54">
        <v>0</v>
      </c>
      <c r="Z83" s="54">
        <v>0</v>
      </c>
      <c r="AA83" s="54">
        <v>0</v>
      </c>
      <c r="AB83" s="54">
        <v>0</v>
      </c>
      <c r="AC83" s="54">
        <v>0</v>
      </c>
      <c r="AD83" s="54">
        <v>0</v>
      </c>
      <c r="AE83" s="54">
        <v>0</v>
      </c>
      <c r="AF83" s="54">
        <v>0</v>
      </c>
      <c r="AG83" s="54">
        <v>0</v>
      </c>
    </row>
    <row r="84" spans="1:33" x14ac:dyDescent="0.45">
      <c r="A84" t="s">
        <v>201</v>
      </c>
      <c r="B84" t="s">
        <v>109</v>
      </c>
      <c r="C84" t="s">
        <v>110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54">
        <v>0</v>
      </c>
      <c r="Q84" s="54">
        <v>0</v>
      </c>
      <c r="R84" s="54">
        <v>0</v>
      </c>
      <c r="S84" s="54">
        <v>0</v>
      </c>
      <c r="T84" s="54">
        <v>0</v>
      </c>
      <c r="U84" s="54">
        <v>0</v>
      </c>
      <c r="V84" s="54">
        <v>0</v>
      </c>
      <c r="W84" s="54">
        <v>0</v>
      </c>
      <c r="X84" s="54">
        <v>0</v>
      </c>
      <c r="Y84" s="54">
        <v>0</v>
      </c>
      <c r="Z84" s="54">
        <v>0</v>
      </c>
      <c r="AA84" s="54">
        <v>0</v>
      </c>
      <c r="AB84" s="54">
        <v>0</v>
      </c>
      <c r="AC84" s="54">
        <v>0</v>
      </c>
      <c r="AD84" s="54">
        <v>0</v>
      </c>
      <c r="AE84" s="54">
        <v>0</v>
      </c>
      <c r="AF84" s="54">
        <v>0</v>
      </c>
      <c r="AG84" s="54">
        <v>0</v>
      </c>
    </row>
    <row r="85" spans="1:33" x14ac:dyDescent="0.45">
      <c r="A85" t="s">
        <v>201</v>
      </c>
      <c r="B85" t="s">
        <v>111</v>
      </c>
      <c r="C85" t="s">
        <v>112</v>
      </c>
      <c r="E85" s="54">
        <v>1417429.5279999999</v>
      </c>
      <c r="F85" s="54">
        <v>1384996.7120000001</v>
      </c>
      <c r="G85" s="54">
        <v>1377153.041</v>
      </c>
      <c r="H85" s="54">
        <v>1478158.2720000001</v>
      </c>
      <c r="I85" s="54">
        <v>1392951.291</v>
      </c>
      <c r="J85" s="54">
        <v>1258539.328</v>
      </c>
      <c r="K85" s="54">
        <v>1307624.9080000001</v>
      </c>
      <c r="L85" s="54">
        <v>1187296.8230000001</v>
      </c>
      <c r="M85" s="54">
        <v>1075259.138</v>
      </c>
      <c r="N85" s="54">
        <v>1075988.71</v>
      </c>
      <c r="O85" s="54">
        <v>1142719.9850000001</v>
      </c>
      <c r="P85" s="54">
        <v>1172070.2590000001</v>
      </c>
      <c r="Q85" s="54">
        <v>1148886.9790000001</v>
      </c>
      <c r="R85" s="54">
        <v>1206444.4129999999</v>
      </c>
      <c r="S85" s="54">
        <v>1033143.5159999999</v>
      </c>
      <c r="T85" s="54">
        <v>1062133.834</v>
      </c>
      <c r="U85" s="54">
        <v>1039934.3149999999</v>
      </c>
      <c r="V85" s="54">
        <v>946217.7</v>
      </c>
      <c r="W85" s="54">
        <v>957961.36100000003</v>
      </c>
      <c r="X85" s="54">
        <v>823939.2</v>
      </c>
      <c r="Y85" s="54">
        <v>722761.2</v>
      </c>
      <c r="Z85" s="54">
        <v>760086</v>
      </c>
      <c r="AA85" s="54">
        <v>757162.8</v>
      </c>
      <c r="AB85" s="54">
        <v>711615.6</v>
      </c>
      <c r="AC85" s="54">
        <v>669366</v>
      </c>
      <c r="AD85" s="54">
        <v>692377.2</v>
      </c>
      <c r="AE85" s="54">
        <v>691156.8</v>
      </c>
      <c r="AF85" s="54">
        <v>703249.2</v>
      </c>
      <c r="AG85" s="54">
        <v>829706.4</v>
      </c>
    </row>
    <row r="86" spans="1:33" x14ac:dyDescent="0.45">
      <c r="A86" t="s">
        <v>201</v>
      </c>
      <c r="B86" t="s">
        <v>113</v>
      </c>
      <c r="C86" t="s">
        <v>114</v>
      </c>
      <c r="E86" s="54">
        <v>60772660.435000002</v>
      </c>
      <c r="F86" s="54">
        <v>62365323.112999998</v>
      </c>
      <c r="G86" s="54">
        <v>60185122.234999999</v>
      </c>
      <c r="H86" s="54">
        <v>59982071.059</v>
      </c>
      <c r="I86" s="54">
        <v>57462685.060999997</v>
      </c>
      <c r="J86" s="54">
        <v>59028842.192000002</v>
      </c>
      <c r="K86" s="54">
        <v>59366298.056999996</v>
      </c>
      <c r="L86" s="54">
        <v>59237392.149999999</v>
      </c>
      <c r="M86" s="54">
        <v>59928688.564999998</v>
      </c>
      <c r="N86" s="54">
        <v>58135749.747000001</v>
      </c>
      <c r="O86" s="54">
        <v>62141791.359999999</v>
      </c>
      <c r="P86" s="54">
        <v>60762024.417000003</v>
      </c>
      <c r="Q86" s="54">
        <v>62294454.208999999</v>
      </c>
      <c r="R86" s="54">
        <v>60743972.453000002</v>
      </c>
      <c r="S86" s="54">
        <v>58690344.876000002</v>
      </c>
      <c r="T86" s="54">
        <v>56057684.642999999</v>
      </c>
      <c r="U86" s="54">
        <v>54189377.751000002</v>
      </c>
      <c r="V86" s="54">
        <v>53560044.093999997</v>
      </c>
      <c r="W86" s="54">
        <v>52385684.663999997</v>
      </c>
      <c r="X86" s="54">
        <v>49776959.564000003</v>
      </c>
      <c r="Y86" s="54">
        <v>50498599.299999997</v>
      </c>
      <c r="Z86" s="54">
        <v>49046574.652999997</v>
      </c>
      <c r="AA86" s="54">
        <v>48396353.642999999</v>
      </c>
      <c r="AB86" s="54">
        <v>46334400.973999999</v>
      </c>
      <c r="AC86" s="54">
        <v>45384278.634999998</v>
      </c>
      <c r="AD86" s="54">
        <v>45116011.059</v>
      </c>
      <c r="AE86" s="54">
        <v>45535614.024999999</v>
      </c>
      <c r="AF86" s="54">
        <v>45473544.718000002</v>
      </c>
      <c r="AG86" s="54">
        <v>45873800.748000003</v>
      </c>
    </row>
    <row r="87" spans="1:33" x14ac:dyDescent="0.45">
      <c r="A87" t="s">
        <v>201</v>
      </c>
      <c r="B87" t="s">
        <v>115</v>
      </c>
      <c r="C87" t="s">
        <v>37</v>
      </c>
      <c r="D87" s="54" t="s">
        <v>11</v>
      </c>
      <c r="E87" s="54">
        <v>15466371.839</v>
      </c>
      <c r="F87" s="54">
        <v>16402780.213</v>
      </c>
      <c r="G87" s="54">
        <v>14946362.839</v>
      </c>
      <c r="H87" s="54">
        <v>14415975.952</v>
      </c>
      <c r="I87" s="54">
        <v>13516765.885</v>
      </c>
      <c r="J87" s="54">
        <v>14556245.526000001</v>
      </c>
      <c r="K87" s="54">
        <v>14536948.407</v>
      </c>
      <c r="L87" s="54">
        <v>14999808.982999999</v>
      </c>
      <c r="M87" s="54">
        <v>15363994.413000001</v>
      </c>
      <c r="N87" s="54">
        <v>14159888.478</v>
      </c>
      <c r="O87" s="54">
        <v>14604582.277000001</v>
      </c>
      <c r="P87" s="54">
        <v>13799064.700999999</v>
      </c>
      <c r="Q87" s="54">
        <v>14067053.511</v>
      </c>
      <c r="R87" s="54">
        <v>13554924.619999999</v>
      </c>
      <c r="S87" s="54">
        <v>12538142.108999999</v>
      </c>
      <c r="T87" s="54">
        <v>11932376.126</v>
      </c>
      <c r="U87" s="54">
        <v>11201173.200999999</v>
      </c>
      <c r="V87" s="54">
        <v>10357278.104</v>
      </c>
      <c r="W87" s="54">
        <v>10149948.041999999</v>
      </c>
      <c r="X87" s="54">
        <v>9442946.1300000008</v>
      </c>
      <c r="Y87" s="54">
        <v>8671393.8599999994</v>
      </c>
      <c r="Z87" s="54">
        <v>8478586.7929999996</v>
      </c>
      <c r="AA87" s="54">
        <v>8440205.9470000006</v>
      </c>
      <c r="AB87" s="54">
        <v>7543553.6220000004</v>
      </c>
      <c r="AC87" s="54">
        <v>6840457.4139999999</v>
      </c>
      <c r="AD87" s="54">
        <v>6750359.9989999998</v>
      </c>
      <c r="AE87" s="54">
        <v>6877434.0089999996</v>
      </c>
      <c r="AF87" s="54">
        <v>6897984.9749999996</v>
      </c>
      <c r="AG87" s="54">
        <v>6864810.5820000004</v>
      </c>
    </row>
    <row r="88" spans="1:33" x14ac:dyDescent="0.45">
      <c r="A88" t="s">
        <v>201</v>
      </c>
      <c r="B88" t="s">
        <v>116</v>
      </c>
      <c r="C88" t="s">
        <v>117</v>
      </c>
      <c r="E88" s="54">
        <v>241.15899999999999</v>
      </c>
      <c r="F88" s="54">
        <v>260.24700000000001</v>
      </c>
      <c r="G88" s="54">
        <v>244.149</v>
      </c>
      <c r="H88" s="54">
        <v>259.59100000000001</v>
      </c>
      <c r="I88" s="54">
        <v>242</v>
      </c>
      <c r="J88" s="54">
        <v>187</v>
      </c>
      <c r="K88" s="54">
        <v>177</v>
      </c>
      <c r="L88" s="54">
        <v>169</v>
      </c>
      <c r="M88" s="54">
        <v>193</v>
      </c>
      <c r="N88" s="54">
        <v>162</v>
      </c>
      <c r="O88" s="54">
        <v>153</v>
      </c>
      <c r="P88" s="54">
        <v>148</v>
      </c>
      <c r="Q88" s="54">
        <v>153</v>
      </c>
      <c r="R88" s="54">
        <v>153</v>
      </c>
      <c r="S88" s="54">
        <v>155</v>
      </c>
      <c r="T88" s="54">
        <v>152</v>
      </c>
      <c r="U88" s="54">
        <v>152</v>
      </c>
      <c r="V88" s="54">
        <v>152</v>
      </c>
      <c r="W88" s="54">
        <v>144</v>
      </c>
      <c r="X88" s="54">
        <v>146</v>
      </c>
      <c r="Y88" s="54">
        <v>183</v>
      </c>
      <c r="Z88" s="54">
        <v>145</v>
      </c>
      <c r="AA88" s="54">
        <v>159</v>
      </c>
      <c r="AB88" s="54">
        <v>141</v>
      </c>
      <c r="AC88" s="54">
        <v>141</v>
      </c>
      <c r="AD88" s="54">
        <v>122</v>
      </c>
      <c r="AE88" s="54">
        <v>122</v>
      </c>
      <c r="AF88" s="54">
        <v>122</v>
      </c>
      <c r="AG88" s="54">
        <v>122</v>
      </c>
    </row>
    <row r="89" spans="1:33" x14ac:dyDescent="0.45">
      <c r="A89" t="s">
        <v>201</v>
      </c>
      <c r="B89" t="s">
        <v>118</v>
      </c>
      <c r="C89" t="s">
        <v>119</v>
      </c>
      <c r="E89" s="54">
        <v>40019334.094999999</v>
      </c>
      <c r="F89" s="54">
        <v>40525541.357000001</v>
      </c>
      <c r="G89" s="54">
        <v>39779810.175999999</v>
      </c>
      <c r="H89" s="54">
        <v>39505448.945</v>
      </c>
      <c r="I89" s="54">
        <v>37335496.072999999</v>
      </c>
      <c r="J89" s="54">
        <v>37701858.950000003</v>
      </c>
      <c r="K89" s="54">
        <v>38068545.677000001</v>
      </c>
      <c r="L89" s="54">
        <v>37758820.074000001</v>
      </c>
      <c r="M89" s="54">
        <v>38509123.925999999</v>
      </c>
      <c r="N89" s="54">
        <v>38071280.693000004</v>
      </c>
      <c r="O89" s="54">
        <v>40301426.394000001</v>
      </c>
      <c r="P89" s="54">
        <v>39627777.423</v>
      </c>
      <c r="Q89" s="54">
        <v>40739054.898000002</v>
      </c>
      <c r="R89" s="54">
        <v>40241346.421999998</v>
      </c>
      <c r="S89" s="54">
        <v>39224271.796999998</v>
      </c>
      <c r="T89" s="54">
        <v>37607662.067000002</v>
      </c>
      <c r="U89" s="54">
        <v>36751384.07</v>
      </c>
      <c r="V89" s="54">
        <v>36915300.020999998</v>
      </c>
      <c r="W89" s="54">
        <v>36419033.608999997</v>
      </c>
      <c r="X89" s="54">
        <v>35083172.217</v>
      </c>
      <c r="Y89" s="54">
        <v>36402188.978</v>
      </c>
      <c r="Z89" s="54">
        <v>35174852.100000001</v>
      </c>
      <c r="AA89" s="54">
        <v>34676265.585000001</v>
      </c>
      <c r="AB89" s="54">
        <v>33571909.259000003</v>
      </c>
      <c r="AC89" s="54">
        <v>33595901.947999999</v>
      </c>
      <c r="AD89" s="54">
        <v>33535800.094000001</v>
      </c>
      <c r="AE89" s="54">
        <v>33175770.324000001</v>
      </c>
      <c r="AF89" s="54">
        <v>32926254.506000001</v>
      </c>
      <c r="AG89" s="54">
        <v>33411703.368999999</v>
      </c>
    </row>
    <row r="90" spans="1:33" x14ac:dyDescent="0.45">
      <c r="A90" t="s">
        <v>201</v>
      </c>
      <c r="B90" t="s">
        <v>120</v>
      </c>
      <c r="C90" t="s">
        <v>34</v>
      </c>
      <c r="D90" s="54" t="s">
        <v>15</v>
      </c>
      <c r="E90" s="54">
        <v>23629908.780999999</v>
      </c>
      <c r="F90" s="54">
        <v>23990548.304000001</v>
      </c>
      <c r="G90" s="54">
        <v>23196729.787</v>
      </c>
      <c r="H90" s="54">
        <v>23530221.743000001</v>
      </c>
      <c r="I90" s="54">
        <v>22142565.989</v>
      </c>
      <c r="J90" s="54">
        <v>22365732.401000001</v>
      </c>
      <c r="K90" s="54">
        <v>23603180.734000001</v>
      </c>
      <c r="L90" s="54">
        <v>23074550.795000002</v>
      </c>
      <c r="M90" s="54">
        <v>23781105.379999999</v>
      </c>
      <c r="N90" s="54">
        <v>23778649.739</v>
      </c>
      <c r="O90" s="54">
        <v>25960356.5</v>
      </c>
      <c r="P90" s="54">
        <v>25715609.916999999</v>
      </c>
      <c r="Q90" s="54">
        <v>26141236.605</v>
      </c>
      <c r="R90" s="54">
        <v>26455550.138</v>
      </c>
      <c r="S90" s="54">
        <v>26526406.129000001</v>
      </c>
      <c r="T90" s="54">
        <v>25581738.079</v>
      </c>
      <c r="U90" s="54">
        <v>24781664.079999998</v>
      </c>
      <c r="V90" s="54">
        <v>25304179.938000001</v>
      </c>
      <c r="W90" s="54">
        <v>25297099.078000002</v>
      </c>
      <c r="X90" s="54">
        <v>24422505.401999999</v>
      </c>
      <c r="Y90" s="54">
        <v>25899203.993999999</v>
      </c>
      <c r="Z90" s="54">
        <v>24678212.421</v>
      </c>
      <c r="AA90" s="54">
        <v>24204056.640000001</v>
      </c>
      <c r="AB90" s="54">
        <v>23472472.5</v>
      </c>
      <c r="AC90" s="54">
        <v>23329837.442000002</v>
      </c>
      <c r="AD90" s="54">
        <v>22957514.024999999</v>
      </c>
      <c r="AE90" s="54">
        <v>22606116.607999999</v>
      </c>
      <c r="AF90" s="54">
        <v>22052194.506000001</v>
      </c>
      <c r="AG90" s="54">
        <v>22434330.217999998</v>
      </c>
    </row>
    <row r="91" spans="1:33" x14ac:dyDescent="0.45">
      <c r="A91" t="s">
        <v>201</v>
      </c>
      <c r="B91" t="s">
        <v>121</v>
      </c>
      <c r="C91" t="s">
        <v>36</v>
      </c>
      <c r="E91" s="54">
        <v>416142.75699999998</v>
      </c>
      <c r="F91" s="54">
        <v>514905.58600000001</v>
      </c>
      <c r="G91" s="54">
        <v>479076.446</v>
      </c>
      <c r="H91" s="54">
        <v>483765.02299999999</v>
      </c>
      <c r="I91" s="54">
        <v>474784.89899999998</v>
      </c>
      <c r="J91" s="54">
        <v>481117.36200000002</v>
      </c>
      <c r="K91" s="54">
        <v>439744.31599999999</v>
      </c>
      <c r="L91" s="54">
        <v>427484.83799999999</v>
      </c>
      <c r="M91" s="54">
        <v>440503.06800000003</v>
      </c>
      <c r="N91" s="54">
        <v>475459.891</v>
      </c>
      <c r="O91" s="54">
        <v>422303.57799999998</v>
      </c>
      <c r="P91" s="54">
        <v>472700.62</v>
      </c>
      <c r="Q91" s="54">
        <v>559704.196</v>
      </c>
      <c r="R91" s="54">
        <v>434835.01199999999</v>
      </c>
      <c r="S91" s="54">
        <v>392744.07</v>
      </c>
      <c r="T91" s="54">
        <v>424818.45199999999</v>
      </c>
      <c r="U91" s="54">
        <v>400268.50400000002</v>
      </c>
      <c r="V91" s="54">
        <v>321477.02</v>
      </c>
      <c r="W91" s="54">
        <v>283472.38799999998</v>
      </c>
      <c r="X91" s="54">
        <v>243927.908</v>
      </c>
      <c r="Y91" s="54">
        <v>229989.55600000001</v>
      </c>
      <c r="Z91" s="54">
        <v>236972.58799999999</v>
      </c>
      <c r="AA91" s="54">
        <v>236416.00399999999</v>
      </c>
      <c r="AB91" s="54">
        <v>228863.34</v>
      </c>
      <c r="AC91" s="54">
        <v>170953.66399999999</v>
      </c>
      <c r="AD91" s="54">
        <v>153291.54</v>
      </c>
      <c r="AE91" s="54">
        <v>129874.89200000001</v>
      </c>
      <c r="AF91" s="54">
        <v>135891.67199999999</v>
      </c>
      <c r="AG91" s="54">
        <v>152927.984</v>
      </c>
    </row>
    <row r="92" spans="1:33" x14ac:dyDescent="0.45">
      <c r="A92" t="s">
        <v>201</v>
      </c>
      <c r="B92" t="s">
        <v>122</v>
      </c>
      <c r="C92" t="s">
        <v>123</v>
      </c>
      <c r="E92" s="54">
        <v>975002.27500000002</v>
      </c>
      <c r="F92" s="54">
        <v>1038280.307</v>
      </c>
      <c r="G92" s="54">
        <v>1099768.22</v>
      </c>
      <c r="H92" s="54">
        <v>1105786.6569999999</v>
      </c>
      <c r="I92" s="54">
        <v>1212603.6100000001</v>
      </c>
      <c r="J92" s="54">
        <v>1301933.683</v>
      </c>
      <c r="K92" s="54">
        <v>948415.51899999997</v>
      </c>
      <c r="L92" s="54">
        <v>1045411.931</v>
      </c>
      <c r="M92" s="54">
        <v>944506.78799999994</v>
      </c>
      <c r="N92" s="54">
        <v>1051013.2479999999</v>
      </c>
      <c r="O92" s="54">
        <v>1104296.469</v>
      </c>
      <c r="P92" s="54">
        <v>1114575.5160000001</v>
      </c>
      <c r="Q92" s="54">
        <v>1042583.471</v>
      </c>
      <c r="R92" s="54">
        <v>862108.06200000003</v>
      </c>
      <c r="S92" s="54">
        <v>861958.55299999996</v>
      </c>
      <c r="T92" s="54">
        <v>845184.82299999997</v>
      </c>
      <c r="U92" s="54">
        <v>915943.87699999998</v>
      </c>
      <c r="V92" s="54">
        <v>884272.09100000001</v>
      </c>
      <c r="W92" s="54">
        <v>859390.69900000002</v>
      </c>
      <c r="X92" s="54">
        <v>881303.321</v>
      </c>
      <c r="Y92" s="54">
        <v>872632.24800000002</v>
      </c>
      <c r="Z92" s="54">
        <v>1079364.54</v>
      </c>
      <c r="AA92" s="54">
        <v>1062954.7350000001</v>
      </c>
      <c r="AB92" s="54">
        <v>1123040.2479999999</v>
      </c>
      <c r="AC92" s="54">
        <v>1357391.1850000001</v>
      </c>
      <c r="AD92" s="54">
        <v>1428097.1259999999</v>
      </c>
      <c r="AE92" s="54">
        <v>1559425.6459999999</v>
      </c>
      <c r="AF92" s="54">
        <v>1621129.6240000001</v>
      </c>
      <c r="AG92" s="54">
        <v>1652898.811</v>
      </c>
    </row>
    <row r="93" spans="1:33" x14ac:dyDescent="0.45">
      <c r="A93" t="s">
        <v>201</v>
      </c>
      <c r="B93" t="s">
        <v>124</v>
      </c>
      <c r="C93" t="s">
        <v>125</v>
      </c>
      <c r="E93" s="54">
        <v>86081.027000000002</v>
      </c>
      <c r="F93" s="54">
        <v>60202.277999999998</v>
      </c>
      <c r="G93" s="54">
        <v>63630.906999999999</v>
      </c>
      <c r="H93" s="54">
        <v>64968.398000000001</v>
      </c>
      <c r="I93" s="54">
        <v>69798.898000000001</v>
      </c>
      <c r="J93" s="54">
        <v>65961.34</v>
      </c>
      <c r="K93" s="54">
        <v>62636.411</v>
      </c>
      <c r="L93" s="54">
        <v>72706.088000000003</v>
      </c>
      <c r="M93" s="54">
        <v>78616.267000000007</v>
      </c>
      <c r="N93" s="54">
        <v>68250.866999999998</v>
      </c>
      <c r="O93" s="54">
        <v>72676.721000000005</v>
      </c>
      <c r="P93" s="54">
        <v>83806.740000000005</v>
      </c>
      <c r="Q93" s="54">
        <v>77895.388999999996</v>
      </c>
      <c r="R93" s="54">
        <v>56837.898000000001</v>
      </c>
      <c r="S93" s="54">
        <v>53849.932999999997</v>
      </c>
      <c r="T93" s="54">
        <v>46024.987000000001</v>
      </c>
      <c r="U93" s="54">
        <v>35674.03</v>
      </c>
      <c r="V93" s="54">
        <v>38054.067000000003</v>
      </c>
      <c r="W93" s="54">
        <v>36708.430999999997</v>
      </c>
      <c r="X93" s="54">
        <v>31443.281999999999</v>
      </c>
      <c r="Y93" s="54">
        <v>25212.577000000001</v>
      </c>
      <c r="Z93" s="54">
        <v>27718.541000000001</v>
      </c>
      <c r="AA93" s="54">
        <v>31638.948</v>
      </c>
      <c r="AB93" s="54">
        <v>33860.423999999999</v>
      </c>
      <c r="AC93" s="54">
        <v>62551.139000000003</v>
      </c>
      <c r="AD93" s="54">
        <v>49341.72</v>
      </c>
      <c r="AE93" s="54">
        <v>29380.053</v>
      </c>
      <c r="AF93" s="54">
        <v>27887.487000000001</v>
      </c>
      <c r="AG93" s="54">
        <v>15455.236999999999</v>
      </c>
    </row>
    <row r="94" spans="1:33" x14ac:dyDescent="0.45">
      <c r="A94" t="s">
        <v>201</v>
      </c>
      <c r="B94" t="s">
        <v>126</v>
      </c>
      <c r="C94" t="s">
        <v>127</v>
      </c>
      <c r="E94" s="54">
        <v>2690.232</v>
      </c>
      <c r="F94" s="54">
        <v>723.851</v>
      </c>
      <c r="G94" s="54">
        <v>39.35</v>
      </c>
      <c r="H94" s="54">
        <v>2100.14</v>
      </c>
      <c r="I94" s="54">
        <v>412.77</v>
      </c>
      <c r="J94" s="54">
        <v>358.05</v>
      </c>
      <c r="K94" s="54">
        <v>835.45</v>
      </c>
      <c r="L94" s="54">
        <v>157.4</v>
      </c>
      <c r="M94" s="54">
        <v>291.2</v>
      </c>
      <c r="N94" s="54">
        <v>78.7</v>
      </c>
      <c r="O94" s="54">
        <v>1496.05</v>
      </c>
      <c r="P94" s="54">
        <v>1141.1500000000001</v>
      </c>
      <c r="Q94" s="54">
        <v>2565</v>
      </c>
      <c r="R94" s="54">
        <v>2180.33</v>
      </c>
      <c r="S94" s="54">
        <v>18683.740000000002</v>
      </c>
      <c r="T94" s="54">
        <v>2509.75</v>
      </c>
      <c r="U94" s="54">
        <v>21982.69</v>
      </c>
      <c r="V94" s="54">
        <v>36763.300000000003</v>
      </c>
      <c r="W94" s="54">
        <v>38656.730000000003</v>
      </c>
      <c r="X94" s="54">
        <v>34407.521000000001</v>
      </c>
      <c r="Y94" s="54">
        <v>34177.262999999999</v>
      </c>
      <c r="Z94" s="54">
        <v>48149.853000000003</v>
      </c>
      <c r="AA94" s="54">
        <v>62862.93</v>
      </c>
      <c r="AB94" s="54">
        <v>62082.18</v>
      </c>
      <c r="AC94" s="54">
        <v>36564.6</v>
      </c>
      <c r="AD94" s="54">
        <v>40023.24</v>
      </c>
      <c r="AE94" s="54">
        <v>36348.79</v>
      </c>
      <c r="AF94" s="54">
        <v>11814.77</v>
      </c>
      <c r="AG94" s="54">
        <v>4749.34</v>
      </c>
    </row>
    <row r="95" spans="1:33" x14ac:dyDescent="0.45">
      <c r="A95" t="s">
        <v>201</v>
      </c>
      <c r="B95" t="s">
        <v>128</v>
      </c>
      <c r="C95" t="s">
        <v>6</v>
      </c>
      <c r="E95" s="54">
        <v>21021.011999999999</v>
      </c>
      <c r="F95" s="54">
        <v>20556.972000000002</v>
      </c>
      <c r="G95" s="54">
        <v>17817.599999999999</v>
      </c>
      <c r="H95" s="54">
        <v>12203.2</v>
      </c>
      <c r="I95" s="54">
        <v>15961.6</v>
      </c>
      <c r="J95" s="54">
        <v>14198.4</v>
      </c>
      <c r="K95" s="54">
        <v>16100.8</v>
      </c>
      <c r="L95" s="54">
        <v>16379.2</v>
      </c>
      <c r="M95" s="54">
        <v>15497.6</v>
      </c>
      <c r="N95" s="54">
        <v>13595.2</v>
      </c>
      <c r="O95" s="54">
        <v>15778.424000000001</v>
      </c>
      <c r="P95" s="54">
        <v>16611.2</v>
      </c>
      <c r="Q95" s="54">
        <v>16399.851999999999</v>
      </c>
      <c r="R95" s="54">
        <v>14569.6</v>
      </c>
      <c r="S95" s="54">
        <v>10996.8</v>
      </c>
      <c r="T95" s="54">
        <v>11089.6</v>
      </c>
      <c r="U95" s="54">
        <v>12342.4</v>
      </c>
      <c r="V95" s="54">
        <v>8908.7999999999993</v>
      </c>
      <c r="W95" s="54">
        <v>603.20000000000005</v>
      </c>
      <c r="X95" s="54">
        <v>0</v>
      </c>
      <c r="Y95" s="54">
        <v>0</v>
      </c>
      <c r="Z95" s="54">
        <v>0</v>
      </c>
      <c r="AA95" s="54">
        <v>0</v>
      </c>
      <c r="AB95" s="54">
        <v>0</v>
      </c>
      <c r="AC95" s="54">
        <v>0</v>
      </c>
      <c r="AD95" s="54">
        <v>0</v>
      </c>
      <c r="AE95" s="54">
        <v>0</v>
      </c>
      <c r="AF95" s="54">
        <v>0</v>
      </c>
      <c r="AG95" s="54">
        <v>0</v>
      </c>
    </row>
    <row r="96" spans="1:33" x14ac:dyDescent="0.45">
      <c r="A96" t="s">
        <v>201</v>
      </c>
      <c r="B96" t="s">
        <v>129</v>
      </c>
      <c r="C96" t="s">
        <v>130</v>
      </c>
      <c r="D96" s="54" t="s">
        <v>16</v>
      </c>
      <c r="E96" s="54">
        <v>1027298.228</v>
      </c>
      <c r="F96" s="54">
        <v>964260.79099999997</v>
      </c>
      <c r="G96" s="54">
        <v>980267.50699999998</v>
      </c>
      <c r="H96" s="54">
        <v>959970.76100000006</v>
      </c>
      <c r="I96" s="54">
        <v>893001.59600000002</v>
      </c>
      <c r="J96" s="54">
        <v>807483.86800000002</v>
      </c>
      <c r="K96" s="54">
        <v>683463.772</v>
      </c>
      <c r="L96" s="54">
        <v>710450.97699999996</v>
      </c>
      <c r="M96" s="54">
        <v>683881.91599999997</v>
      </c>
      <c r="N96" s="54">
        <v>671719.53500000003</v>
      </c>
      <c r="O96" s="54">
        <v>689821.66399999999</v>
      </c>
      <c r="P96" s="54">
        <v>657463.48300000001</v>
      </c>
      <c r="Q96" s="54">
        <v>655295.36600000004</v>
      </c>
      <c r="R96" s="54">
        <v>618275.37600000005</v>
      </c>
      <c r="S96" s="54">
        <v>575016.84</v>
      </c>
      <c r="T96" s="54">
        <v>515033.69900000002</v>
      </c>
      <c r="U96" s="54">
        <v>526949.21499999997</v>
      </c>
      <c r="V96" s="54">
        <v>517424.30099999998</v>
      </c>
      <c r="W96" s="54">
        <v>515281.87599999999</v>
      </c>
      <c r="X96" s="54">
        <v>524620.04200000002</v>
      </c>
      <c r="Y96" s="54">
        <v>500964.17700000003</v>
      </c>
      <c r="Z96" s="54">
        <v>521873.19400000002</v>
      </c>
      <c r="AA96" s="54">
        <v>509731.97200000001</v>
      </c>
      <c r="AB96" s="54">
        <v>490868.717</v>
      </c>
      <c r="AC96" s="54">
        <v>518641.56400000001</v>
      </c>
      <c r="AD96" s="54">
        <v>553846.27399999998</v>
      </c>
      <c r="AE96" s="54">
        <v>494260.99400000001</v>
      </c>
      <c r="AF96" s="54">
        <v>529339.26899999997</v>
      </c>
      <c r="AG96" s="54">
        <v>460049.10499999998</v>
      </c>
    </row>
    <row r="97" spans="1:33" x14ac:dyDescent="0.45">
      <c r="A97" t="s">
        <v>201</v>
      </c>
      <c r="B97" t="s">
        <v>131</v>
      </c>
      <c r="C97" t="s">
        <v>132</v>
      </c>
      <c r="E97" s="54">
        <v>1854369.828</v>
      </c>
      <c r="F97" s="54">
        <v>1762775.5090000001</v>
      </c>
      <c r="G97" s="54">
        <v>1548074.6140000001</v>
      </c>
      <c r="H97" s="54">
        <v>1465977.7050000001</v>
      </c>
      <c r="I97" s="54">
        <v>1462293.952</v>
      </c>
      <c r="J97" s="54">
        <v>1412645.29</v>
      </c>
      <c r="K97" s="54">
        <v>1443101.4269999999</v>
      </c>
      <c r="L97" s="54">
        <v>1288504.112</v>
      </c>
      <c r="M97" s="54">
        <v>1468942.237</v>
      </c>
      <c r="N97" s="54">
        <v>1338749.9180000001</v>
      </c>
      <c r="O97" s="54">
        <v>1309059.8089999999</v>
      </c>
      <c r="P97" s="54">
        <v>1535698.777</v>
      </c>
      <c r="Q97" s="54">
        <v>1585871.557</v>
      </c>
      <c r="R97" s="54">
        <v>1552502.9029999999</v>
      </c>
      <c r="S97" s="54">
        <v>1599870.9539999999</v>
      </c>
      <c r="T97" s="54">
        <v>1404123.71</v>
      </c>
      <c r="U97" s="54">
        <v>1264640.32</v>
      </c>
      <c r="V97" s="54">
        <v>1275230.0220000001</v>
      </c>
      <c r="W97" s="54">
        <v>1367828.4310000001</v>
      </c>
      <c r="X97" s="54">
        <v>1271545.0919999999</v>
      </c>
      <c r="Y97" s="54">
        <v>1200985.186</v>
      </c>
      <c r="Z97" s="54">
        <v>1248881.6569999999</v>
      </c>
      <c r="AA97" s="54">
        <v>1160792.808</v>
      </c>
      <c r="AB97" s="54">
        <v>1202583.28</v>
      </c>
      <c r="AC97" s="54">
        <v>1155323.044</v>
      </c>
      <c r="AD97" s="54">
        <v>1075996.7879999999</v>
      </c>
      <c r="AE97" s="54">
        <v>1150851.1040000001</v>
      </c>
      <c r="AF97" s="54">
        <v>1129846.22</v>
      </c>
      <c r="AG97" s="54">
        <v>1264584.1299999999</v>
      </c>
    </row>
    <row r="98" spans="1:33" x14ac:dyDescent="0.45">
      <c r="A98" t="s">
        <v>201</v>
      </c>
      <c r="B98" t="s">
        <v>133</v>
      </c>
      <c r="C98" t="s">
        <v>134</v>
      </c>
      <c r="D98" s="54" t="s">
        <v>14</v>
      </c>
      <c r="E98" s="54">
        <v>2741.797</v>
      </c>
      <c r="F98" s="54">
        <v>3431.5140000000001</v>
      </c>
      <c r="G98" s="54">
        <v>3924.3330000000001</v>
      </c>
      <c r="H98" s="54">
        <v>4499.9709999999995</v>
      </c>
      <c r="I98" s="54">
        <v>3194.2849999999999</v>
      </c>
      <c r="J98" s="54">
        <v>2549.9650000000001</v>
      </c>
      <c r="K98" s="54">
        <v>2967.0529999999999</v>
      </c>
      <c r="L98" s="54">
        <v>3923.8229999999999</v>
      </c>
      <c r="M98" s="54">
        <v>4145.9279999999999</v>
      </c>
      <c r="N98" s="54">
        <v>4263.942</v>
      </c>
      <c r="O98" s="54">
        <v>3694.21</v>
      </c>
      <c r="P98" s="54">
        <v>3550.4810000000002</v>
      </c>
      <c r="Q98" s="54">
        <v>6066.7979999999998</v>
      </c>
      <c r="R98" s="54">
        <v>4602.6679999999997</v>
      </c>
      <c r="S98" s="54">
        <v>4060.1030000000001</v>
      </c>
      <c r="T98" s="54">
        <v>3433.8809999999999</v>
      </c>
      <c r="U98" s="54">
        <v>3319.692</v>
      </c>
      <c r="V98" s="54">
        <v>3896.77</v>
      </c>
      <c r="W98" s="54">
        <v>6205.16</v>
      </c>
      <c r="X98" s="54">
        <v>6637.5889999999999</v>
      </c>
      <c r="Y98" s="54">
        <v>4775.4889999999996</v>
      </c>
      <c r="Z98" s="54">
        <v>4776.1890000000003</v>
      </c>
      <c r="AA98" s="54">
        <v>4114.4889999999996</v>
      </c>
      <c r="AB98" s="54">
        <v>4731.0889999999999</v>
      </c>
      <c r="AC98" s="54">
        <v>4023.489</v>
      </c>
      <c r="AD98" s="54">
        <v>7256.4889999999996</v>
      </c>
      <c r="AE98" s="54">
        <v>5123.3890000000001</v>
      </c>
      <c r="AF98" s="54">
        <v>4947.8779999999997</v>
      </c>
      <c r="AG98" s="54">
        <v>7327.62</v>
      </c>
    </row>
    <row r="99" spans="1:33" x14ac:dyDescent="0.45">
      <c r="A99" t="s">
        <v>201</v>
      </c>
      <c r="B99" t="s">
        <v>135</v>
      </c>
      <c r="C99" t="s">
        <v>136</v>
      </c>
      <c r="D99" s="54" t="s">
        <v>13</v>
      </c>
      <c r="E99" s="54">
        <v>1084420.226</v>
      </c>
      <c r="F99" s="54">
        <v>1216220.757</v>
      </c>
      <c r="G99" s="54">
        <v>1234709.825</v>
      </c>
      <c r="H99" s="54">
        <v>1198000.6780000001</v>
      </c>
      <c r="I99" s="54">
        <v>1109188.1140000001</v>
      </c>
      <c r="J99" s="54">
        <v>1124430.04</v>
      </c>
      <c r="K99" s="54">
        <v>1201512.186</v>
      </c>
      <c r="L99" s="54">
        <v>1155246.8999999999</v>
      </c>
      <c r="M99" s="54">
        <v>1125114.7080000001</v>
      </c>
      <c r="N99" s="54">
        <v>1118365.95</v>
      </c>
      <c r="O99" s="54">
        <v>1163173.111</v>
      </c>
      <c r="P99" s="54">
        <v>1132031.2320000001</v>
      </c>
      <c r="Q99" s="54">
        <v>1180805.9210000001</v>
      </c>
      <c r="R99" s="54">
        <v>1152717.855</v>
      </c>
      <c r="S99" s="54">
        <v>1067306.7749999999</v>
      </c>
      <c r="T99" s="54">
        <v>1116920.2709999999</v>
      </c>
      <c r="U99" s="54">
        <v>1173616.0900000001</v>
      </c>
      <c r="V99" s="54">
        <v>1293627.5660000001</v>
      </c>
      <c r="W99" s="54">
        <v>1358826.0279999999</v>
      </c>
      <c r="X99" s="54">
        <v>1245734.331</v>
      </c>
      <c r="Y99" s="54">
        <v>1297884.561</v>
      </c>
      <c r="Z99" s="54">
        <v>1227868.9269999999</v>
      </c>
      <c r="AA99" s="54">
        <v>1213852.801</v>
      </c>
      <c r="AB99" s="54">
        <v>1245495.8470000001</v>
      </c>
      <c r="AC99" s="54">
        <v>1228494.956</v>
      </c>
      <c r="AD99" s="54">
        <v>1281414.5060000001</v>
      </c>
      <c r="AE99" s="54">
        <v>1249476.898</v>
      </c>
      <c r="AF99" s="54">
        <v>1323416.2990000001</v>
      </c>
      <c r="AG99" s="54">
        <v>1360844.3829999999</v>
      </c>
    </row>
    <row r="100" spans="1:33" x14ac:dyDescent="0.45">
      <c r="A100" t="s">
        <v>201</v>
      </c>
      <c r="B100" t="s">
        <v>137</v>
      </c>
      <c r="C100" t="s">
        <v>138</v>
      </c>
      <c r="D100" s="54" t="s">
        <v>14</v>
      </c>
      <c r="E100" s="54">
        <v>0.17299999999999999</v>
      </c>
      <c r="F100" s="54">
        <v>4.2999999999999997E-2</v>
      </c>
      <c r="G100" s="54">
        <v>0</v>
      </c>
      <c r="H100" s="54">
        <v>0</v>
      </c>
      <c r="I100" s="54">
        <v>0</v>
      </c>
      <c r="J100" s="54">
        <v>43.21</v>
      </c>
      <c r="K100" s="54">
        <v>518.52</v>
      </c>
      <c r="L100" s="54">
        <v>0</v>
      </c>
      <c r="M100" s="54">
        <v>0</v>
      </c>
      <c r="N100" s="54">
        <v>0</v>
      </c>
      <c r="O100" s="54">
        <v>221.5</v>
      </c>
      <c r="P100" s="54">
        <v>397.01</v>
      </c>
      <c r="Q100" s="54">
        <v>393.25</v>
      </c>
      <c r="R100" s="54">
        <v>608.21</v>
      </c>
      <c r="S100" s="54">
        <v>1269.98</v>
      </c>
      <c r="T100" s="54">
        <v>703.04</v>
      </c>
      <c r="U100" s="54">
        <v>787.8</v>
      </c>
      <c r="V100" s="54">
        <v>1138.3599999999999</v>
      </c>
      <c r="W100" s="54">
        <v>441.72</v>
      </c>
      <c r="X100" s="54">
        <v>177.2</v>
      </c>
      <c r="Y100" s="54">
        <v>44.3</v>
      </c>
      <c r="Z100" s="54">
        <v>88.6</v>
      </c>
      <c r="AA100" s="54">
        <v>44.3</v>
      </c>
      <c r="AB100" s="54">
        <v>0</v>
      </c>
      <c r="AC100" s="54">
        <v>88.6</v>
      </c>
      <c r="AD100" s="54">
        <v>3809.8</v>
      </c>
      <c r="AE100" s="54">
        <v>3012.4</v>
      </c>
      <c r="AF100" s="54">
        <v>4740.1000000000004</v>
      </c>
      <c r="AG100" s="54">
        <v>10189</v>
      </c>
    </row>
    <row r="101" spans="1:33" x14ac:dyDescent="0.45">
      <c r="A101" t="s">
        <v>201</v>
      </c>
      <c r="B101" t="s">
        <v>139</v>
      </c>
      <c r="C101" t="s">
        <v>140</v>
      </c>
      <c r="D101" s="54" t="s">
        <v>14</v>
      </c>
      <c r="E101" s="54">
        <v>1588374.277</v>
      </c>
      <c r="F101" s="54">
        <v>1501181.0060000001</v>
      </c>
      <c r="G101" s="54">
        <v>1436113.291</v>
      </c>
      <c r="H101" s="54">
        <v>1345138.4750000001</v>
      </c>
      <c r="I101" s="54">
        <v>1257269.2749999999</v>
      </c>
      <c r="J101" s="54">
        <v>1307955.138</v>
      </c>
      <c r="K101" s="54">
        <v>1230808.3419999999</v>
      </c>
      <c r="L101" s="54">
        <v>1216125.439</v>
      </c>
      <c r="M101" s="54">
        <v>1274934.942</v>
      </c>
      <c r="N101" s="54">
        <v>1296389.0290000001</v>
      </c>
      <c r="O101" s="54">
        <v>1298140.07</v>
      </c>
      <c r="P101" s="54">
        <v>1169720.638</v>
      </c>
      <c r="Q101" s="54">
        <v>1109202.662</v>
      </c>
      <c r="R101" s="54">
        <v>1125295.2069999999</v>
      </c>
      <c r="S101" s="54">
        <v>945551.83200000005</v>
      </c>
      <c r="T101" s="54">
        <v>840761.78099999996</v>
      </c>
      <c r="U101" s="54">
        <v>792414.62100000004</v>
      </c>
      <c r="V101" s="54">
        <v>798409.49800000002</v>
      </c>
      <c r="W101" s="54">
        <v>648917.67099999997</v>
      </c>
      <c r="X101" s="54">
        <v>528517.32999999996</v>
      </c>
      <c r="Y101" s="54">
        <v>469290.47499999998</v>
      </c>
      <c r="Z101" s="54">
        <v>412016.321</v>
      </c>
      <c r="AA101" s="54">
        <v>331397.05</v>
      </c>
      <c r="AB101" s="54">
        <v>342218.14</v>
      </c>
      <c r="AC101" s="54">
        <v>382727.26500000001</v>
      </c>
      <c r="AD101" s="54">
        <v>372980.80800000002</v>
      </c>
      <c r="AE101" s="54">
        <v>382219.88500000001</v>
      </c>
      <c r="AF101" s="54">
        <v>362609.935</v>
      </c>
      <c r="AG101" s="54">
        <v>349017.62699999998</v>
      </c>
    </row>
    <row r="102" spans="1:33" x14ac:dyDescent="0.45">
      <c r="A102" t="s">
        <v>201</v>
      </c>
      <c r="B102" t="s">
        <v>141</v>
      </c>
      <c r="C102" t="s">
        <v>142</v>
      </c>
      <c r="E102" s="54">
        <v>103714.399</v>
      </c>
      <c r="F102" s="54">
        <v>109199.822</v>
      </c>
      <c r="G102" s="54">
        <v>112679.246</v>
      </c>
      <c r="H102" s="54">
        <v>107068.375</v>
      </c>
      <c r="I102" s="54">
        <v>107379.861</v>
      </c>
      <c r="J102" s="54">
        <v>128551.878</v>
      </c>
      <c r="K102" s="54">
        <v>100238.211</v>
      </c>
      <c r="L102" s="54">
        <v>152458.19500000001</v>
      </c>
      <c r="M102" s="54">
        <v>167883.84</v>
      </c>
      <c r="N102" s="54">
        <v>131945.80900000001</v>
      </c>
      <c r="O102" s="54">
        <v>96690.010999999999</v>
      </c>
      <c r="P102" s="54">
        <v>87497.312999999995</v>
      </c>
      <c r="Q102" s="54">
        <v>110936.322</v>
      </c>
      <c r="R102" s="54">
        <v>99697.144</v>
      </c>
      <c r="S102" s="54">
        <v>87707.9</v>
      </c>
      <c r="T102" s="54">
        <v>72801.899000000005</v>
      </c>
      <c r="U102" s="54">
        <v>73165.055999999997</v>
      </c>
      <c r="V102" s="54">
        <v>80704.017000000007</v>
      </c>
      <c r="W102" s="54">
        <v>87901.894</v>
      </c>
      <c r="X102" s="54">
        <v>108748.74</v>
      </c>
      <c r="Y102" s="54">
        <v>69704.804000000004</v>
      </c>
      <c r="Z102" s="54">
        <v>55396.091999999997</v>
      </c>
      <c r="AA102" s="54">
        <v>63288.771999999997</v>
      </c>
      <c r="AB102" s="54">
        <v>65282.9</v>
      </c>
      <c r="AC102" s="54">
        <v>99692.448000000004</v>
      </c>
      <c r="AD102" s="54">
        <v>90315.347999999998</v>
      </c>
      <c r="AE102" s="54">
        <v>56016.552000000003</v>
      </c>
      <c r="AF102" s="54">
        <v>36710.06</v>
      </c>
      <c r="AG102" s="54">
        <v>31918.216</v>
      </c>
    </row>
    <row r="103" spans="1:33" x14ac:dyDescent="0.45">
      <c r="A103" t="s">
        <v>201</v>
      </c>
      <c r="B103" t="s">
        <v>143</v>
      </c>
      <c r="C103" t="s">
        <v>144</v>
      </c>
      <c r="D103" s="54" t="s">
        <v>23</v>
      </c>
      <c r="E103" s="54">
        <v>5487697.3099999996</v>
      </c>
      <c r="F103" s="54">
        <v>5766233.4780000001</v>
      </c>
      <c r="G103" s="54">
        <v>5898150.5939999996</v>
      </c>
      <c r="H103" s="54">
        <v>5512546.7759999996</v>
      </c>
      <c r="I103" s="54">
        <v>5032258.59</v>
      </c>
      <c r="J103" s="54">
        <v>5225637.0870000003</v>
      </c>
      <c r="K103" s="54">
        <v>4854335.6169999996</v>
      </c>
      <c r="L103" s="54">
        <v>4881070.8439999996</v>
      </c>
      <c r="M103" s="54">
        <v>4930979.7439999999</v>
      </c>
      <c r="N103" s="54">
        <v>4628074.2879999997</v>
      </c>
      <c r="O103" s="54">
        <v>4498207.5860000001</v>
      </c>
      <c r="P103" s="54">
        <v>4112454.1830000002</v>
      </c>
      <c r="Q103" s="54">
        <v>4714191.1270000003</v>
      </c>
      <c r="R103" s="54">
        <v>4474039.8099999996</v>
      </c>
      <c r="S103" s="54">
        <v>4088953.6860000002</v>
      </c>
      <c r="T103" s="54">
        <v>3819362.9980000001</v>
      </c>
      <c r="U103" s="54">
        <v>3732475.4049999998</v>
      </c>
      <c r="V103" s="54">
        <v>3593263.62</v>
      </c>
      <c r="W103" s="54">
        <v>3109767.1159999999</v>
      </c>
      <c r="X103" s="54">
        <v>3205139.0440000002</v>
      </c>
      <c r="Y103" s="54">
        <v>3137386.7620000001</v>
      </c>
      <c r="Z103" s="54">
        <v>2946574.54</v>
      </c>
      <c r="AA103" s="54">
        <v>3004994.1039999998</v>
      </c>
      <c r="AB103" s="54">
        <v>2560981.7209999999</v>
      </c>
      <c r="AC103" s="54">
        <v>2462130.358</v>
      </c>
      <c r="AD103" s="54">
        <v>2746591.0610000002</v>
      </c>
      <c r="AE103" s="54">
        <v>2798887.017</v>
      </c>
      <c r="AF103" s="54">
        <v>2991511.7</v>
      </c>
      <c r="AG103" s="54">
        <v>2753308.6579999998</v>
      </c>
    </row>
    <row r="104" spans="1:33" x14ac:dyDescent="0.45">
      <c r="A104" t="s">
        <v>201</v>
      </c>
      <c r="B104" t="s">
        <v>145</v>
      </c>
      <c r="C104" t="s">
        <v>146</v>
      </c>
      <c r="D104" s="54" t="s">
        <v>29</v>
      </c>
      <c r="E104" s="54">
        <v>1835322.0919999999</v>
      </c>
      <c r="F104" s="54">
        <v>1838670.5379999999</v>
      </c>
      <c r="G104" s="54">
        <v>2583458.6979999999</v>
      </c>
      <c r="H104" s="54">
        <v>2669485.7949999999</v>
      </c>
      <c r="I104" s="54">
        <v>2604409.071</v>
      </c>
      <c r="J104" s="54">
        <v>2546756.4049999998</v>
      </c>
      <c r="K104" s="54">
        <v>2507013.4070000001</v>
      </c>
      <c r="L104" s="54">
        <v>2684997.4840000002</v>
      </c>
      <c r="M104" s="54">
        <v>2560472.0430000001</v>
      </c>
      <c r="N104" s="54">
        <v>2520161.1639999999</v>
      </c>
      <c r="O104" s="54">
        <v>2536058.8369999998</v>
      </c>
      <c r="P104" s="54">
        <v>2374271.855</v>
      </c>
      <c r="Q104" s="54">
        <v>2344689.0189999999</v>
      </c>
      <c r="R104" s="54">
        <v>2193427.0109999999</v>
      </c>
      <c r="S104" s="54">
        <v>1874059.747</v>
      </c>
      <c r="T104" s="54">
        <v>1942985.1310000001</v>
      </c>
      <c r="U104" s="54">
        <v>2076845.17</v>
      </c>
      <c r="V104" s="54">
        <v>1860270.9779999999</v>
      </c>
      <c r="W104" s="54">
        <v>1896190.0830000001</v>
      </c>
      <c r="X104" s="54">
        <v>1758438.9739999999</v>
      </c>
      <c r="Y104" s="54">
        <v>1857978.57</v>
      </c>
      <c r="Z104" s="54">
        <v>1903885.577</v>
      </c>
      <c r="AA104" s="54">
        <v>2090254.449</v>
      </c>
      <c r="AB104" s="54">
        <v>2064950.6089999999</v>
      </c>
      <c r="AC104" s="54">
        <v>2120962.5970000001</v>
      </c>
      <c r="AD104" s="54">
        <v>2150473.4989999998</v>
      </c>
      <c r="AE104" s="54">
        <v>2058988.9269999999</v>
      </c>
      <c r="AF104" s="54">
        <v>2091817.8319999999</v>
      </c>
      <c r="AG104" s="54">
        <v>2301257.3199999998</v>
      </c>
    </row>
    <row r="105" spans="1:33" x14ac:dyDescent="0.45">
      <c r="A105" t="s">
        <v>201</v>
      </c>
      <c r="B105" t="s">
        <v>147</v>
      </c>
      <c r="C105" t="s">
        <v>148</v>
      </c>
      <c r="E105" s="54">
        <v>115959.139</v>
      </c>
      <c r="F105" s="54">
        <v>121127.01700000001</v>
      </c>
      <c r="G105" s="54">
        <v>114173.011</v>
      </c>
      <c r="H105" s="54">
        <v>84121.620999999999</v>
      </c>
      <c r="I105" s="54">
        <v>58349.326999999997</v>
      </c>
      <c r="J105" s="54">
        <v>64457.459000000003</v>
      </c>
      <c r="K105" s="54">
        <v>53162.133999999998</v>
      </c>
      <c r="L105" s="54">
        <v>41348.832000000002</v>
      </c>
      <c r="M105" s="54">
        <v>43557.440999999999</v>
      </c>
      <c r="N105" s="54">
        <v>42129.955999999998</v>
      </c>
      <c r="O105" s="54">
        <v>46599.233</v>
      </c>
      <c r="P105" s="54">
        <v>51446.775000000001</v>
      </c>
      <c r="Q105" s="54">
        <v>47959.139000000003</v>
      </c>
      <c r="R105" s="54">
        <v>66946.620999999999</v>
      </c>
      <c r="S105" s="54">
        <v>58529.451000000001</v>
      </c>
      <c r="T105" s="54">
        <v>38068.858999999997</v>
      </c>
      <c r="U105" s="54">
        <v>44008.764999999999</v>
      </c>
      <c r="V105" s="54">
        <v>33263.19</v>
      </c>
      <c r="W105" s="54">
        <v>35889.870999999999</v>
      </c>
      <c r="X105" s="54">
        <v>36604.644</v>
      </c>
      <c r="Y105" s="54">
        <v>31700.245999999999</v>
      </c>
      <c r="Z105" s="54">
        <v>30509.903999999999</v>
      </c>
      <c r="AA105" s="54">
        <v>27566.817999999999</v>
      </c>
      <c r="AB105" s="54">
        <v>32661.236000000001</v>
      </c>
      <c r="AC105" s="54">
        <v>27493.417000000001</v>
      </c>
      <c r="AD105" s="54">
        <v>26358.214</v>
      </c>
      <c r="AE105" s="54">
        <v>22875.22</v>
      </c>
      <c r="AF105" s="54">
        <v>21541.22</v>
      </c>
      <c r="AG105" s="54">
        <v>27279.72</v>
      </c>
    </row>
    <row r="106" spans="1:33" x14ac:dyDescent="0.45">
      <c r="A106" t="s">
        <v>201</v>
      </c>
      <c r="B106" t="s">
        <v>149</v>
      </c>
      <c r="C106" t="s">
        <v>9</v>
      </c>
      <c r="E106" s="54">
        <v>345743.842</v>
      </c>
      <c r="F106" s="54">
        <v>331940.11499999999</v>
      </c>
      <c r="G106" s="54">
        <v>284875.04800000001</v>
      </c>
      <c r="H106" s="54">
        <v>263312.848</v>
      </c>
      <c r="I106" s="54">
        <v>232416.72500000001</v>
      </c>
      <c r="J106" s="54">
        <v>216598.783</v>
      </c>
      <c r="K106" s="54">
        <v>219209.08199999999</v>
      </c>
      <c r="L106" s="54">
        <v>219571.77799999999</v>
      </c>
      <c r="M106" s="54">
        <v>213517.38699999999</v>
      </c>
      <c r="N106" s="54">
        <v>182797.03599999999</v>
      </c>
      <c r="O106" s="54">
        <v>207332.568</v>
      </c>
      <c r="P106" s="54">
        <v>200387.671</v>
      </c>
      <c r="Q106" s="54">
        <v>243447.853</v>
      </c>
      <c r="R106" s="54">
        <v>184579.27299999999</v>
      </c>
      <c r="S106" s="54">
        <v>177835.796</v>
      </c>
      <c r="T106" s="54">
        <v>161521.48800000001</v>
      </c>
      <c r="U106" s="54">
        <v>161758.38099999999</v>
      </c>
      <c r="V106" s="54">
        <v>149986.14499999999</v>
      </c>
      <c r="W106" s="54">
        <v>161738.736</v>
      </c>
      <c r="X106" s="54">
        <v>149343.55100000001</v>
      </c>
      <c r="Y106" s="54">
        <v>131048.018</v>
      </c>
      <c r="Z106" s="54">
        <v>132321.92499999999</v>
      </c>
      <c r="AA106" s="54">
        <v>131884.769</v>
      </c>
      <c r="AB106" s="54">
        <v>122824.64</v>
      </c>
      <c r="AC106" s="54">
        <v>139546.67300000001</v>
      </c>
      <c r="AD106" s="54">
        <v>134587.80100000001</v>
      </c>
      <c r="AE106" s="54">
        <v>150218.467</v>
      </c>
      <c r="AF106" s="54">
        <v>137538.59400000001</v>
      </c>
      <c r="AG106" s="54">
        <v>138041.34599999999</v>
      </c>
    </row>
    <row r="107" spans="1:33" x14ac:dyDescent="0.45">
      <c r="A107" t="s">
        <v>201</v>
      </c>
      <c r="B107" t="s">
        <v>150</v>
      </c>
      <c r="C107" t="s">
        <v>151</v>
      </c>
      <c r="E107" s="54">
        <v>35071.392</v>
      </c>
      <c r="F107" s="54">
        <v>36753.317000000003</v>
      </c>
      <c r="G107" s="54">
        <v>37726.576000000001</v>
      </c>
      <c r="H107" s="54">
        <v>37474.345999999998</v>
      </c>
      <c r="I107" s="54">
        <v>36481.972000000002</v>
      </c>
      <c r="J107" s="54">
        <v>29209.392</v>
      </c>
      <c r="K107" s="54">
        <v>28779.319</v>
      </c>
      <c r="L107" s="54">
        <v>39215.733999999997</v>
      </c>
      <c r="M107" s="54">
        <v>38825.061999999998</v>
      </c>
      <c r="N107" s="54">
        <v>27067.844000000001</v>
      </c>
      <c r="O107" s="54">
        <v>37788.152000000002</v>
      </c>
      <c r="P107" s="54">
        <v>37393.756000000001</v>
      </c>
      <c r="Q107" s="54">
        <v>41549.762000000002</v>
      </c>
      <c r="R107" s="54">
        <v>36611.925000000003</v>
      </c>
      <c r="S107" s="54">
        <v>35893.968999999997</v>
      </c>
      <c r="T107" s="54">
        <v>28799.167000000001</v>
      </c>
      <c r="U107" s="54">
        <v>26941.010999999999</v>
      </c>
      <c r="V107" s="54">
        <v>26163.098000000002</v>
      </c>
      <c r="W107" s="54">
        <v>25741.851999999999</v>
      </c>
      <c r="X107" s="54">
        <v>28988.351999999999</v>
      </c>
      <c r="Y107" s="54">
        <v>27265.572</v>
      </c>
      <c r="Z107" s="54">
        <v>20072.365000000002</v>
      </c>
      <c r="AA107" s="54">
        <v>19489.550999999999</v>
      </c>
      <c r="AB107" s="54">
        <v>18419.365000000002</v>
      </c>
      <c r="AC107" s="54">
        <v>17947.186000000002</v>
      </c>
      <c r="AD107" s="54">
        <v>17751.385999999999</v>
      </c>
      <c r="AE107" s="54">
        <v>19663.3</v>
      </c>
      <c r="AF107" s="54">
        <v>16811.599999999999</v>
      </c>
      <c r="AG107" s="54">
        <v>18069.8</v>
      </c>
    </row>
    <row r="108" spans="1:33" x14ac:dyDescent="0.45">
      <c r="A108" t="s">
        <v>201</v>
      </c>
      <c r="B108" t="s">
        <v>152</v>
      </c>
      <c r="C108" t="s">
        <v>153</v>
      </c>
      <c r="E108" s="54">
        <v>276740.76400000002</v>
      </c>
      <c r="F108" s="54">
        <v>293975.15399999998</v>
      </c>
      <c r="G108" s="54">
        <v>309732.70600000001</v>
      </c>
      <c r="H108" s="54">
        <v>307547.28499999997</v>
      </c>
      <c r="I108" s="54">
        <v>304371.87199999997</v>
      </c>
      <c r="J108" s="54">
        <v>292395.81599999999</v>
      </c>
      <c r="K108" s="54">
        <v>353514.34</v>
      </c>
      <c r="L108" s="54">
        <v>408501.57199999999</v>
      </c>
      <c r="M108" s="54">
        <v>423331.95600000001</v>
      </c>
      <c r="N108" s="54">
        <v>440120.29700000002</v>
      </c>
      <c r="O108" s="54">
        <v>509549.60100000002</v>
      </c>
      <c r="P108" s="54">
        <v>500707.44900000002</v>
      </c>
      <c r="Q108" s="54">
        <v>537426.85699999996</v>
      </c>
      <c r="R108" s="54">
        <v>520584.43099999998</v>
      </c>
      <c r="S108" s="54">
        <v>526515.16299999994</v>
      </c>
      <c r="T108" s="54">
        <v>473823.62900000002</v>
      </c>
      <c r="U108" s="54">
        <v>423223.685</v>
      </c>
      <c r="V108" s="54">
        <v>412728.61</v>
      </c>
      <c r="W108" s="54">
        <v>386797.33600000001</v>
      </c>
      <c r="X108" s="54">
        <v>326326.39199999999</v>
      </c>
      <c r="Y108" s="54">
        <v>354212.08</v>
      </c>
      <c r="Z108" s="54">
        <v>362549.12800000003</v>
      </c>
      <c r="AA108" s="54">
        <v>322175.51199999999</v>
      </c>
      <c r="AB108" s="54">
        <v>288938.49200000003</v>
      </c>
      <c r="AC108" s="54">
        <v>279091.52600000001</v>
      </c>
      <c r="AD108" s="54">
        <v>232363.71</v>
      </c>
      <c r="AE108" s="54">
        <v>251401.74400000001</v>
      </c>
      <c r="AF108" s="54">
        <v>244240.628</v>
      </c>
      <c r="AG108" s="54">
        <v>260347.38399999999</v>
      </c>
    </row>
    <row r="109" spans="1:33" x14ac:dyDescent="0.45">
      <c r="A109" t="s">
        <v>201</v>
      </c>
      <c r="B109" t="s">
        <v>154</v>
      </c>
      <c r="C109" t="s">
        <v>35</v>
      </c>
      <c r="E109" s="54">
        <v>262394.576</v>
      </c>
      <c r="F109" s="54">
        <v>237827.356</v>
      </c>
      <c r="G109" s="54">
        <v>207989.36499999999</v>
      </c>
      <c r="H109" s="54">
        <v>200995.77600000001</v>
      </c>
      <c r="I109" s="54">
        <v>188095.71</v>
      </c>
      <c r="J109" s="54">
        <v>207347.82399999999</v>
      </c>
      <c r="K109" s="54">
        <v>200060.217</v>
      </c>
      <c r="L109" s="54">
        <v>198392.77900000001</v>
      </c>
      <c r="M109" s="54">
        <v>205983.44099999999</v>
      </c>
      <c r="N109" s="54">
        <v>194087.21799999999</v>
      </c>
      <c r="O109" s="54">
        <v>211672.639</v>
      </c>
      <c r="P109" s="54">
        <v>192150.712</v>
      </c>
      <c r="Q109" s="54">
        <v>203161.734</v>
      </c>
      <c r="R109" s="54">
        <v>193863.185</v>
      </c>
      <c r="S109" s="54">
        <v>179034.13500000001</v>
      </c>
      <c r="T109" s="54">
        <v>172399.04199999999</v>
      </c>
      <c r="U109" s="54">
        <v>164098.625</v>
      </c>
      <c r="V109" s="54">
        <v>169182.717</v>
      </c>
      <c r="W109" s="54">
        <v>152911.01300000001</v>
      </c>
      <c r="X109" s="54">
        <v>145564.07999999999</v>
      </c>
      <c r="Y109" s="54">
        <v>124738.931</v>
      </c>
      <c r="Z109" s="54">
        <v>126842.607</v>
      </c>
      <c r="AA109" s="54">
        <v>104255.857</v>
      </c>
      <c r="AB109" s="54">
        <v>112367.951</v>
      </c>
      <c r="AC109" s="54">
        <v>95775.851999999999</v>
      </c>
      <c r="AD109" s="54">
        <v>104752.656</v>
      </c>
      <c r="AE109" s="54">
        <v>77047.535999999993</v>
      </c>
      <c r="AF109" s="54">
        <v>86143.706000000006</v>
      </c>
      <c r="AG109" s="54">
        <v>89314.93</v>
      </c>
    </row>
    <row r="110" spans="1:33" x14ac:dyDescent="0.45">
      <c r="A110" t="s">
        <v>201</v>
      </c>
      <c r="B110" t="s">
        <v>155</v>
      </c>
      <c r="C110" t="s">
        <v>156</v>
      </c>
      <c r="E110" s="54">
        <v>868639.97100000002</v>
      </c>
      <c r="F110" s="54">
        <v>716727.647</v>
      </c>
      <c r="G110" s="54">
        <v>170873.05100000001</v>
      </c>
      <c r="H110" s="54">
        <v>150263.372</v>
      </c>
      <c r="I110" s="54">
        <v>130657.962</v>
      </c>
      <c r="J110" s="54">
        <v>106495.561</v>
      </c>
      <c r="K110" s="54">
        <v>118948.822</v>
      </c>
      <c r="L110" s="54">
        <v>122321.356</v>
      </c>
      <c r="M110" s="54">
        <v>107032.978</v>
      </c>
      <c r="N110" s="54">
        <v>88361.061000000002</v>
      </c>
      <c r="O110" s="54">
        <v>116509.66499999999</v>
      </c>
      <c r="P110" s="54">
        <v>168160.946</v>
      </c>
      <c r="Q110" s="54">
        <v>117673.02</v>
      </c>
      <c r="R110" s="54">
        <v>191513.76500000001</v>
      </c>
      <c r="S110" s="54">
        <v>138026.242</v>
      </c>
      <c r="T110" s="54">
        <v>105557.783</v>
      </c>
      <c r="U110" s="54">
        <v>119264.652</v>
      </c>
      <c r="V110" s="54">
        <v>106355.912</v>
      </c>
      <c r="W110" s="54">
        <v>148664.296</v>
      </c>
      <c r="X110" s="54">
        <v>133199.42199999999</v>
      </c>
      <c r="Y110" s="54">
        <v>132994.16899999999</v>
      </c>
      <c r="Z110" s="54">
        <v>110777.132</v>
      </c>
      <c r="AA110" s="54">
        <v>94493.076000000001</v>
      </c>
      <c r="AB110" s="54">
        <v>99266.58</v>
      </c>
      <c r="AC110" s="54">
        <v>106664.943</v>
      </c>
      <c r="AD110" s="54">
        <v>109034.103</v>
      </c>
      <c r="AE110" s="54">
        <v>94580.900999999998</v>
      </c>
      <c r="AF110" s="54">
        <v>96121.406000000003</v>
      </c>
      <c r="AG110" s="54">
        <v>79792.539999999994</v>
      </c>
    </row>
    <row r="111" spans="1:33" x14ac:dyDescent="0.45">
      <c r="A111" t="s">
        <v>201</v>
      </c>
      <c r="B111" t="s">
        <v>157</v>
      </c>
      <c r="C111" t="s">
        <v>158</v>
      </c>
      <c r="D111" s="54" t="s">
        <v>28</v>
      </c>
      <c r="E111" s="54">
        <v>3251.0320000000002</v>
      </c>
      <c r="F111" s="54">
        <v>2441.0540000000001</v>
      </c>
      <c r="G111" s="54">
        <v>2326.14</v>
      </c>
      <c r="H111" s="54">
        <v>2589.0700000000002</v>
      </c>
      <c r="I111" s="54">
        <v>2969.674</v>
      </c>
      <c r="J111" s="54">
        <v>3766.0520000000001</v>
      </c>
      <c r="K111" s="54">
        <v>6590.6679999999997</v>
      </c>
      <c r="L111" s="54">
        <v>6966.29</v>
      </c>
      <c r="M111" s="54">
        <v>5810.665</v>
      </c>
      <c r="N111" s="54">
        <v>7616.0219999999999</v>
      </c>
      <c r="O111" s="54">
        <v>7435.8549999999996</v>
      </c>
      <c r="P111" s="54">
        <v>5998.17</v>
      </c>
      <c r="Q111" s="54">
        <v>3881.105</v>
      </c>
      <c r="R111" s="54">
        <v>4373.7389999999996</v>
      </c>
      <c r="S111" s="54">
        <v>5484.933</v>
      </c>
      <c r="T111" s="54">
        <v>4364.8999999999996</v>
      </c>
      <c r="U111" s="54">
        <v>4326.37</v>
      </c>
      <c r="V111" s="54">
        <v>3437.6190000000001</v>
      </c>
      <c r="W111" s="54">
        <v>2917.58</v>
      </c>
      <c r="X111" s="54">
        <v>3204.92</v>
      </c>
      <c r="Y111" s="54">
        <v>4162.3999999999996</v>
      </c>
      <c r="Z111" s="54">
        <v>3352.9</v>
      </c>
      <c r="AA111" s="54">
        <v>3766.7</v>
      </c>
      <c r="AB111" s="54">
        <v>4058.3</v>
      </c>
      <c r="AC111" s="54">
        <v>3729.9</v>
      </c>
      <c r="AD111" s="54">
        <v>4741.45</v>
      </c>
      <c r="AE111" s="54">
        <v>3735.5</v>
      </c>
      <c r="AF111" s="54">
        <v>3704.0079999999998</v>
      </c>
      <c r="AG111" s="54">
        <v>2927.7420000000002</v>
      </c>
    </row>
    <row r="112" spans="1:33" x14ac:dyDescent="0.45">
      <c r="A112" t="s">
        <v>201</v>
      </c>
      <c r="B112" t="s">
        <v>159</v>
      </c>
      <c r="C112" t="s">
        <v>160</v>
      </c>
      <c r="E112" s="54">
        <v>2275.2109999999998</v>
      </c>
      <c r="F112" s="54">
        <v>1655.0239999999999</v>
      </c>
      <c r="G112" s="54">
        <v>1528.14</v>
      </c>
      <c r="H112" s="54">
        <v>1990.57</v>
      </c>
      <c r="I112" s="54">
        <v>2211.5740000000001</v>
      </c>
      <c r="J112" s="54">
        <v>2622.252</v>
      </c>
      <c r="K112" s="54">
        <v>5579.8680000000004</v>
      </c>
      <c r="L112" s="54">
        <v>6061.89</v>
      </c>
      <c r="M112" s="54">
        <v>5119.0649999999996</v>
      </c>
      <c r="N112" s="54">
        <v>7084.0219999999999</v>
      </c>
      <c r="O112" s="54">
        <v>6970.3549999999996</v>
      </c>
      <c r="P112" s="54">
        <v>5678.97</v>
      </c>
      <c r="Q112" s="54">
        <v>3681.605</v>
      </c>
      <c r="R112" s="54">
        <v>4227.4390000000003</v>
      </c>
      <c r="S112" s="54">
        <v>5431.7330000000002</v>
      </c>
      <c r="T112" s="54">
        <v>4325</v>
      </c>
      <c r="U112" s="54">
        <v>4326.37</v>
      </c>
      <c r="V112" s="54">
        <v>3437.6190000000001</v>
      </c>
      <c r="W112" s="54">
        <v>2917.58</v>
      </c>
      <c r="X112" s="54">
        <v>3146.32</v>
      </c>
      <c r="Y112" s="54">
        <v>4162.3999999999996</v>
      </c>
      <c r="Z112" s="54">
        <v>3339.6</v>
      </c>
      <c r="AA112" s="54">
        <v>3726.8</v>
      </c>
      <c r="AB112" s="54">
        <v>3938.6</v>
      </c>
      <c r="AC112" s="54">
        <v>3663.4</v>
      </c>
      <c r="AD112" s="54">
        <v>4728.1499999999996</v>
      </c>
      <c r="AE112" s="54">
        <v>3722.2</v>
      </c>
      <c r="AF112" s="54">
        <v>3704.0079999999998</v>
      </c>
      <c r="AG112" s="54">
        <v>2927.7420000000002</v>
      </c>
    </row>
    <row r="113" spans="1:33" x14ac:dyDescent="0.45">
      <c r="A113" t="s">
        <v>201</v>
      </c>
      <c r="B113" t="s">
        <v>161</v>
      </c>
      <c r="C113" t="s">
        <v>162</v>
      </c>
      <c r="E113" s="54">
        <v>975.82100000000003</v>
      </c>
      <c r="F113" s="54">
        <v>786.03</v>
      </c>
      <c r="G113" s="54">
        <v>798</v>
      </c>
      <c r="H113" s="54">
        <v>598.5</v>
      </c>
      <c r="I113" s="54">
        <v>758.1</v>
      </c>
      <c r="J113" s="54">
        <v>1143.8</v>
      </c>
      <c r="K113" s="54">
        <v>1010.8</v>
      </c>
      <c r="L113" s="54">
        <v>904.4</v>
      </c>
      <c r="M113" s="54">
        <v>691.6</v>
      </c>
      <c r="N113" s="54">
        <v>532</v>
      </c>
      <c r="O113" s="54">
        <v>465.5</v>
      </c>
      <c r="P113" s="54">
        <v>319.2</v>
      </c>
      <c r="Q113" s="54">
        <v>199.5</v>
      </c>
      <c r="R113" s="54">
        <v>146.30000000000001</v>
      </c>
      <c r="S113" s="54">
        <v>53.2</v>
      </c>
      <c r="T113" s="54">
        <v>39.9</v>
      </c>
      <c r="U113" s="54">
        <v>0</v>
      </c>
      <c r="V113" s="54">
        <v>0</v>
      </c>
      <c r="W113" s="54">
        <v>0</v>
      </c>
      <c r="X113" s="54">
        <v>58.6</v>
      </c>
      <c r="Y113" s="54">
        <v>0</v>
      </c>
      <c r="Z113" s="54">
        <v>13.3</v>
      </c>
      <c r="AA113" s="54">
        <v>39.9</v>
      </c>
      <c r="AB113" s="54">
        <v>119.7</v>
      </c>
      <c r="AC113" s="54">
        <v>66.5</v>
      </c>
      <c r="AD113" s="54">
        <v>13.3</v>
      </c>
      <c r="AE113" s="54">
        <v>13.3</v>
      </c>
      <c r="AF113" s="54">
        <v>0</v>
      </c>
      <c r="AG113" s="54">
        <v>0</v>
      </c>
    </row>
    <row r="114" spans="1:33" x14ac:dyDescent="0.45">
      <c r="A114" t="s">
        <v>201</v>
      </c>
      <c r="B114" t="s">
        <v>163</v>
      </c>
      <c r="C114" t="s">
        <v>164</v>
      </c>
      <c r="D114" s="54" t="s">
        <v>12</v>
      </c>
      <c r="E114" s="54">
        <v>428957.95400000003</v>
      </c>
      <c r="F114" s="54">
        <v>393554.766</v>
      </c>
      <c r="G114" s="54">
        <v>387666.18099999998</v>
      </c>
      <c r="H114" s="54">
        <v>370694.652</v>
      </c>
      <c r="I114" s="54">
        <v>377377.87</v>
      </c>
      <c r="J114" s="54">
        <v>321649.35600000003</v>
      </c>
      <c r="K114" s="54">
        <v>261232.25099999999</v>
      </c>
      <c r="L114" s="54">
        <v>255365.77900000001</v>
      </c>
      <c r="M114" s="54">
        <v>241611.897</v>
      </c>
      <c r="N114" s="54">
        <v>189622.71100000001</v>
      </c>
      <c r="O114" s="54">
        <v>156776.92199999999</v>
      </c>
      <c r="P114" s="54">
        <v>160510.68900000001</v>
      </c>
      <c r="Q114" s="54">
        <v>153840.92199999999</v>
      </c>
      <c r="R114" s="54">
        <v>121830.622</v>
      </c>
      <c r="S114" s="54">
        <v>100252.98699999999</v>
      </c>
      <c r="T114" s="54">
        <v>70275</v>
      </c>
      <c r="U114" s="54">
        <v>50851</v>
      </c>
      <c r="V114" s="54">
        <v>38681</v>
      </c>
      <c r="W114" s="54">
        <v>32469</v>
      </c>
      <c r="X114" s="54">
        <v>26171</v>
      </c>
      <c r="Y114" s="54">
        <v>25365</v>
      </c>
      <c r="Z114" s="54">
        <v>24022</v>
      </c>
      <c r="AA114" s="54">
        <v>20474</v>
      </c>
      <c r="AB114" s="54">
        <v>18945</v>
      </c>
      <c r="AC114" s="54">
        <v>18138</v>
      </c>
      <c r="AD114" s="54">
        <v>15598</v>
      </c>
      <c r="AE114" s="54">
        <v>12485</v>
      </c>
      <c r="AF114" s="54">
        <v>12511</v>
      </c>
      <c r="AG114" s="54">
        <v>9541</v>
      </c>
    </row>
    <row r="115" spans="1:33" x14ac:dyDescent="0.45">
      <c r="A115" t="s">
        <v>201</v>
      </c>
      <c r="B115" t="s">
        <v>165</v>
      </c>
      <c r="C115" t="s">
        <v>166</v>
      </c>
      <c r="D115" s="54" t="s">
        <v>12</v>
      </c>
      <c r="E115" s="54">
        <v>15827.692999999999</v>
      </c>
      <c r="F115" s="54">
        <v>14469.903</v>
      </c>
      <c r="G115" s="54">
        <v>13396.69</v>
      </c>
      <c r="H115" s="54">
        <v>15238.245999999999</v>
      </c>
      <c r="I115" s="54">
        <v>14751.58</v>
      </c>
      <c r="J115" s="54">
        <v>15014.791999999999</v>
      </c>
      <c r="K115" s="54">
        <v>16373.194</v>
      </c>
      <c r="L115" s="54">
        <v>13587.977000000001</v>
      </c>
      <c r="M115" s="54">
        <v>13143.948</v>
      </c>
      <c r="N115" s="54">
        <v>13427.743</v>
      </c>
      <c r="O115" s="54">
        <v>11540.054</v>
      </c>
      <c r="P115" s="54">
        <v>11665.84</v>
      </c>
      <c r="Q115" s="54">
        <v>8924.9380000000001</v>
      </c>
      <c r="R115" s="54">
        <v>8632.7150000000001</v>
      </c>
      <c r="S115" s="54">
        <v>7230.6</v>
      </c>
      <c r="T115" s="54">
        <v>6794.8</v>
      </c>
      <c r="U115" s="54">
        <v>2260.8000000000002</v>
      </c>
      <c r="V115" s="54">
        <v>2142.6</v>
      </c>
      <c r="W115" s="54">
        <v>2200.1999999999998</v>
      </c>
      <c r="X115" s="54">
        <v>1086.5</v>
      </c>
      <c r="Y115" s="54">
        <v>1087</v>
      </c>
      <c r="Z115" s="54">
        <v>1027</v>
      </c>
      <c r="AA115" s="54">
        <v>1147.5</v>
      </c>
      <c r="AB115" s="54">
        <v>1057.5</v>
      </c>
      <c r="AC115" s="54">
        <v>1025.5</v>
      </c>
      <c r="AD115" s="54">
        <v>969</v>
      </c>
      <c r="AE115" s="54">
        <v>968</v>
      </c>
      <c r="AF115" s="54">
        <v>1028</v>
      </c>
      <c r="AG115" s="54">
        <v>967</v>
      </c>
    </row>
    <row r="116" spans="1:33" x14ac:dyDescent="0.45">
      <c r="A116" t="s">
        <v>201</v>
      </c>
      <c r="B116" t="s">
        <v>167</v>
      </c>
      <c r="C116" t="s">
        <v>168</v>
      </c>
      <c r="D116" s="54" t="s">
        <v>24</v>
      </c>
      <c r="E116" s="54">
        <v>4366.5640000000003</v>
      </c>
      <c r="F116" s="54">
        <v>4632.9849999999997</v>
      </c>
      <c r="G116" s="54">
        <v>3675.8679999999999</v>
      </c>
      <c r="H116" s="54">
        <v>3217.5749999999998</v>
      </c>
      <c r="I116" s="54">
        <v>3179.31</v>
      </c>
      <c r="J116" s="54">
        <v>2717.5929999999998</v>
      </c>
      <c r="K116" s="54">
        <v>4868.55</v>
      </c>
      <c r="L116" s="54">
        <v>8080.2020000000002</v>
      </c>
      <c r="M116" s="54">
        <v>4333.3159999999998</v>
      </c>
      <c r="N116" s="54">
        <v>3167.2069999999999</v>
      </c>
      <c r="O116" s="54">
        <v>1921.66</v>
      </c>
      <c r="P116" s="54">
        <v>406.31200000000001</v>
      </c>
      <c r="Q116" s="54">
        <v>406.81099999999998</v>
      </c>
      <c r="R116" s="54">
        <v>0</v>
      </c>
      <c r="S116" s="54">
        <v>0</v>
      </c>
      <c r="T116" s="54">
        <v>0</v>
      </c>
      <c r="U116" s="54">
        <v>0</v>
      </c>
      <c r="V116" s="54">
        <v>0</v>
      </c>
      <c r="W116" s="54">
        <v>0</v>
      </c>
      <c r="X116" s="54">
        <v>0</v>
      </c>
      <c r="Y116" s="54">
        <v>0</v>
      </c>
      <c r="Z116" s="54">
        <v>0</v>
      </c>
      <c r="AA116" s="54">
        <v>0</v>
      </c>
      <c r="AB116" s="54">
        <v>0</v>
      </c>
      <c r="AC116" s="54">
        <v>0</v>
      </c>
      <c r="AD116" s="54">
        <v>0</v>
      </c>
      <c r="AE116" s="54">
        <v>0</v>
      </c>
      <c r="AF116" s="54">
        <v>0</v>
      </c>
      <c r="AG116" s="54">
        <v>0</v>
      </c>
    </row>
    <row r="117" spans="1:33" x14ac:dyDescent="0.45">
      <c r="A117" t="s">
        <v>201</v>
      </c>
      <c r="B117" t="s">
        <v>169</v>
      </c>
      <c r="C117" t="s">
        <v>170</v>
      </c>
      <c r="D117" s="54" t="s">
        <v>24</v>
      </c>
      <c r="E117" s="54">
        <v>62892.184999999998</v>
      </c>
      <c r="F117" s="54">
        <v>59921.821000000004</v>
      </c>
      <c r="G117" s="54">
        <v>55730.987000000001</v>
      </c>
      <c r="H117" s="54">
        <v>60455.658000000003</v>
      </c>
      <c r="I117" s="54">
        <v>52839.508999999998</v>
      </c>
      <c r="J117" s="54">
        <v>45027.42</v>
      </c>
      <c r="K117" s="54">
        <v>62477.216999999997</v>
      </c>
      <c r="L117" s="54">
        <v>66238.794999999998</v>
      </c>
      <c r="M117" s="54">
        <v>59751.245999999999</v>
      </c>
      <c r="N117" s="54">
        <v>46665.667000000001</v>
      </c>
      <c r="O117" s="54">
        <v>34367.999000000003</v>
      </c>
      <c r="P117" s="54">
        <v>19521.543000000001</v>
      </c>
      <c r="Q117" s="54">
        <v>12410.880999999999</v>
      </c>
      <c r="R117" s="54">
        <v>11236.537</v>
      </c>
      <c r="S117" s="54">
        <v>1945.413</v>
      </c>
      <c r="T117" s="54">
        <v>181.39500000000001</v>
      </c>
      <c r="U117" s="54">
        <v>33.146999999999998</v>
      </c>
      <c r="V117" s="54">
        <v>0</v>
      </c>
      <c r="W117" s="54">
        <v>0</v>
      </c>
      <c r="X117" s="54">
        <v>0</v>
      </c>
      <c r="Y117" s="54">
        <v>0</v>
      </c>
      <c r="Z117" s="54">
        <v>0</v>
      </c>
      <c r="AA117" s="54">
        <v>0</v>
      </c>
      <c r="AB117" s="54">
        <v>0</v>
      </c>
      <c r="AC117" s="54">
        <v>0</v>
      </c>
      <c r="AD117" s="54">
        <v>0</v>
      </c>
      <c r="AE117" s="54">
        <v>0</v>
      </c>
      <c r="AF117" s="54">
        <v>0</v>
      </c>
      <c r="AG117" s="54">
        <v>0</v>
      </c>
    </row>
    <row r="118" spans="1:33" x14ac:dyDescent="0.45">
      <c r="A118" t="s">
        <v>201</v>
      </c>
      <c r="B118" t="s">
        <v>171</v>
      </c>
      <c r="C118" t="s">
        <v>172</v>
      </c>
      <c r="D118" s="54" t="s">
        <v>25</v>
      </c>
      <c r="E118" s="54">
        <v>34456.529000000002</v>
      </c>
      <c r="F118" s="54">
        <v>29763.782999999999</v>
      </c>
      <c r="G118" s="54">
        <v>24686.669000000002</v>
      </c>
      <c r="H118" s="54">
        <v>22774.717000000001</v>
      </c>
      <c r="I118" s="54">
        <v>20853.641</v>
      </c>
      <c r="J118" s="54">
        <v>18465.904999999999</v>
      </c>
      <c r="K118" s="54">
        <v>19721.366000000002</v>
      </c>
      <c r="L118" s="54">
        <v>20472.004000000001</v>
      </c>
      <c r="M118" s="54">
        <v>19113.39</v>
      </c>
      <c r="N118" s="54">
        <v>17843.353999999999</v>
      </c>
      <c r="O118" s="54">
        <v>10896.752</v>
      </c>
      <c r="P118" s="54">
        <v>9401.3590000000004</v>
      </c>
      <c r="Q118" s="54">
        <v>7021.1589999999997</v>
      </c>
      <c r="R118" s="54">
        <v>888.428</v>
      </c>
      <c r="S118" s="54">
        <v>0</v>
      </c>
      <c r="T118" s="54">
        <v>0</v>
      </c>
      <c r="U118" s="54">
        <v>0</v>
      </c>
      <c r="V118" s="54">
        <v>0</v>
      </c>
      <c r="W118" s="54">
        <v>0</v>
      </c>
      <c r="X118" s="54">
        <v>0</v>
      </c>
      <c r="Y118" s="54">
        <v>0</v>
      </c>
      <c r="Z118" s="54">
        <v>0</v>
      </c>
      <c r="AA118" s="54">
        <v>0</v>
      </c>
      <c r="AB118" s="54">
        <v>0</v>
      </c>
      <c r="AC118" s="54">
        <v>0</v>
      </c>
      <c r="AD118" s="54">
        <v>0</v>
      </c>
      <c r="AE118" s="54">
        <v>0</v>
      </c>
      <c r="AF118" s="54">
        <v>0</v>
      </c>
      <c r="AG118" s="54">
        <v>0</v>
      </c>
    </row>
    <row r="119" spans="1:33" x14ac:dyDescent="0.45">
      <c r="A119" t="s">
        <v>201</v>
      </c>
      <c r="B119" t="s">
        <v>173</v>
      </c>
      <c r="C119" t="s">
        <v>174</v>
      </c>
      <c r="D119" s="54" t="s">
        <v>25</v>
      </c>
      <c r="E119" s="54">
        <v>331178.18900000001</v>
      </c>
      <c r="F119" s="54">
        <v>244290.06200000001</v>
      </c>
      <c r="G119" s="54">
        <v>226229.837</v>
      </c>
      <c r="H119" s="54">
        <v>196070.96599999999</v>
      </c>
      <c r="I119" s="54">
        <v>226263.12299999999</v>
      </c>
      <c r="J119" s="54">
        <v>190007.90599999999</v>
      </c>
      <c r="K119" s="54">
        <v>229076.58</v>
      </c>
      <c r="L119" s="54">
        <v>215424.58300000001</v>
      </c>
      <c r="M119" s="54">
        <v>163855.62299999999</v>
      </c>
      <c r="N119" s="54">
        <v>118404.23299999999</v>
      </c>
      <c r="O119" s="54">
        <v>119510.961</v>
      </c>
      <c r="P119" s="54">
        <v>73662.273000000001</v>
      </c>
      <c r="Q119" s="54">
        <v>49008.707000000002</v>
      </c>
      <c r="R119" s="54">
        <v>19835.595000000001</v>
      </c>
      <c r="S119" s="54">
        <v>4771.13</v>
      </c>
      <c r="T119" s="54">
        <v>7628.9960000000001</v>
      </c>
      <c r="U119" s="54">
        <v>1603.883</v>
      </c>
      <c r="V119" s="54">
        <v>1412.8230000000001</v>
      </c>
      <c r="W119" s="54">
        <v>428.97800000000001</v>
      </c>
      <c r="X119" s="54">
        <v>966.77300000000002</v>
      </c>
      <c r="Y119" s="54">
        <v>1162.355</v>
      </c>
      <c r="Z119" s="54">
        <v>421.8</v>
      </c>
      <c r="AA119" s="54">
        <v>321.89999999999998</v>
      </c>
      <c r="AB119" s="54">
        <v>310.8</v>
      </c>
      <c r="AC119" s="54">
        <v>59.2</v>
      </c>
      <c r="AD119" s="54">
        <v>0</v>
      </c>
      <c r="AE119" s="54">
        <v>0</v>
      </c>
      <c r="AF119" s="54">
        <v>0</v>
      </c>
      <c r="AG119" s="54">
        <v>0</v>
      </c>
    </row>
    <row r="120" spans="1:33" x14ac:dyDescent="0.45">
      <c r="A120" t="s">
        <v>201</v>
      </c>
      <c r="B120" t="s">
        <v>175</v>
      </c>
      <c r="C120" t="s">
        <v>176</v>
      </c>
      <c r="D120" s="54" t="s">
        <v>12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</row>
    <row r="121" spans="1:33" x14ac:dyDescent="0.45">
      <c r="A121" t="s">
        <v>201</v>
      </c>
      <c r="B121" t="s">
        <v>177</v>
      </c>
      <c r="C121" t="s">
        <v>178</v>
      </c>
      <c r="E121" s="54">
        <v>0</v>
      </c>
      <c r="F121" s="54">
        <v>0</v>
      </c>
      <c r="G121" s="54">
        <v>0</v>
      </c>
      <c r="H121" s="54">
        <v>0</v>
      </c>
      <c r="I121" s="54">
        <v>0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54">
        <v>0</v>
      </c>
      <c r="R121" s="54">
        <v>0</v>
      </c>
      <c r="S121" s="54">
        <v>0</v>
      </c>
      <c r="T121" s="54">
        <v>0</v>
      </c>
      <c r="U121" s="54">
        <v>0</v>
      </c>
      <c r="V121" s="54">
        <v>0</v>
      </c>
      <c r="W121" s="54">
        <v>0</v>
      </c>
      <c r="X121" s="54">
        <v>0</v>
      </c>
      <c r="Y121" s="54">
        <v>0</v>
      </c>
      <c r="Z121" s="54">
        <v>0</v>
      </c>
      <c r="AA121" s="54">
        <v>0</v>
      </c>
      <c r="AB121" s="54">
        <v>0</v>
      </c>
      <c r="AC121" s="54">
        <v>0</v>
      </c>
      <c r="AD121" s="54">
        <v>0</v>
      </c>
      <c r="AE121" s="54">
        <v>0</v>
      </c>
      <c r="AF121" s="54">
        <v>0</v>
      </c>
      <c r="AG121" s="54">
        <v>0</v>
      </c>
    </row>
    <row r="122" spans="1:33" x14ac:dyDescent="0.45">
      <c r="A122" t="s">
        <v>201</v>
      </c>
      <c r="B122" t="s">
        <v>179</v>
      </c>
      <c r="C122" t="s">
        <v>180</v>
      </c>
      <c r="D122" s="54" t="s">
        <v>12</v>
      </c>
      <c r="E122" s="54">
        <v>26826.606</v>
      </c>
      <c r="F122" s="54">
        <v>28135.005000000001</v>
      </c>
      <c r="G122" s="54">
        <v>31636.78</v>
      </c>
      <c r="H122" s="54">
        <v>36265.881000000001</v>
      </c>
      <c r="I122" s="54">
        <v>33989.154999999999</v>
      </c>
      <c r="J122" s="54">
        <v>28843.014999999999</v>
      </c>
      <c r="K122" s="54">
        <v>23422.651999999998</v>
      </c>
      <c r="L122" s="54">
        <v>21622.682000000001</v>
      </c>
      <c r="M122" s="54">
        <v>24039.214</v>
      </c>
      <c r="N122" s="54">
        <v>10585.784</v>
      </c>
      <c r="O122" s="54">
        <v>4420.6949999999997</v>
      </c>
      <c r="P122" s="54">
        <v>1611.577</v>
      </c>
      <c r="Q122" s="54">
        <v>13302.12</v>
      </c>
      <c r="R122" s="54">
        <v>11537.71</v>
      </c>
      <c r="S122" s="54">
        <v>3528.473</v>
      </c>
      <c r="T122" s="54">
        <v>36.015000000000001</v>
      </c>
      <c r="U122" s="54">
        <v>758.99699999999996</v>
      </c>
      <c r="V122" s="54">
        <v>0</v>
      </c>
      <c r="W122" s="54">
        <v>0</v>
      </c>
      <c r="X122" s="54">
        <v>0</v>
      </c>
      <c r="Y122" s="54">
        <v>0</v>
      </c>
      <c r="Z122" s="54">
        <v>0</v>
      </c>
      <c r="AA122" s="54">
        <v>0</v>
      </c>
      <c r="AB122" s="54">
        <v>0</v>
      </c>
      <c r="AC122" s="54">
        <v>0</v>
      </c>
      <c r="AD122" s="54">
        <v>0</v>
      </c>
      <c r="AE122" s="54">
        <v>0</v>
      </c>
      <c r="AF122" s="54">
        <v>0</v>
      </c>
      <c r="AG122" s="54">
        <v>0</v>
      </c>
    </row>
    <row r="123" spans="1:33" x14ac:dyDescent="0.45">
      <c r="A123" t="s">
        <v>201</v>
      </c>
      <c r="B123" t="s">
        <v>181</v>
      </c>
      <c r="C123" t="s">
        <v>182</v>
      </c>
      <c r="D123" s="54" t="s">
        <v>12</v>
      </c>
      <c r="E123" s="54">
        <v>0</v>
      </c>
      <c r="F123" s="54">
        <v>0</v>
      </c>
      <c r="G123" s="54">
        <v>0</v>
      </c>
      <c r="H123" s="54">
        <v>0</v>
      </c>
      <c r="I123" s="54">
        <v>0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  <c r="Q123" s="54">
        <v>0</v>
      </c>
      <c r="R123" s="54">
        <v>0</v>
      </c>
      <c r="S123" s="54">
        <v>0</v>
      </c>
      <c r="T123" s="54">
        <v>0</v>
      </c>
      <c r="U123" s="54">
        <v>0</v>
      </c>
      <c r="V123" s="54">
        <v>0</v>
      </c>
      <c r="W123" s="54">
        <v>0</v>
      </c>
      <c r="X123" s="54">
        <v>0</v>
      </c>
      <c r="Y123" s="54">
        <v>0</v>
      </c>
      <c r="Z123" s="54">
        <v>0</v>
      </c>
      <c r="AA123" s="54">
        <v>0</v>
      </c>
      <c r="AB123" s="54">
        <v>0</v>
      </c>
      <c r="AC123" s="54">
        <v>0</v>
      </c>
      <c r="AD123" s="54">
        <v>0</v>
      </c>
      <c r="AE123" s="54">
        <v>0</v>
      </c>
      <c r="AF123" s="54">
        <v>0</v>
      </c>
      <c r="AG123" s="54">
        <v>0</v>
      </c>
    </row>
    <row r="124" spans="1:33" x14ac:dyDescent="0.45">
      <c r="A124" t="s">
        <v>201</v>
      </c>
      <c r="B124" t="s">
        <v>183</v>
      </c>
      <c r="C124" t="s">
        <v>184</v>
      </c>
      <c r="E124" s="54">
        <v>924034.46499999997</v>
      </c>
      <c r="F124" s="54">
        <v>793827.03200000001</v>
      </c>
      <c r="G124" s="54">
        <v>761452.22499999998</v>
      </c>
      <c r="H124" s="54">
        <v>720488.84</v>
      </c>
      <c r="I124" s="54">
        <v>743473.99</v>
      </c>
      <c r="J124" s="54">
        <v>635158.98499999999</v>
      </c>
      <c r="K124" s="54">
        <v>626268.80799999996</v>
      </c>
      <c r="L124" s="54">
        <v>605139.02099999995</v>
      </c>
      <c r="M124" s="54">
        <v>527321.63199999998</v>
      </c>
      <c r="N124" s="54">
        <v>400536.69699999999</v>
      </c>
      <c r="O124" s="54">
        <v>339598.04300000001</v>
      </c>
      <c r="P124" s="54">
        <v>277498.59499999997</v>
      </c>
      <c r="Q124" s="54">
        <v>245147.53899999999</v>
      </c>
      <c r="R124" s="54">
        <v>174097.60699999999</v>
      </c>
      <c r="S124" s="54">
        <v>117741.603</v>
      </c>
      <c r="T124" s="54">
        <v>84932.206000000006</v>
      </c>
      <c r="U124" s="54">
        <v>55516.826999999997</v>
      </c>
      <c r="V124" s="54">
        <v>42236.423000000003</v>
      </c>
      <c r="W124" s="54">
        <v>35098.178</v>
      </c>
      <c r="X124" s="54">
        <v>28224.273000000001</v>
      </c>
      <c r="Y124" s="54">
        <v>27614.355</v>
      </c>
      <c r="Z124" s="54">
        <v>25470.799999999999</v>
      </c>
      <c r="AA124" s="54">
        <v>21943.4</v>
      </c>
      <c r="AB124" s="54">
        <v>20313.3</v>
      </c>
      <c r="AC124" s="54">
        <v>19222.7</v>
      </c>
      <c r="AD124" s="54">
        <v>16567</v>
      </c>
      <c r="AE124" s="54">
        <v>13453</v>
      </c>
      <c r="AF124" s="54">
        <v>13539</v>
      </c>
      <c r="AG124" s="54">
        <v>10508</v>
      </c>
    </row>
    <row r="125" spans="1:33" x14ac:dyDescent="0.45">
      <c r="A125" t="s">
        <v>201</v>
      </c>
      <c r="B125" t="s">
        <v>185</v>
      </c>
      <c r="C125" t="s">
        <v>186</v>
      </c>
      <c r="E125" s="54">
        <v>0</v>
      </c>
      <c r="F125" s="54">
        <v>0</v>
      </c>
      <c r="G125" s="54">
        <v>0</v>
      </c>
      <c r="H125" s="54">
        <v>0</v>
      </c>
      <c r="I125" s="54">
        <v>0</v>
      </c>
      <c r="J125" s="54">
        <v>0</v>
      </c>
      <c r="K125" s="54">
        <v>0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0</v>
      </c>
      <c r="X125" s="54">
        <v>0</v>
      </c>
      <c r="Y125" s="54">
        <v>0</v>
      </c>
      <c r="Z125" s="54">
        <v>0</v>
      </c>
      <c r="AA125" s="54">
        <v>0</v>
      </c>
      <c r="AB125" s="54">
        <v>0</v>
      </c>
      <c r="AC125" s="54">
        <v>0</v>
      </c>
      <c r="AD125" s="54">
        <v>0</v>
      </c>
      <c r="AE125" s="54">
        <v>0</v>
      </c>
      <c r="AF125" s="54">
        <v>0</v>
      </c>
      <c r="AG125" s="54">
        <v>0</v>
      </c>
    </row>
    <row r="126" spans="1:33" x14ac:dyDescent="0.45">
      <c r="A126" t="s">
        <v>201</v>
      </c>
      <c r="B126" t="s">
        <v>187</v>
      </c>
      <c r="C126" t="s">
        <v>188</v>
      </c>
      <c r="E126" s="54">
        <v>0</v>
      </c>
      <c r="F126" s="54">
        <v>0</v>
      </c>
      <c r="G126" s="54">
        <v>0</v>
      </c>
      <c r="H126" s="54">
        <v>0</v>
      </c>
      <c r="I126" s="54">
        <v>0</v>
      </c>
      <c r="J126" s="54">
        <v>0</v>
      </c>
      <c r="K126" s="54">
        <v>0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0</v>
      </c>
      <c r="X126" s="54">
        <v>0</v>
      </c>
      <c r="Y126" s="54">
        <v>0</v>
      </c>
      <c r="Z126" s="54">
        <v>0</v>
      </c>
      <c r="AA126" s="54">
        <v>0</v>
      </c>
      <c r="AB126" s="54">
        <v>0</v>
      </c>
      <c r="AC126" s="54">
        <v>0</v>
      </c>
      <c r="AD126" s="54">
        <v>0</v>
      </c>
      <c r="AE126" s="54">
        <v>0</v>
      </c>
      <c r="AF126" s="54">
        <v>0</v>
      </c>
      <c r="AG126" s="54">
        <v>0</v>
      </c>
    </row>
    <row r="127" spans="1:33" x14ac:dyDescent="0.45">
      <c r="A127" t="s">
        <v>201</v>
      </c>
      <c r="B127" t="s">
        <v>189</v>
      </c>
      <c r="C127" t="s">
        <v>190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</v>
      </c>
      <c r="N127" s="54">
        <v>184</v>
      </c>
      <c r="O127" s="54">
        <v>248.99199999999999</v>
      </c>
      <c r="P127" s="54">
        <v>0</v>
      </c>
      <c r="Q127" s="54">
        <v>0</v>
      </c>
      <c r="R127" s="54">
        <v>1445.76</v>
      </c>
      <c r="S127" s="54">
        <v>9598.24</v>
      </c>
      <c r="T127" s="54">
        <v>8923.5519999999997</v>
      </c>
      <c r="U127" s="54">
        <v>5750.9120000000003</v>
      </c>
      <c r="V127" s="54">
        <v>9482.48</v>
      </c>
      <c r="W127" s="54">
        <v>10960.415999999999</v>
      </c>
      <c r="X127" s="54">
        <v>11116.647999999999</v>
      </c>
      <c r="Y127" s="54">
        <v>10885.361999999999</v>
      </c>
      <c r="Z127" s="54">
        <v>12727.598</v>
      </c>
      <c r="AA127" s="54">
        <v>6907.2280000000001</v>
      </c>
      <c r="AB127" s="54">
        <v>12506.325000000001</v>
      </c>
      <c r="AC127" s="54">
        <v>14571.4</v>
      </c>
      <c r="AD127" s="54">
        <v>14473</v>
      </c>
      <c r="AE127" s="54">
        <v>16752.599999999999</v>
      </c>
      <c r="AF127" s="54">
        <v>21197</v>
      </c>
      <c r="AG127" s="54">
        <v>20524.599999999999</v>
      </c>
    </row>
    <row r="128" spans="1:33" x14ac:dyDescent="0.45">
      <c r="A128" t="s">
        <v>201</v>
      </c>
      <c r="B128" t="s">
        <v>191</v>
      </c>
      <c r="C128" t="s">
        <v>192</v>
      </c>
      <c r="E128" s="54">
        <v>62531634.402999997</v>
      </c>
      <c r="F128" s="54">
        <v>63967943.288999997</v>
      </c>
      <c r="G128" s="54">
        <v>61731520.207999997</v>
      </c>
      <c r="H128" s="54">
        <v>61489410.693000004</v>
      </c>
      <c r="I128" s="54">
        <v>58951284.832000002</v>
      </c>
      <c r="J128" s="54">
        <v>60311208.994000003</v>
      </c>
      <c r="K128" s="54">
        <v>60617517.491999999</v>
      </c>
      <c r="L128" s="54">
        <v>60385720.855999999</v>
      </c>
      <c r="M128" s="54">
        <v>60963940.376000002</v>
      </c>
      <c r="N128" s="54">
        <v>59039829.640000001</v>
      </c>
      <c r="O128" s="54">
        <v>62967633.604999997</v>
      </c>
      <c r="P128" s="54">
        <v>61532120.895999998</v>
      </c>
      <c r="Q128" s="54">
        <v>63022911.629000001</v>
      </c>
      <c r="R128" s="54">
        <v>61414029.991999999</v>
      </c>
      <c r="S128" s="54">
        <v>59229090.006999999</v>
      </c>
      <c r="T128" s="54">
        <v>56579114.539999999</v>
      </c>
      <c r="U128" s="54">
        <v>54665033.392999999</v>
      </c>
      <c r="V128" s="54">
        <v>53983662.435000002</v>
      </c>
      <c r="W128" s="54">
        <v>52825881.673</v>
      </c>
      <c r="X128" s="54">
        <v>50130060.848999999</v>
      </c>
      <c r="Y128" s="54">
        <v>50812978.681000002</v>
      </c>
      <c r="Z128" s="54">
        <v>49378084.982000001</v>
      </c>
      <c r="AA128" s="54">
        <v>48732969.153999999</v>
      </c>
      <c r="AB128" s="54">
        <v>46632660.924999997</v>
      </c>
      <c r="AC128" s="54">
        <v>45672307.346000001</v>
      </c>
      <c r="AD128" s="54">
        <v>45401554.210000001</v>
      </c>
      <c r="AE128" s="54">
        <v>45820499.590999998</v>
      </c>
      <c r="AF128" s="54">
        <v>45749903.152999997</v>
      </c>
      <c r="AG128" s="54">
        <v>46197230.512999997</v>
      </c>
    </row>
    <row r="129" spans="1:33" x14ac:dyDescent="0.45">
      <c r="A129" t="s">
        <v>201</v>
      </c>
      <c r="B129" t="s">
        <v>193</v>
      </c>
      <c r="C129" t="s">
        <v>194</v>
      </c>
      <c r="E129" s="54">
        <v>3101.645</v>
      </c>
      <c r="F129" s="54">
        <v>3101.7939999999999</v>
      </c>
      <c r="G129" s="54">
        <v>2529</v>
      </c>
      <c r="H129" s="54">
        <v>2493</v>
      </c>
      <c r="I129" s="54">
        <v>1263</v>
      </c>
      <c r="J129" s="54">
        <v>1646</v>
      </c>
      <c r="K129" s="54">
        <v>582</v>
      </c>
      <c r="L129" s="54">
        <v>1928</v>
      </c>
      <c r="M129" s="54">
        <v>41</v>
      </c>
      <c r="N129" s="54">
        <v>113</v>
      </c>
      <c r="O129" s="54">
        <v>278</v>
      </c>
      <c r="P129" s="54">
        <v>157</v>
      </c>
      <c r="Q129" s="54">
        <v>15</v>
      </c>
      <c r="R129" s="54">
        <v>7</v>
      </c>
      <c r="S129" s="54">
        <v>0</v>
      </c>
      <c r="T129" s="54">
        <v>24</v>
      </c>
      <c r="U129" s="54">
        <v>23</v>
      </c>
      <c r="V129" s="54">
        <v>0</v>
      </c>
      <c r="W129" s="54">
        <v>0</v>
      </c>
      <c r="X129" s="54">
        <v>0</v>
      </c>
      <c r="Y129" s="54">
        <v>0</v>
      </c>
      <c r="Z129" s="54">
        <v>0</v>
      </c>
      <c r="AA129" s="54">
        <v>0</v>
      </c>
      <c r="AB129" s="54">
        <v>0</v>
      </c>
      <c r="AC129" s="54">
        <v>0</v>
      </c>
      <c r="AD129" s="54">
        <v>0</v>
      </c>
      <c r="AE129" s="54">
        <v>0</v>
      </c>
      <c r="AF129" s="54">
        <v>0</v>
      </c>
      <c r="AG129" s="54">
        <v>0</v>
      </c>
    </row>
    <row r="130" spans="1:33" x14ac:dyDescent="0.45">
      <c r="A130" t="s">
        <v>201</v>
      </c>
      <c r="B130" t="s">
        <v>195</v>
      </c>
      <c r="C130" t="s">
        <v>196</v>
      </c>
      <c r="D130" s="54" t="s">
        <v>30</v>
      </c>
      <c r="E130" s="54">
        <v>19778.75</v>
      </c>
      <c r="F130" s="54">
        <v>20451.883999999998</v>
      </c>
      <c r="G130" s="54">
        <v>19439.22</v>
      </c>
      <c r="H130" s="54">
        <v>17429.925999999999</v>
      </c>
      <c r="I130" s="54">
        <v>15350.7</v>
      </c>
      <c r="J130" s="54">
        <v>14462</v>
      </c>
      <c r="K130" s="54">
        <v>10131</v>
      </c>
      <c r="L130" s="54">
        <v>7577</v>
      </c>
      <c r="M130" s="54">
        <v>2162</v>
      </c>
      <c r="N130" s="54">
        <v>870</v>
      </c>
      <c r="O130" s="54">
        <v>428</v>
      </c>
      <c r="P130" s="54">
        <v>865</v>
      </c>
      <c r="Q130" s="54">
        <v>229</v>
      </c>
      <c r="R130" s="54">
        <v>133</v>
      </c>
      <c r="S130" s="54">
        <v>12</v>
      </c>
      <c r="T130" s="54">
        <v>39</v>
      </c>
      <c r="U130" s="54">
        <v>31</v>
      </c>
      <c r="V130" s="54">
        <v>0</v>
      </c>
      <c r="W130" s="54">
        <v>0</v>
      </c>
      <c r="X130" s="54">
        <v>0</v>
      </c>
      <c r="Y130" s="54">
        <v>0</v>
      </c>
      <c r="Z130" s="54">
        <v>0</v>
      </c>
      <c r="AA130" s="54">
        <v>0</v>
      </c>
      <c r="AB130" s="54">
        <v>0</v>
      </c>
      <c r="AC130" s="54">
        <v>0</v>
      </c>
      <c r="AD130" s="54">
        <v>0</v>
      </c>
      <c r="AE130" s="54">
        <v>0</v>
      </c>
      <c r="AF130" s="54">
        <v>0</v>
      </c>
      <c r="AG130" s="54">
        <v>0</v>
      </c>
    </row>
    <row r="131" spans="1:33" x14ac:dyDescent="0.45">
      <c r="A131" t="s">
        <v>201</v>
      </c>
      <c r="B131" t="s">
        <v>197</v>
      </c>
      <c r="C131" t="s">
        <v>198</v>
      </c>
      <c r="D131" s="54" t="s">
        <v>30</v>
      </c>
      <c r="E131" s="54">
        <v>19528.748</v>
      </c>
      <c r="F131" s="54">
        <v>19058.706999999999</v>
      </c>
      <c r="G131" s="54">
        <v>18429.214</v>
      </c>
      <c r="H131" s="54">
        <v>15771.143</v>
      </c>
      <c r="I131" s="54">
        <v>14219.8</v>
      </c>
      <c r="J131" s="54">
        <v>13433</v>
      </c>
      <c r="K131" s="54">
        <v>9097</v>
      </c>
      <c r="L131" s="54">
        <v>4347</v>
      </c>
      <c r="M131" s="54">
        <v>1473</v>
      </c>
      <c r="N131" s="54">
        <v>820</v>
      </c>
      <c r="O131" s="54">
        <v>163</v>
      </c>
      <c r="P131" s="54">
        <v>719</v>
      </c>
      <c r="Q131" s="54">
        <v>232</v>
      </c>
      <c r="R131" s="54">
        <v>136</v>
      </c>
      <c r="S131" s="54">
        <v>13</v>
      </c>
      <c r="T131" s="54">
        <v>16</v>
      </c>
      <c r="U131" s="54">
        <v>9</v>
      </c>
      <c r="V131" s="54">
        <v>0</v>
      </c>
      <c r="W131" s="54">
        <v>0</v>
      </c>
      <c r="X131" s="54">
        <v>0</v>
      </c>
      <c r="Y131" s="54">
        <v>0</v>
      </c>
      <c r="Z131" s="54">
        <v>0</v>
      </c>
      <c r="AA131" s="54">
        <v>0</v>
      </c>
      <c r="AB131" s="54">
        <v>0</v>
      </c>
      <c r="AC131" s="54">
        <v>0</v>
      </c>
      <c r="AD131" s="54">
        <v>0</v>
      </c>
      <c r="AE131" s="54">
        <v>0</v>
      </c>
      <c r="AF131" s="54">
        <v>0</v>
      </c>
      <c r="AG131" s="54">
        <v>0</v>
      </c>
    </row>
    <row r="132" spans="1:33" x14ac:dyDescent="0.45">
      <c r="A132" t="s">
        <v>201</v>
      </c>
      <c r="B132" t="s">
        <v>199</v>
      </c>
      <c r="C132" t="s">
        <v>200</v>
      </c>
      <c r="E132" s="54">
        <v>16677.105</v>
      </c>
      <c r="F132" s="54">
        <v>17350.09</v>
      </c>
      <c r="G132" s="54">
        <v>16910.22</v>
      </c>
      <c r="H132" s="54">
        <v>14936.925999999999</v>
      </c>
      <c r="I132" s="54">
        <v>14087.7</v>
      </c>
      <c r="J132" s="54">
        <v>12816</v>
      </c>
      <c r="K132" s="54">
        <v>9549</v>
      </c>
      <c r="L132" s="54">
        <v>5649</v>
      </c>
      <c r="M132" s="54">
        <v>2121</v>
      </c>
      <c r="N132" s="54">
        <v>757</v>
      </c>
      <c r="O132" s="54">
        <v>150</v>
      </c>
      <c r="P132" s="54">
        <v>708</v>
      </c>
      <c r="Q132" s="54">
        <v>214</v>
      </c>
      <c r="R132" s="54">
        <v>126</v>
      </c>
      <c r="S132" s="54">
        <v>12</v>
      </c>
      <c r="T132" s="54">
        <v>15</v>
      </c>
      <c r="U132" s="54">
        <v>8</v>
      </c>
      <c r="V132" s="54">
        <v>0</v>
      </c>
      <c r="W132" s="54">
        <v>0</v>
      </c>
      <c r="X132" s="54">
        <v>0</v>
      </c>
      <c r="Y132" s="54">
        <v>0</v>
      </c>
      <c r="Z132" s="54">
        <v>0</v>
      </c>
      <c r="AA132" s="54">
        <v>0</v>
      </c>
      <c r="AB132" s="54">
        <v>0</v>
      </c>
      <c r="AC132" s="54">
        <v>0</v>
      </c>
      <c r="AD132" s="54">
        <v>0</v>
      </c>
      <c r="AE132" s="54">
        <v>0</v>
      </c>
      <c r="AF132" s="54">
        <v>0</v>
      </c>
      <c r="AG132" s="54">
        <v>0</v>
      </c>
    </row>
    <row r="133" spans="1:33" x14ac:dyDescent="0.45">
      <c r="A133" t="s">
        <v>202</v>
      </c>
      <c r="B133" t="s">
        <v>79</v>
      </c>
      <c r="C133" t="s">
        <v>80</v>
      </c>
      <c r="E133" s="54">
        <v>5737650.6040000003</v>
      </c>
      <c r="F133" s="54">
        <v>5717990.4570000004</v>
      </c>
      <c r="G133" s="54">
        <v>5561673.875</v>
      </c>
      <c r="H133" s="54">
        <v>5482722.8020000001</v>
      </c>
      <c r="I133" s="54">
        <v>5282418.9270000001</v>
      </c>
      <c r="J133" s="54">
        <v>5386665.5269999998</v>
      </c>
      <c r="K133" s="54">
        <v>5204209.1339999996</v>
      </c>
      <c r="L133" s="54">
        <v>4746823.432</v>
      </c>
      <c r="M133" s="54">
        <v>4905587.3190000001</v>
      </c>
      <c r="N133" s="54">
        <v>4484876.4380000001</v>
      </c>
      <c r="O133" s="54">
        <v>4300975.9759999998</v>
      </c>
      <c r="P133" s="54">
        <v>3985122.2609999999</v>
      </c>
      <c r="Q133" s="54">
        <v>3665154.1329999999</v>
      </c>
      <c r="R133" s="54">
        <v>3433358.8790000002</v>
      </c>
      <c r="S133" s="54">
        <v>3138410.7209999999</v>
      </c>
      <c r="T133" s="54">
        <v>3013905.9720000001</v>
      </c>
      <c r="U133" s="54">
        <v>2683090.9610000001</v>
      </c>
      <c r="V133" s="54">
        <v>2570023.1460000002</v>
      </c>
      <c r="W133" s="54">
        <v>2530919.9879999999</v>
      </c>
      <c r="X133" s="54">
        <v>2459303.4810000001</v>
      </c>
      <c r="Y133" s="54">
        <v>2455989.2659999998</v>
      </c>
      <c r="Z133" s="54">
        <v>2417800.463</v>
      </c>
      <c r="AA133" s="54">
        <v>2310284.2960000001</v>
      </c>
      <c r="AB133" s="54">
        <v>2162615.9330000002</v>
      </c>
      <c r="AC133" s="54">
        <v>2076268.6810000001</v>
      </c>
      <c r="AD133" s="54">
        <v>2077489.2790000001</v>
      </c>
      <c r="AE133" s="54">
        <v>1924904.6950000001</v>
      </c>
      <c r="AF133" s="54">
        <v>1895377.1710000001</v>
      </c>
      <c r="AG133" s="54">
        <v>1816386.8</v>
      </c>
    </row>
    <row r="134" spans="1:33" x14ac:dyDescent="0.45">
      <c r="A134" t="s">
        <v>202</v>
      </c>
      <c r="B134" t="s">
        <v>81</v>
      </c>
      <c r="C134" t="s">
        <v>82</v>
      </c>
      <c r="E134" s="54">
        <v>4926324.915</v>
      </c>
      <c r="F134" s="54">
        <v>5211980.4950000001</v>
      </c>
      <c r="G134" s="54">
        <v>5325281.0130000003</v>
      </c>
      <c r="H134" s="54">
        <v>5815286.0750000002</v>
      </c>
      <c r="I134" s="54">
        <v>5951607.7709999997</v>
      </c>
      <c r="J134" s="54">
        <v>6210142.3700000001</v>
      </c>
      <c r="K134" s="54">
        <v>6726552.2510000002</v>
      </c>
      <c r="L134" s="54">
        <v>6697690.199</v>
      </c>
      <c r="M134" s="54">
        <v>6579548.8329999996</v>
      </c>
      <c r="N134" s="54">
        <v>6700609.6040000003</v>
      </c>
      <c r="O134" s="54">
        <v>7181213.335</v>
      </c>
      <c r="P134" s="54">
        <v>7500602.7589999996</v>
      </c>
      <c r="Q134" s="54">
        <v>7674989.8820000002</v>
      </c>
      <c r="R134" s="54">
        <v>7897563.0980000002</v>
      </c>
      <c r="S134" s="54">
        <v>8181251.426</v>
      </c>
      <c r="T134" s="54">
        <v>8461034.3650000002</v>
      </c>
      <c r="U134" s="54">
        <v>8563067.773</v>
      </c>
      <c r="V134" s="54">
        <v>8626536.9810000006</v>
      </c>
      <c r="W134" s="54">
        <v>8711829.2939999998</v>
      </c>
      <c r="X134" s="54">
        <v>9115305.727</v>
      </c>
      <c r="Y134" s="54">
        <v>9665460.1889999993</v>
      </c>
      <c r="Z134" s="54">
        <v>10821445.886</v>
      </c>
      <c r="AA134" s="54">
        <v>10989461.857000001</v>
      </c>
      <c r="AB134" s="54">
        <v>11290743.273</v>
      </c>
      <c r="AC134" s="54">
        <v>11224091.851</v>
      </c>
      <c r="AD134" s="54">
        <v>12143335.591</v>
      </c>
      <c r="AE134" s="54">
        <v>13187980.210000001</v>
      </c>
      <c r="AF134" s="54">
        <v>13942288.986</v>
      </c>
      <c r="AG134" s="54">
        <v>14994055.01</v>
      </c>
    </row>
    <row r="135" spans="1:33" x14ac:dyDescent="0.45">
      <c r="A135" t="s">
        <v>202</v>
      </c>
      <c r="B135" t="s">
        <v>83</v>
      </c>
      <c r="C135" t="s">
        <v>84</v>
      </c>
      <c r="D135" s="54" t="s">
        <v>18</v>
      </c>
      <c r="E135" s="54">
        <v>30653.88</v>
      </c>
      <c r="F135" s="54">
        <v>38053.300000000003</v>
      </c>
      <c r="G135" s="54">
        <v>48109.86</v>
      </c>
      <c r="H135" s="54">
        <v>65221.061000000002</v>
      </c>
      <c r="I135" s="54">
        <v>86167.392000000007</v>
      </c>
      <c r="J135" s="54">
        <v>74716.385999999999</v>
      </c>
      <c r="K135" s="54">
        <v>102140.66</v>
      </c>
      <c r="L135" s="54">
        <v>107570.603</v>
      </c>
      <c r="M135" s="54">
        <v>117166.64</v>
      </c>
      <c r="N135" s="54">
        <v>129845.14</v>
      </c>
      <c r="O135" s="54">
        <v>115573.25</v>
      </c>
      <c r="P135" s="54">
        <v>124398.3</v>
      </c>
      <c r="Q135" s="54">
        <v>127383.87300000001</v>
      </c>
      <c r="R135" s="54">
        <v>134225.26</v>
      </c>
      <c r="S135" s="54">
        <v>131397.82999999999</v>
      </c>
      <c r="T135" s="54">
        <v>56402.67</v>
      </c>
      <c r="U135" s="54">
        <v>0</v>
      </c>
      <c r="V135" s="54">
        <v>0</v>
      </c>
      <c r="W135" s="54">
        <v>0</v>
      </c>
      <c r="X135" s="54">
        <v>0</v>
      </c>
      <c r="Y135" s="54">
        <v>0</v>
      </c>
      <c r="Z135" s="54">
        <v>0</v>
      </c>
      <c r="AA135" s="54">
        <v>0</v>
      </c>
      <c r="AB135" s="54">
        <v>0</v>
      </c>
      <c r="AC135" s="54">
        <v>0</v>
      </c>
      <c r="AD135" s="54">
        <v>0</v>
      </c>
      <c r="AE135" s="54">
        <v>0</v>
      </c>
      <c r="AF135" s="54">
        <v>0</v>
      </c>
      <c r="AG135" s="54">
        <v>0</v>
      </c>
    </row>
    <row r="136" spans="1:33" x14ac:dyDescent="0.45">
      <c r="A136" t="s">
        <v>202</v>
      </c>
      <c r="B136" t="s">
        <v>85</v>
      </c>
      <c r="C136" t="s">
        <v>38</v>
      </c>
      <c r="D136" s="54" t="s">
        <v>18</v>
      </c>
      <c r="E136" s="54">
        <v>462365.29800000001</v>
      </c>
      <c r="F136" s="54">
        <v>520680.14500000002</v>
      </c>
      <c r="G136" s="54">
        <v>551306.924</v>
      </c>
      <c r="H136" s="54">
        <v>614113.59</v>
      </c>
      <c r="I136" s="54">
        <v>635227.30000000005</v>
      </c>
      <c r="J136" s="54">
        <v>633180.92700000003</v>
      </c>
      <c r="K136" s="54">
        <v>688683.01599999995</v>
      </c>
      <c r="L136" s="54">
        <v>710127.897</v>
      </c>
      <c r="M136" s="54">
        <v>760606.29200000002</v>
      </c>
      <c r="N136" s="54">
        <v>692011.9</v>
      </c>
      <c r="O136" s="54">
        <v>885735.44799999997</v>
      </c>
      <c r="P136" s="54">
        <v>1028390.548</v>
      </c>
      <c r="Q136" s="54">
        <v>1040422.219</v>
      </c>
      <c r="R136" s="54">
        <v>1067724.1000000001</v>
      </c>
      <c r="S136" s="54">
        <v>1190588.702</v>
      </c>
      <c r="T136" s="54">
        <v>1212006.95</v>
      </c>
      <c r="U136" s="54">
        <v>1216729.102</v>
      </c>
      <c r="V136" s="54">
        <v>1234469.5220000001</v>
      </c>
      <c r="W136" s="54">
        <v>1292355.8770000001</v>
      </c>
      <c r="X136" s="54">
        <v>1557175.27</v>
      </c>
      <c r="Y136" s="54">
        <v>1631107.63</v>
      </c>
      <c r="Z136" s="54">
        <v>1896454.118</v>
      </c>
      <c r="AA136" s="54">
        <v>1864418.27</v>
      </c>
      <c r="AB136" s="54">
        <v>2107533.5750000002</v>
      </c>
      <c r="AC136" s="54">
        <v>1990393.2679999999</v>
      </c>
      <c r="AD136" s="54">
        <v>2174860.8119999999</v>
      </c>
      <c r="AE136" s="54">
        <v>2334377.9559999998</v>
      </c>
      <c r="AF136" s="54">
        <v>2385439.412</v>
      </c>
      <c r="AG136" s="54">
        <v>2695235.3429999999</v>
      </c>
    </row>
    <row r="137" spans="1:33" x14ac:dyDescent="0.45">
      <c r="A137" t="s">
        <v>202</v>
      </c>
      <c r="B137" t="s">
        <v>86</v>
      </c>
      <c r="C137" t="s">
        <v>87</v>
      </c>
      <c r="D137" s="54" t="s">
        <v>18</v>
      </c>
      <c r="E137" s="54">
        <v>1278979.844</v>
      </c>
      <c r="F137" s="54">
        <v>1361277.9839999999</v>
      </c>
      <c r="G137" s="54">
        <v>1524853.885</v>
      </c>
      <c r="H137" s="54">
        <v>1715000.6429999999</v>
      </c>
      <c r="I137" s="54">
        <v>1811673.6329999999</v>
      </c>
      <c r="J137" s="54">
        <v>1957064.4550000001</v>
      </c>
      <c r="K137" s="54">
        <v>2185861.821</v>
      </c>
      <c r="L137" s="54">
        <v>2156343.7799999998</v>
      </c>
      <c r="M137" s="54">
        <v>2191257.2990000001</v>
      </c>
      <c r="N137" s="54">
        <v>2284112.1570000001</v>
      </c>
      <c r="O137" s="54">
        <v>2448926.29</v>
      </c>
      <c r="P137" s="54">
        <v>2515425.2429999998</v>
      </c>
      <c r="Q137" s="54">
        <v>2708523.31</v>
      </c>
      <c r="R137" s="54">
        <v>2905022.4029999999</v>
      </c>
      <c r="S137" s="54">
        <v>2945569.0219999999</v>
      </c>
      <c r="T137" s="54">
        <v>3257875.3859999999</v>
      </c>
      <c r="U137" s="54">
        <v>3419483.213</v>
      </c>
      <c r="V137" s="54">
        <v>3513067.3459999999</v>
      </c>
      <c r="W137" s="54">
        <v>3649688.28</v>
      </c>
      <c r="X137" s="54">
        <v>3941691.682</v>
      </c>
      <c r="Y137" s="54">
        <v>4213385.9440000001</v>
      </c>
      <c r="Z137" s="54">
        <v>4887222.42</v>
      </c>
      <c r="AA137" s="54">
        <v>4943345.74</v>
      </c>
      <c r="AB137" s="54">
        <v>4973984.6689999998</v>
      </c>
      <c r="AC137" s="54">
        <v>4897787.4709999999</v>
      </c>
      <c r="AD137" s="54">
        <v>5371780.0750000002</v>
      </c>
      <c r="AE137" s="54">
        <v>6071163.0949999997</v>
      </c>
      <c r="AF137" s="54">
        <v>6370535.3799999999</v>
      </c>
      <c r="AG137" s="54">
        <v>6460388.2060000002</v>
      </c>
    </row>
    <row r="138" spans="1:33" x14ac:dyDescent="0.45">
      <c r="A138" t="s">
        <v>202</v>
      </c>
      <c r="B138" t="s">
        <v>88</v>
      </c>
      <c r="C138" t="s">
        <v>89</v>
      </c>
      <c r="D138" s="54" t="s">
        <v>18</v>
      </c>
      <c r="E138" s="54">
        <v>21859.442999999999</v>
      </c>
      <c r="F138" s="54">
        <v>24536.240000000002</v>
      </c>
      <c r="G138" s="54">
        <v>9869.6</v>
      </c>
      <c r="H138" s="54">
        <v>17890.395</v>
      </c>
      <c r="I138" s="54">
        <v>18784.16</v>
      </c>
      <c r="J138" s="54">
        <v>25341.742999999999</v>
      </c>
      <c r="K138" s="54">
        <v>32247.125</v>
      </c>
      <c r="L138" s="54">
        <v>32289.277999999998</v>
      </c>
      <c r="M138" s="54">
        <v>32145.063999999998</v>
      </c>
      <c r="N138" s="54">
        <v>32900.784</v>
      </c>
      <c r="O138" s="54">
        <v>37694.269</v>
      </c>
      <c r="P138" s="54">
        <v>37061.904000000002</v>
      </c>
      <c r="Q138" s="54">
        <v>42625.881000000001</v>
      </c>
      <c r="R138" s="54">
        <v>40968.947999999997</v>
      </c>
      <c r="S138" s="54">
        <v>41159.144999999997</v>
      </c>
      <c r="T138" s="54">
        <v>40128.686999999998</v>
      </c>
      <c r="U138" s="54">
        <v>45747.94</v>
      </c>
      <c r="V138" s="54">
        <v>42219.696000000004</v>
      </c>
      <c r="W138" s="54">
        <v>44137.17</v>
      </c>
      <c r="X138" s="54">
        <v>67731.217999999993</v>
      </c>
      <c r="Y138" s="54">
        <v>75594.535999999993</v>
      </c>
      <c r="Z138" s="54">
        <v>82428.039999999994</v>
      </c>
      <c r="AA138" s="54">
        <v>117240.927</v>
      </c>
      <c r="AB138" s="54">
        <v>113144.465</v>
      </c>
      <c r="AC138" s="54">
        <v>99084.822</v>
      </c>
      <c r="AD138" s="54">
        <v>103297.976</v>
      </c>
      <c r="AE138" s="54">
        <v>95463.548999999999</v>
      </c>
      <c r="AF138" s="54">
        <v>93052.081999999995</v>
      </c>
      <c r="AG138" s="54">
        <v>62311.576999999997</v>
      </c>
    </row>
    <row r="139" spans="1:33" x14ac:dyDescent="0.45">
      <c r="A139" t="s">
        <v>202</v>
      </c>
      <c r="B139" t="s">
        <v>90</v>
      </c>
      <c r="C139" t="s">
        <v>33</v>
      </c>
      <c r="D139" s="54" t="s">
        <v>28</v>
      </c>
      <c r="E139" s="54">
        <v>3132466.45</v>
      </c>
      <c r="F139" s="54">
        <v>3267432.8250000002</v>
      </c>
      <c r="G139" s="54">
        <v>3191140.7439999999</v>
      </c>
      <c r="H139" s="54">
        <v>3403060.3859999999</v>
      </c>
      <c r="I139" s="54">
        <v>3399755.2859999998</v>
      </c>
      <c r="J139" s="54">
        <v>3519838.8590000002</v>
      </c>
      <c r="K139" s="54">
        <v>3717619.6290000002</v>
      </c>
      <c r="L139" s="54">
        <v>3691358.6409999998</v>
      </c>
      <c r="M139" s="54">
        <v>3478373.5380000002</v>
      </c>
      <c r="N139" s="54">
        <v>3561739.6230000001</v>
      </c>
      <c r="O139" s="54">
        <v>3693284.0780000002</v>
      </c>
      <c r="P139" s="54">
        <v>3795326.764</v>
      </c>
      <c r="Q139" s="54">
        <v>3756034.5989999999</v>
      </c>
      <c r="R139" s="54">
        <v>3749622.3870000001</v>
      </c>
      <c r="S139" s="54">
        <v>3872536.727</v>
      </c>
      <c r="T139" s="54">
        <v>3894620.6719999998</v>
      </c>
      <c r="U139" s="54">
        <v>3881107.5180000002</v>
      </c>
      <c r="V139" s="54">
        <v>3836780.4169999999</v>
      </c>
      <c r="W139" s="54">
        <v>3725647.9670000002</v>
      </c>
      <c r="X139" s="54">
        <v>3548707.557</v>
      </c>
      <c r="Y139" s="54">
        <v>3745372.0789999999</v>
      </c>
      <c r="Z139" s="54">
        <v>3955341.3080000002</v>
      </c>
      <c r="AA139" s="54">
        <v>4064456.92</v>
      </c>
      <c r="AB139" s="54">
        <v>4096080.5639999998</v>
      </c>
      <c r="AC139" s="54">
        <v>4236826.29</v>
      </c>
      <c r="AD139" s="54">
        <v>4493396.7280000001</v>
      </c>
      <c r="AE139" s="54">
        <v>4686975.6100000003</v>
      </c>
      <c r="AF139" s="54">
        <v>5093262.1119999997</v>
      </c>
      <c r="AG139" s="54">
        <v>5776119.8839999996</v>
      </c>
    </row>
    <row r="140" spans="1:33" x14ac:dyDescent="0.45">
      <c r="A140" t="s">
        <v>202</v>
      </c>
      <c r="B140" t="s">
        <v>113</v>
      </c>
      <c r="C140" t="s">
        <v>114</v>
      </c>
      <c r="E140" s="54">
        <v>13032281.887</v>
      </c>
      <c r="F140" s="54">
        <v>13443518.562999999</v>
      </c>
      <c r="G140" s="54">
        <v>13758229.217</v>
      </c>
      <c r="H140" s="54">
        <v>14231015.419</v>
      </c>
      <c r="I140" s="54">
        <v>14675120.961999999</v>
      </c>
      <c r="J140" s="54">
        <v>15529763.617000001</v>
      </c>
      <c r="K140" s="54">
        <v>16231637.517999999</v>
      </c>
      <c r="L140" s="54">
        <v>17015161.401999999</v>
      </c>
      <c r="M140" s="54">
        <v>18123949.508000001</v>
      </c>
      <c r="N140" s="54">
        <v>18339783.780999999</v>
      </c>
      <c r="O140" s="54">
        <v>19765645.574999999</v>
      </c>
      <c r="P140" s="54">
        <v>20271288.138</v>
      </c>
      <c r="Q140" s="54">
        <v>21117887.875999998</v>
      </c>
      <c r="R140" s="54">
        <v>22092254.252</v>
      </c>
      <c r="S140" s="54">
        <v>23403087.721000001</v>
      </c>
      <c r="T140" s="54">
        <v>24070416.66</v>
      </c>
      <c r="U140" s="54">
        <v>24795875.101</v>
      </c>
      <c r="V140" s="54">
        <v>24805152.471999999</v>
      </c>
      <c r="W140" s="54">
        <v>25336654.677999999</v>
      </c>
      <c r="X140" s="54">
        <v>25857831.598999999</v>
      </c>
      <c r="Y140" s="54">
        <v>25961272.272</v>
      </c>
      <c r="Z140" s="54">
        <v>27147036.454</v>
      </c>
      <c r="AA140" s="54">
        <v>27748566.028000001</v>
      </c>
      <c r="AB140" s="54">
        <v>27199202.276000001</v>
      </c>
      <c r="AC140" s="54">
        <v>26938574.302999999</v>
      </c>
      <c r="AD140" s="54">
        <v>26288009.646000002</v>
      </c>
      <c r="AE140" s="54">
        <v>26678162.756000001</v>
      </c>
      <c r="AF140" s="54">
        <v>27301248.748</v>
      </c>
      <c r="AG140" s="54">
        <v>28048079.886</v>
      </c>
    </row>
    <row r="141" spans="1:33" x14ac:dyDescent="0.45">
      <c r="A141" t="s">
        <v>202</v>
      </c>
      <c r="B141" t="s">
        <v>115</v>
      </c>
      <c r="C141" t="s">
        <v>37</v>
      </c>
      <c r="D141" s="54" t="s">
        <v>11</v>
      </c>
      <c r="E141" s="54">
        <v>3936520.1979999999</v>
      </c>
      <c r="F141" s="54">
        <v>4318001.0060000001</v>
      </c>
      <c r="G141" s="54">
        <v>4493157.97</v>
      </c>
      <c r="H141" s="54">
        <v>4463921.7439999999</v>
      </c>
      <c r="I141" s="54">
        <v>4942429.392</v>
      </c>
      <c r="J141" s="54">
        <v>5495546.4960000003</v>
      </c>
      <c r="K141" s="54">
        <v>5572780.1830000002</v>
      </c>
      <c r="L141" s="54">
        <v>5966072.5710000005</v>
      </c>
      <c r="M141" s="54">
        <v>6669132.7800000003</v>
      </c>
      <c r="N141" s="54">
        <v>6523833.1100000003</v>
      </c>
      <c r="O141" s="54">
        <v>7244948.0499999998</v>
      </c>
      <c r="P141" s="54">
        <v>7120907.6610000003</v>
      </c>
      <c r="Q141" s="54">
        <v>7640636.0640000002</v>
      </c>
      <c r="R141" s="54">
        <v>7976507.1150000002</v>
      </c>
      <c r="S141" s="54">
        <v>8573718.1400000006</v>
      </c>
      <c r="T141" s="54">
        <v>8435262.9940000009</v>
      </c>
      <c r="U141" s="54">
        <v>8639799.4309999999</v>
      </c>
      <c r="V141" s="54">
        <v>8779703.3379999995</v>
      </c>
      <c r="W141" s="54">
        <v>8783288.5069999993</v>
      </c>
      <c r="X141" s="54">
        <v>8553875.1219999995</v>
      </c>
      <c r="Y141" s="54">
        <v>8424389.9529999997</v>
      </c>
      <c r="Z141" s="54">
        <v>8498280.0700000003</v>
      </c>
      <c r="AA141" s="54">
        <v>8873045.2109999992</v>
      </c>
      <c r="AB141" s="54">
        <v>7996395.0360000003</v>
      </c>
      <c r="AC141" s="54">
        <v>7675483.3550000004</v>
      </c>
      <c r="AD141" s="54">
        <v>7707410.1129999999</v>
      </c>
      <c r="AE141" s="54">
        <v>7248218.125</v>
      </c>
      <c r="AF141" s="54">
        <v>7289622.2300000004</v>
      </c>
      <c r="AG141" s="54">
        <v>6866045.6660000002</v>
      </c>
    </row>
    <row r="142" spans="1:33" x14ac:dyDescent="0.45">
      <c r="A142" t="s">
        <v>202</v>
      </c>
      <c r="B142" t="s">
        <v>116</v>
      </c>
      <c r="C142" t="s">
        <v>117</v>
      </c>
      <c r="E142" s="54">
        <v>42574.095999999998</v>
      </c>
      <c r="F142" s="54">
        <v>44906.826999999997</v>
      </c>
      <c r="G142" s="54">
        <v>37057.932999999997</v>
      </c>
      <c r="H142" s="54">
        <v>33866.966999999997</v>
      </c>
      <c r="I142" s="54">
        <v>36397.266000000003</v>
      </c>
      <c r="J142" s="54">
        <v>34450.277999999998</v>
      </c>
      <c r="K142" s="54">
        <v>27698.745999999999</v>
      </c>
      <c r="L142" s="54">
        <v>25634.246999999999</v>
      </c>
      <c r="M142" s="54">
        <v>24269.48</v>
      </c>
      <c r="N142" s="54">
        <v>20933.448</v>
      </c>
      <c r="O142" s="54">
        <v>24768.433000000001</v>
      </c>
      <c r="P142" s="54">
        <v>21969.728999999999</v>
      </c>
      <c r="Q142" s="54">
        <v>20461.154999999999</v>
      </c>
      <c r="R142" s="54">
        <v>19719.324000000001</v>
      </c>
      <c r="S142" s="54">
        <v>14397.2</v>
      </c>
      <c r="T142" s="54">
        <v>14087.2</v>
      </c>
      <c r="U142" s="54">
        <v>13055.6</v>
      </c>
      <c r="V142" s="54">
        <v>9495</v>
      </c>
      <c r="W142" s="54">
        <v>10800</v>
      </c>
      <c r="X142" s="54">
        <v>5482</v>
      </c>
      <c r="Y142" s="54">
        <v>5189.3999999999996</v>
      </c>
      <c r="Z142" s="54">
        <v>4135.8</v>
      </c>
      <c r="AA142" s="54">
        <v>3743.8</v>
      </c>
      <c r="AB142" s="54">
        <v>2715.8</v>
      </c>
      <c r="AC142" s="54">
        <v>1662.4</v>
      </c>
      <c r="AD142" s="54">
        <v>2067.4</v>
      </c>
      <c r="AE142" s="54">
        <v>3895.4</v>
      </c>
      <c r="AF142" s="54">
        <v>3627.8</v>
      </c>
      <c r="AG142" s="54">
        <v>3826.6</v>
      </c>
    </row>
    <row r="143" spans="1:33" x14ac:dyDescent="0.45">
      <c r="A143" t="s">
        <v>202</v>
      </c>
      <c r="B143" t="s">
        <v>203</v>
      </c>
      <c r="C143" t="s">
        <v>204</v>
      </c>
      <c r="D143" s="54" t="s">
        <v>19</v>
      </c>
      <c r="E143" s="54">
        <v>8783848.8530000001</v>
      </c>
      <c r="F143" s="54">
        <v>8822656.6879999992</v>
      </c>
      <c r="G143" s="54">
        <v>8939749.7229999993</v>
      </c>
      <c r="H143" s="54">
        <v>9214826.5189999994</v>
      </c>
      <c r="I143" s="54">
        <v>9362170.3790000007</v>
      </c>
      <c r="J143" s="54">
        <v>9336933.7709999997</v>
      </c>
      <c r="K143" s="54">
        <v>9401018.0020000003</v>
      </c>
      <c r="L143" s="54">
        <v>9713732.3939999994</v>
      </c>
      <c r="M143" s="54">
        <v>9821533.6030000001</v>
      </c>
      <c r="N143" s="54">
        <v>9555252.5920000002</v>
      </c>
      <c r="O143" s="54">
        <v>10140855</v>
      </c>
      <c r="P143" s="54">
        <v>10120068.6</v>
      </c>
      <c r="Q143" s="54">
        <v>10710348.6</v>
      </c>
      <c r="R143" s="54">
        <v>10794739.199999999</v>
      </c>
      <c r="S143" s="54">
        <v>10910736.6</v>
      </c>
      <c r="T143" s="54">
        <v>10772085</v>
      </c>
      <c r="U143" s="54">
        <v>10710619.800000001</v>
      </c>
      <c r="V143" s="54">
        <v>10589677.800000001</v>
      </c>
      <c r="W143" s="54">
        <v>10215527.4</v>
      </c>
      <c r="X143" s="54">
        <v>10198810.199999999</v>
      </c>
      <c r="Y143" s="54">
        <v>10085305.800000001</v>
      </c>
      <c r="Z143" s="54">
        <v>10139307.6</v>
      </c>
      <c r="AA143" s="54">
        <v>10013275.199999999</v>
      </c>
      <c r="AB143" s="54">
        <v>9524137.8000000007</v>
      </c>
      <c r="AC143" s="54">
        <v>9284305.1999999993</v>
      </c>
      <c r="AD143" s="54">
        <v>9321773.4000000004</v>
      </c>
      <c r="AE143" s="54">
        <v>8945546.4000000004</v>
      </c>
      <c r="AF143" s="54">
        <v>8861811</v>
      </c>
      <c r="AG143" s="54">
        <v>8605565.4000000004</v>
      </c>
    </row>
    <row r="144" spans="1:33" x14ac:dyDescent="0.45">
      <c r="A144" t="s">
        <v>202</v>
      </c>
      <c r="B144" t="s">
        <v>118</v>
      </c>
      <c r="C144" t="s">
        <v>119</v>
      </c>
      <c r="E144" s="54">
        <v>3237949.5860000001</v>
      </c>
      <c r="F144" s="54">
        <v>3076101.446</v>
      </c>
      <c r="G144" s="54">
        <v>3118919.9049999998</v>
      </c>
      <c r="H144" s="54">
        <v>3151021.84</v>
      </c>
      <c r="I144" s="54">
        <v>2948688.7659999998</v>
      </c>
      <c r="J144" s="54">
        <v>2995556.398</v>
      </c>
      <c r="K144" s="54">
        <v>3202469.2609999999</v>
      </c>
      <c r="L144" s="54">
        <v>3574676.06</v>
      </c>
      <c r="M144" s="54">
        <v>4121985.5869999998</v>
      </c>
      <c r="N144" s="54">
        <v>4415051.2699999996</v>
      </c>
      <c r="O144" s="54">
        <v>4707982.2010000004</v>
      </c>
      <c r="P144" s="54">
        <v>5041324.0369999995</v>
      </c>
      <c r="Q144" s="54">
        <v>5141423.2829999998</v>
      </c>
      <c r="R144" s="54">
        <v>5621152.1359999999</v>
      </c>
      <c r="S144" s="54">
        <v>6131197.7800000003</v>
      </c>
      <c r="T144" s="54">
        <v>6619469.5810000002</v>
      </c>
      <c r="U144" s="54">
        <v>7048556.7609999999</v>
      </c>
      <c r="V144" s="54">
        <v>6874007.9910000004</v>
      </c>
      <c r="W144" s="54">
        <v>7380920.6890000002</v>
      </c>
      <c r="X144" s="54">
        <v>7702249.0729999999</v>
      </c>
      <c r="Y144" s="54">
        <v>7450830.6229999997</v>
      </c>
      <c r="Z144" s="54">
        <v>7287450.0710000005</v>
      </c>
      <c r="AA144" s="54">
        <v>7347492.3439999996</v>
      </c>
      <c r="AB144" s="54">
        <v>7377624.9850000003</v>
      </c>
      <c r="AC144" s="54">
        <v>7543005.6960000005</v>
      </c>
      <c r="AD144" s="54">
        <v>6005460.4989999998</v>
      </c>
      <c r="AE144" s="54">
        <v>5747147.4780000001</v>
      </c>
      <c r="AF144" s="54">
        <v>5611116.8509999998</v>
      </c>
      <c r="AG144" s="54">
        <v>5670245.932</v>
      </c>
    </row>
    <row r="145" spans="1:33" x14ac:dyDescent="0.45">
      <c r="A145" t="s">
        <v>202</v>
      </c>
      <c r="B145" t="s">
        <v>120</v>
      </c>
      <c r="C145" t="s">
        <v>34</v>
      </c>
      <c r="D145" s="54" t="s">
        <v>15</v>
      </c>
      <c r="E145" s="54">
        <v>2957820.3229999999</v>
      </c>
      <c r="F145" s="54">
        <v>2796582.287</v>
      </c>
      <c r="G145" s="54">
        <v>2858498.4730000002</v>
      </c>
      <c r="H145" s="54">
        <v>2924183.3939999999</v>
      </c>
      <c r="I145" s="54">
        <v>2734007.5279999999</v>
      </c>
      <c r="J145" s="54">
        <v>2784930.0890000002</v>
      </c>
      <c r="K145" s="54">
        <v>2965770.2289999998</v>
      </c>
      <c r="L145" s="54">
        <v>3291593.568</v>
      </c>
      <c r="M145" s="54">
        <v>3757866.8229999999</v>
      </c>
      <c r="N145" s="54">
        <v>4014440.0350000001</v>
      </c>
      <c r="O145" s="54">
        <v>4252825.6679999996</v>
      </c>
      <c r="P145" s="54">
        <v>4567770.7039999999</v>
      </c>
      <c r="Q145" s="54">
        <v>4604261.3279999997</v>
      </c>
      <c r="R145" s="54">
        <v>5054820.8959999997</v>
      </c>
      <c r="S145" s="54">
        <v>5578609.1370000001</v>
      </c>
      <c r="T145" s="54">
        <v>6008139.6229999997</v>
      </c>
      <c r="U145" s="54">
        <v>6421928.3849999998</v>
      </c>
      <c r="V145" s="54">
        <v>6315311.4979999997</v>
      </c>
      <c r="W145" s="54">
        <v>6791735.3969999999</v>
      </c>
      <c r="X145" s="54">
        <v>7095158.9400000004</v>
      </c>
      <c r="Y145" s="54">
        <v>6876275.7869999995</v>
      </c>
      <c r="Z145" s="54">
        <v>6723879.4749999996</v>
      </c>
      <c r="AA145" s="54">
        <v>6786158.7029999997</v>
      </c>
      <c r="AB145" s="54">
        <v>6787338.6189999999</v>
      </c>
      <c r="AC145" s="54">
        <v>6963283.8130000001</v>
      </c>
      <c r="AD145" s="54">
        <v>5533837.5690000001</v>
      </c>
      <c r="AE145" s="54">
        <v>5329838.8650000002</v>
      </c>
      <c r="AF145" s="54">
        <v>5246804.5769999996</v>
      </c>
      <c r="AG145" s="54">
        <v>5341870.5959999999</v>
      </c>
    </row>
    <row r="146" spans="1:33" x14ac:dyDescent="0.45">
      <c r="A146" t="s">
        <v>202</v>
      </c>
      <c r="B146" t="s">
        <v>121</v>
      </c>
      <c r="C146" t="s">
        <v>36</v>
      </c>
      <c r="E146" s="54">
        <v>177799.03400000001</v>
      </c>
      <c r="F146" s="54">
        <v>188157.61600000001</v>
      </c>
      <c r="G146" s="54">
        <v>174993.51699999999</v>
      </c>
      <c r="H146" s="54">
        <v>147763.965</v>
      </c>
      <c r="I146" s="54">
        <v>145918.777</v>
      </c>
      <c r="J146" s="54">
        <v>137725.747</v>
      </c>
      <c r="K146" s="54">
        <v>156256.342</v>
      </c>
      <c r="L146" s="54">
        <v>200229.51800000001</v>
      </c>
      <c r="M146" s="54">
        <v>273436.326</v>
      </c>
      <c r="N146" s="54">
        <v>297508.72100000002</v>
      </c>
      <c r="O146" s="54">
        <v>340987.13</v>
      </c>
      <c r="P146" s="54">
        <v>355496.87599999999</v>
      </c>
      <c r="Q146" s="54">
        <v>399622.45799999998</v>
      </c>
      <c r="R146" s="54">
        <v>436893.01899999997</v>
      </c>
      <c r="S146" s="54">
        <v>456953.74300000002</v>
      </c>
      <c r="T146" s="54">
        <v>472117.41399999999</v>
      </c>
      <c r="U146" s="54">
        <v>493444.29800000001</v>
      </c>
      <c r="V146" s="54">
        <v>483124.21299999999</v>
      </c>
      <c r="W146" s="54">
        <v>491107.26699999999</v>
      </c>
      <c r="X146" s="54">
        <v>514685.45400000003</v>
      </c>
      <c r="Y146" s="54">
        <v>486722.83100000001</v>
      </c>
      <c r="Z146" s="54">
        <v>478277.16899999999</v>
      </c>
      <c r="AA146" s="54">
        <v>493244.84700000001</v>
      </c>
      <c r="AB146" s="54">
        <v>516630.58600000001</v>
      </c>
      <c r="AC146" s="54">
        <v>503829.57900000003</v>
      </c>
      <c r="AD146" s="54">
        <v>390383.21799999999</v>
      </c>
      <c r="AE146" s="54">
        <v>336174.45500000002</v>
      </c>
      <c r="AF146" s="54">
        <v>281711.88199999998</v>
      </c>
      <c r="AG146" s="54">
        <v>246475.20699999999</v>
      </c>
    </row>
    <row r="147" spans="1:33" x14ac:dyDescent="0.45">
      <c r="A147" t="s">
        <v>202</v>
      </c>
      <c r="B147" t="s">
        <v>124</v>
      </c>
      <c r="C147" t="s">
        <v>125</v>
      </c>
      <c r="E147" s="54">
        <v>102330.22900000001</v>
      </c>
      <c r="F147" s="54">
        <v>91361.543999999994</v>
      </c>
      <c r="G147" s="54">
        <v>85427.914999999994</v>
      </c>
      <c r="H147" s="54">
        <v>77959.350999999995</v>
      </c>
      <c r="I147" s="54">
        <v>67557.951000000001</v>
      </c>
      <c r="J147" s="54">
        <v>72194.812000000005</v>
      </c>
      <c r="K147" s="54">
        <v>77722.69</v>
      </c>
      <c r="L147" s="54">
        <v>82612.974000000002</v>
      </c>
      <c r="M147" s="54">
        <v>90682.437999999995</v>
      </c>
      <c r="N147" s="54">
        <v>103102.514</v>
      </c>
      <c r="O147" s="54">
        <v>114169.40399999999</v>
      </c>
      <c r="P147" s="54">
        <v>107286.458</v>
      </c>
      <c r="Q147" s="54">
        <v>106004.49800000001</v>
      </c>
      <c r="R147" s="54">
        <v>105978.22199999999</v>
      </c>
      <c r="S147" s="54">
        <v>84627.4</v>
      </c>
      <c r="T147" s="54">
        <v>78990.043999999994</v>
      </c>
      <c r="U147" s="54">
        <v>72621.577999999994</v>
      </c>
      <c r="V147" s="54">
        <v>68135.411999999997</v>
      </c>
      <c r="W147" s="54">
        <v>89750.553</v>
      </c>
      <c r="X147" s="54">
        <v>84754.679000000004</v>
      </c>
      <c r="Y147" s="54">
        <v>76867.005000000005</v>
      </c>
      <c r="Z147" s="54">
        <v>73648.426999999996</v>
      </c>
      <c r="AA147" s="54">
        <v>66813.793999999994</v>
      </c>
      <c r="AB147" s="54">
        <v>68258.28</v>
      </c>
      <c r="AC147" s="54">
        <v>71939.804000000004</v>
      </c>
      <c r="AD147" s="54">
        <v>76819.712</v>
      </c>
      <c r="AE147" s="54">
        <v>76459.157999999996</v>
      </c>
      <c r="AF147" s="54">
        <v>77882.892000000007</v>
      </c>
      <c r="AG147" s="54">
        <v>76205.129000000001</v>
      </c>
    </row>
    <row r="148" spans="1:33" x14ac:dyDescent="0.45">
      <c r="A148" t="s">
        <v>202</v>
      </c>
      <c r="B148" t="s">
        <v>126</v>
      </c>
      <c r="C148" t="s">
        <v>127</v>
      </c>
      <c r="E148" s="54">
        <v>0</v>
      </c>
      <c r="F148" s="54">
        <v>0</v>
      </c>
      <c r="G148" s="54">
        <v>0</v>
      </c>
      <c r="H148" s="54">
        <v>1115.1300000000001</v>
      </c>
      <c r="I148" s="54">
        <v>1204.51</v>
      </c>
      <c r="J148" s="54">
        <v>705.75</v>
      </c>
      <c r="K148" s="54">
        <v>2720</v>
      </c>
      <c r="L148" s="54">
        <v>240</v>
      </c>
      <c r="M148" s="54">
        <v>0</v>
      </c>
      <c r="N148" s="54">
        <v>0</v>
      </c>
      <c r="O148" s="54">
        <v>0</v>
      </c>
      <c r="P148" s="54">
        <v>10770</v>
      </c>
      <c r="Q148" s="54">
        <v>31535</v>
      </c>
      <c r="R148" s="54">
        <v>23460</v>
      </c>
      <c r="S148" s="54">
        <v>11007.5</v>
      </c>
      <c r="T148" s="54">
        <v>60222.5</v>
      </c>
      <c r="U148" s="54">
        <v>60562.5</v>
      </c>
      <c r="V148" s="54">
        <v>7436.8680000000004</v>
      </c>
      <c r="W148" s="54">
        <v>8327.4719999999998</v>
      </c>
      <c r="X148" s="54">
        <v>7650</v>
      </c>
      <c r="Y148" s="54">
        <v>10965</v>
      </c>
      <c r="Z148" s="54">
        <v>11645</v>
      </c>
      <c r="AA148" s="54">
        <v>1275</v>
      </c>
      <c r="AB148" s="54">
        <v>5397.5</v>
      </c>
      <c r="AC148" s="54">
        <v>3952.5</v>
      </c>
      <c r="AD148" s="54">
        <v>4420</v>
      </c>
      <c r="AE148" s="54">
        <v>4675</v>
      </c>
      <c r="AF148" s="54">
        <v>4717.5</v>
      </c>
      <c r="AG148" s="54">
        <v>5695</v>
      </c>
    </row>
    <row r="149" spans="1:33" x14ac:dyDescent="0.45">
      <c r="A149" t="s">
        <v>202</v>
      </c>
      <c r="B149" t="s">
        <v>157</v>
      </c>
      <c r="C149" t="s">
        <v>158</v>
      </c>
      <c r="D149" s="54" t="s">
        <v>28</v>
      </c>
      <c r="E149" s="54">
        <v>119987.916</v>
      </c>
      <c r="F149" s="54">
        <v>67147.087</v>
      </c>
      <c r="G149" s="54">
        <v>65295.002</v>
      </c>
      <c r="H149" s="54">
        <v>74056.468999999997</v>
      </c>
      <c r="I149" s="54">
        <v>117849.96400000001</v>
      </c>
      <c r="J149" s="54">
        <v>138395.087</v>
      </c>
      <c r="K149" s="54">
        <v>63365.131999999998</v>
      </c>
      <c r="L149" s="54">
        <v>116110.735</v>
      </c>
      <c r="M149" s="54">
        <v>132176.91800000001</v>
      </c>
      <c r="N149" s="54">
        <v>129217.837</v>
      </c>
      <c r="O149" s="54">
        <v>85464.758000000002</v>
      </c>
      <c r="P149" s="54">
        <v>84685.152000000002</v>
      </c>
      <c r="Q149" s="54">
        <v>181259.671</v>
      </c>
      <c r="R149" s="54">
        <v>139361.33100000001</v>
      </c>
      <c r="S149" s="54">
        <v>91264.187999999995</v>
      </c>
      <c r="T149" s="54">
        <v>136526.18799999999</v>
      </c>
      <c r="U149" s="54">
        <v>136890.55799999999</v>
      </c>
      <c r="V149" s="54">
        <v>121125.349</v>
      </c>
      <c r="W149" s="54">
        <v>98644.778000000006</v>
      </c>
      <c r="X149" s="54">
        <v>147837.87899999999</v>
      </c>
      <c r="Y149" s="54">
        <v>63743.379000000001</v>
      </c>
      <c r="Z149" s="54">
        <v>161342.78700000001</v>
      </c>
      <c r="AA149" s="54">
        <v>164379.87599999999</v>
      </c>
      <c r="AB149" s="54">
        <v>175183.842</v>
      </c>
      <c r="AC149" s="54">
        <v>160532.40100000001</v>
      </c>
      <c r="AD149" s="54">
        <v>111302.443</v>
      </c>
      <c r="AE149" s="54">
        <v>138784.943</v>
      </c>
      <c r="AF149" s="54">
        <v>115277.681</v>
      </c>
      <c r="AG149" s="54">
        <v>157007.277</v>
      </c>
    </row>
    <row r="150" spans="1:33" x14ac:dyDescent="0.45">
      <c r="A150" t="s">
        <v>202</v>
      </c>
      <c r="B150" t="s">
        <v>159</v>
      </c>
      <c r="C150" t="s">
        <v>160</v>
      </c>
      <c r="E150" s="54">
        <v>119987.916</v>
      </c>
      <c r="F150" s="54">
        <v>67147.087</v>
      </c>
      <c r="G150" s="54">
        <v>65295.002</v>
      </c>
      <c r="H150" s="54">
        <v>74056.468999999997</v>
      </c>
      <c r="I150" s="54">
        <v>117849.96400000001</v>
      </c>
      <c r="J150" s="54">
        <v>138395.087</v>
      </c>
      <c r="K150" s="54">
        <v>63365.131999999998</v>
      </c>
      <c r="L150" s="54">
        <v>116110.735</v>
      </c>
      <c r="M150" s="54">
        <v>132176.91800000001</v>
      </c>
      <c r="N150" s="54">
        <v>129217.837</v>
      </c>
      <c r="O150" s="54">
        <v>85464.758000000002</v>
      </c>
      <c r="P150" s="54">
        <v>84685.152000000002</v>
      </c>
      <c r="Q150" s="54">
        <v>181259.671</v>
      </c>
      <c r="R150" s="54">
        <v>139361.33100000001</v>
      </c>
      <c r="S150" s="54">
        <v>91264.187999999995</v>
      </c>
      <c r="T150" s="54">
        <v>136526.18799999999</v>
      </c>
      <c r="U150" s="54">
        <v>136890.55799999999</v>
      </c>
      <c r="V150" s="54">
        <v>121125.349</v>
      </c>
      <c r="W150" s="54">
        <v>98644.778000000006</v>
      </c>
      <c r="X150" s="54">
        <v>147837.87899999999</v>
      </c>
      <c r="Y150" s="54">
        <v>63743.379000000001</v>
      </c>
      <c r="Z150" s="54">
        <v>161342.78700000001</v>
      </c>
      <c r="AA150" s="54">
        <v>164379.87599999999</v>
      </c>
      <c r="AB150" s="54">
        <v>175183.842</v>
      </c>
      <c r="AC150" s="54">
        <v>160532.40100000001</v>
      </c>
      <c r="AD150" s="54">
        <v>111302.443</v>
      </c>
      <c r="AE150" s="54">
        <v>138784.943</v>
      </c>
      <c r="AF150" s="54">
        <v>115277.681</v>
      </c>
      <c r="AG150" s="54">
        <v>157007.277</v>
      </c>
    </row>
    <row r="151" spans="1:33" x14ac:dyDescent="0.45">
      <c r="A151" t="s">
        <v>202</v>
      </c>
      <c r="B151" t="s">
        <v>163</v>
      </c>
      <c r="C151" t="s">
        <v>164</v>
      </c>
      <c r="D151" s="54" t="s">
        <v>12</v>
      </c>
      <c r="E151" s="54">
        <v>3950382.7089999998</v>
      </c>
      <c r="F151" s="54">
        <v>3963170.11</v>
      </c>
      <c r="G151" s="54">
        <v>3899754.8289999999</v>
      </c>
      <c r="H151" s="54">
        <v>3862477.358</v>
      </c>
      <c r="I151" s="54">
        <v>3689492.4169999999</v>
      </c>
      <c r="J151" s="54">
        <v>3908865.6710000001</v>
      </c>
      <c r="K151" s="54">
        <v>3865020.3679999998</v>
      </c>
      <c r="L151" s="54">
        <v>3523100.4270000001</v>
      </c>
      <c r="M151" s="54">
        <v>3725798.554</v>
      </c>
      <c r="N151" s="54">
        <v>3424249.4679999999</v>
      </c>
      <c r="O151" s="54">
        <v>3359787.858</v>
      </c>
      <c r="P151" s="54">
        <v>3135481.7659999998</v>
      </c>
      <c r="Q151" s="54">
        <v>2983042.4670000002</v>
      </c>
      <c r="R151" s="54">
        <v>2873227.6710000001</v>
      </c>
      <c r="S151" s="54">
        <v>2673528.0490000001</v>
      </c>
      <c r="T151" s="54">
        <v>2604624.2179999999</v>
      </c>
      <c r="U151" s="54">
        <v>2326768.7200000002</v>
      </c>
      <c r="V151" s="54">
        <v>2257120.7579999999</v>
      </c>
      <c r="W151" s="54">
        <v>2253511.7069999999</v>
      </c>
      <c r="X151" s="54">
        <v>2215608.8859999999</v>
      </c>
      <c r="Y151" s="54">
        <v>2235378.253</v>
      </c>
      <c r="Z151" s="54">
        <v>2210411.023</v>
      </c>
      <c r="AA151" s="54">
        <v>2122575.335</v>
      </c>
      <c r="AB151" s="54">
        <v>1994368.4809999999</v>
      </c>
      <c r="AC151" s="54">
        <v>1928056.6470000001</v>
      </c>
      <c r="AD151" s="54">
        <v>1938573</v>
      </c>
      <c r="AE151" s="54">
        <v>1795749</v>
      </c>
      <c r="AF151" s="54">
        <v>1774124.311</v>
      </c>
      <c r="AG151" s="54">
        <v>1700587</v>
      </c>
    </row>
    <row r="152" spans="1:33" x14ac:dyDescent="0.45">
      <c r="A152" t="s">
        <v>202</v>
      </c>
      <c r="B152" t="s">
        <v>169</v>
      </c>
      <c r="C152" t="s">
        <v>170</v>
      </c>
      <c r="D152" s="54" t="s">
        <v>24</v>
      </c>
      <c r="E152" s="54">
        <v>110012.43399999999</v>
      </c>
      <c r="F152" s="54">
        <v>108482.425</v>
      </c>
      <c r="G152" s="54">
        <v>103765.90700000001</v>
      </c>
      <c r="H152" s="54">
        <v>102312.451</v>
      </c>
      <c r="I152" s="54">
        <v>102583.54700000001</v>
      </c>
      <c r="J152" s="54">
        <v>112005.38</v>
      </c>
      <c r="K152" s="54">
        <v>91339.516000000003</v>
      </c>
      <c r="L152" s="54">
        <v>76966.895000000004</v>
      </c>
      <c r="M152" s="54">
        <v>78329.820999999996</v>
      </c>
      <c r="N152" s="54">
        <v>66005.36</v>
      </c>
      <c r="O152" s="54">
        <v>55153.381999999998</v>
      </c>
      <c r="P152" s="54">
        <v>36568.86</v>
      </c>
      <c r="Q152" s="54">
        <v>26585.087</v>
      </c>
      <c r="R152" s="54">
        <v>16034.947</v>
      </c>
      <c r="S152" s="54">
        <v>13051.341</v>
      </c>
      <c r="T152" s="54">
        <v>11055.396000000001</v>
      </c>
      <c r="U152" s="54">
        <v>6711</v>
      </c>
      <c r="V152" s="54">
        <v>2955.625</v>
      </c>
      <c r="W152" s="54">
        <v>2497.5</v>
      </c>
      <c r="X152" s="54">
        <v>2454.3000000000002</v>
      </c>
      <c r="Y152" s="54">
        <v>2643.3</v>
      </c>
      <c r="Z152" s="54">
        <v>2251.8000000000002</v>
      </c>
      <c r="AA152" s="54">
        <v>1628.1</v>
      </c>
      <c r="AB152" s="54">
        <v>1026</v>
      </c>
      <c r="AC152" s="54">
        <v>1039.5</v>
      </c>
      <c r="AD152" s="54">
        <v>764.1</v>
      </c>
      <c r="AE152" s="54">
        <v>94.5</v>
      </c>
      <c r="AF152" s="54">
        <v>0</v>
      </c>
      <c r="AG152" s="54">
        <v>0</v>
      </c>
    </row>
    <row r="153" spans="1:33" x14ac:dyDescent="0.45">
      <c r="A153" t="s">
        <v>202</v>
      </c>
      <c r="B153" t="s">
        <v>173</v>
      </c>
      <c r="C153" t="s">
        <v>174</v>
      </c>
      <c r="D153" s="54" t="s">
        <v>25</v>
      </c>
      <c r="E153" s="54">
        <v>537776.03500000003</v>
      </c>
      <c r="F153" s="54">
        <v>513286.84499999997</v>
      </c>
      <c r="G153" s="54">
        <v>452724.18</v>
      </c>
      <c r="H153" s="54">
        <v>460957.30499999999</v>
      </c>
      <c r="I153" s="54">
        <v>477839.78499999997</v>
      </c>
      <c r="J153" s="54">
        <v>406809.52500000002</v>
      </c>
      <c r="K153" s="54">
        <v>372485.54800000001</v>
      </c>
      <c r="L153" s="54">
        <v>348132.04100000003</v>
      </c>
      <c r="M153" s="54">
        <v>369081.16600000003</v>
      </c>
      <c r="N153" s="54">
        <v>324679.16200000001</v>
      </c>
      <c r="O153" s="54">
        <v>262237.8</v>
      </c>
      <c r="P153" s="54">
        <v>210297.24600000001</v>
      </c>
      <c r="Q153" s="54">
        <v>147720.649</v>
      </c>
      <c r="R153" s="54">
        <v>102766.014</v>
      </c>
      <c r="S153" s="54">
        <v>71860.528999999995</v>
      </c>
      <c r="T153" s="54">
        <v>47951.938000000002</v>
      </c>
      <c r="U153" s="54">
        <v>38432.516000000003</v>
      </c>
      <c r="V153" s="54">
        <v>29154.428</v>
      </c>
      <c r="W153" s="54">
        <v>23601.773000000001</v>
      </c>
      <c r="X153" s="54">
        <v>15513.893</v>
      </c>
      <c r="Y153" s="54">
        <v>13044.084999999999</v>
      </c>
      <c r="Z153" s="54">
        <v>14215.502</v>
      </c>
      <c r="AA153" s="54">
        <v>11284.362999999999</v>
      </c>
      <c r="AB153" s="54">
        <v>7883.6390000000001</v>
      </c>
      <c r="AC153" s="54">
        <v>4004.7759999999998</v>
      </c>
      <c r="AD153" s="54">
        <v>1047.579</v>
      </c>
      <c r="AE153" s="54">
        <v>659.995</v>
      </c>
      <c r="AF153" s="54">
        <v>290.86</v>
      </c>
      <c r="AG153" s="54">
        <v>261.8</v>
      </c>
    </row>
    <row r="154" spans="1:33" x14ac:dyDescent="0.45">
      <c r="A154" t="s">
        <v>202</v>
      </c>
      <c r="B154" t="s">
        <v>177</v>
      </c>
      <c r="C154" t="s">
        <v>178</v>
      </c>
      <c r="E154" s="54">
        <v>301.7</v>
      </c>
      <c r="F154" s="54">
        <v>0</v>
      </c>
      <c r="G154" s="54">
        <v>0</v>
      </c>
      <c r="H154" s="54">
        <v>43.1</v>
      </c>
      <c r="I154" s="54">
        <v>0</v>
      </c>
      <c r="J154" s="54">
        <v>0</v>
      </c>
      <c r="K154" s="54">
        <v>0</v>
      </c>
      <c r="L154" s="54">
        <v>44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0</v>
      </c>
      <c r="X154" s="54">
        <v>0</v>
      </c>
      <c r="Y154" s="54">
        <v>0</v>
      </c>
      <c r="Z154" s="54">
        <v>0</v>
      </c>
      <c r="AA154" s="54">
        <v>0</v>
      </c>
      <c r="AB154" s="54">
        <v>0</v>
      </c>
      <c r="AC154" s="54">
        <v>0</v>
      </c>
      <c r="AD154" s="54">
        <v>0</v>
      </c>
      <c r="AE154" s="54">
        <v>0</v>
      </c>
      <c r="AF154" s="54">
        <v>0</v>
      </c>
      <c r="AG154" s="54">
        <v>0</v>
      </c>
    </row>
    <row r="155" spans="1:33" x14ac:dyDescent="0.45">
      <c r="A155" t="s">
        <v>202</v>
      </c>
      <c r="B155" t="s">
        <v>179</v>
      </c>
      <c r="C155" t="s">
        <v>180</v>
      </c>
      <c r="D155" s="54" t="s">
        <v>12</v>
      </c>
      <c r="E155" s="54">
        <v>22830.132000000001</v>
      </c>
      <c r="F155" s="54">
        <v>18492.394</v>
      </c>
      <c r="G155" s="54">
        <v>18146.162</v>
      </c>
      <c r="H155" s="54">
        <v>13918.359</v>
      </c>
      <c r="I155" s="54">
        <v>12477.37</v>
      </c>
      <c r="J155" s="54">
        <v>14052.880999999999</v>
      </c>
      <c r="K155" s="54">
        <v>12568.574000000001</v>
      </c>
      <c r="L155" s="54">
        <v>13709.83</v>
      </c>
      <c r="M155" s="54">
        <v>34007.078999999998</v>
      </c>
      <c r="N155" s="54">
        <v>39154.462</v>
      </c>
      <c r="O155" s="54">
        <v>35391.944000000003</v>
      </c>
      <c r="P155" s="54">
        <v>51315.093000000001</v>
      </c>
      <c r="Q155" s="54">
        <v>46114.461000000003</v>
      </c>
      <c r="R155" s="54">
        <v>16767.087</v>
      </c>
      <c r="S155" s="54">
        <v>4624.1180000000004</v>
      </c>
      <c r="T155" s="54">
        <v>2127.098</v>
      </c>
      <c r="U155" s="54">
        <v>1229.5350000000001</v>
      </c>
      <c r="V155" s="54">
        <v>1056.17</v>
      </c>
      <c r="W155" s="54">
        <v>637.63099999999997</v>
      </c>
      <c r="X155" s="54">
        <v>546.40200000000004</v>
      </c>
      <c r="Y155" s="54">
        <v>423.62799999999999</v>
      </c>
      <c r="Z155" s="54">
        <v>386.13799999999998</v>
      </c>
      <c r="AA155" s="54">
        <v>232.49799999999999</v>
      </c>
      <c r="AB155" s="54">
        <v>372.81299999999999</v>
      </c>
      <c r="AC155" s="54">
        <v>512.75800000000004</v>
      </c>
      <c r="AD155" s="54">
        <v>167.6</v>
      </c>
      <c r="AE155" s="54">
        <v>75.2</v>
      </c>
      <c r="AF155" s="54">
        <v>0</v>
      </c>
      <c r="AG155" s="54">
        <v>0</v>
      </c>
    </row>
    <row r="156" spans="1:33" x14ac:dyDescent="0.45">
      <c r="A156" t="s">
        <v>202</v>
      </c>
      <c r="B156" t="s">
        <v>181</v>
      </c>
      <c r="C156" t="s">
        <v>182</v>
      </c>
      <c r="D156" s="54" t="s">
        <v>12</v>
      </c>
      <c r="E156" s="54">
        <v>697942.80299999996</v>
      </c>
      <c r="F156" s="54">
        <v>697678.37</v>
      </c>
      <c r="G156" s="54">
        <v>682668.91200000001</v>
      </c>
      <c r="H156" s="54">
        <v>653056.92599999998</v>
      </c>
      <c r="I156" s="54">
        <v>622160.55000000005</v>
      </c>
      <c r="J156" s="54">
        <v>583302.60199999996</v>
      </c>
      <c r="K156" s="54">
        <v>514294.26199999999</v>
      </c>
      <c r="L156" s="54">
        <v>444091.94400000002</v>
      </c>
      <c r="M156" s="54">
        <v>369902.92800000001</v>
      </c>
      <c r="N156" s="54">
        <v>319432.05200000003</v>
      </c>
      <c r="O156" s="54">
        <v>283559.78000000003</v>
      </c>
      <c r="P156" s="54">
        <v>247938.08100000001</v>
      </c>
      <c r="Q156" s="54">
        <v>189692.61600000001</v>
      </c>
      <c r="R156" s="54">
        <v>173666.63399999999</v>
      </c>
      <c r="S156" s="54">
        <v>154982.14799999999</v>
      </c>
      <c r="T156" s="54">
        <v>141545.462</v>
      </c>
      <c r="U156" s="54">
        <v>138565.50200000001</v>
      </c>
      <c r="V156" s="54">
        <v>112081.66099999999</v>
      </c>
      <c r="W156" s="54">
        <v>91538.740999999995</v>
      </c>
      <c r="X156" s="54">
        <v>74495</v>
      </c>
      <c r="Y156" s="54">
        <v>66786</v>
      </c>
      <c r="Z156" s="54">
        <v>62126</v>
      </c>
      <c r="AA156" s="54">
        <v>53565</v>
      </c>
      <c r="AB156" s="54">
        <v>47557</v>
      </c>
      <c r="AC156" s="54">
        <v>42583</v>
      </c>
      <c r="AD156" s="54">
        <v>39490</v>
      </c>
      <c r="AE156" s="54">
        <v>35166</v>
      </c>
      <c r="AF156" s="54">
        <v>30012</v>
      </c>
      <c r="AG156" s="54">
        <v>27859</v>
      </c>
    </row>
    <row r="157" spans="1:33" x14ac:dyDescent="0.45">
      <c r="A157" t="s">
        <v>202</v>
      </c>
      <c r="B157" t="s">
        <v>183</v>
      </c>
      <c r="C157" t="s">
        <v>184</v>
      </c>
      <c r="E157" s="54">
        <v>9794257.4499999993</v>
      </c>
      <c r="F157" s="54">
        <v>9487442.534</v>
      </c>
      <c r="G157" s="54">
        <v>9104425.0930000003</v>
      </c>
      <c r="H157" s="54">
        <v>8938171.4969999995</v>
      </c>
      <c r="I157" s="54">
        <v>8563342.5610000007</v>
      </c>
      <c r="J157" s="54">
        <v>8490881.7390000001</v>
      </c>
      <c r="K157" s="54">
        <v>7970875.6600000001</v>
      </c>
      <c r="L157" s="54">
        <v>7188577.4840000002</v>
      </c>
      <c r="M157" s="54">
        <v>7293437.2989999996</v>
      </c>
      <c r="N157" s="54">
        <v>6594069.2599999998</v>
      </c>
      <c r="O157" s="54">
        <v>6305623.7829999998</v>
      </c>
      <c r="P157" s="54">
        <v>5835479.4129999997</v>
      </c>
      <c r="Q157" s="54">
        <v>5413951.7659999998</v>
      </c>
      <c r="R157" s="54">
        <v>5104350.7489999998</v>
      </c>
      <c r="S157" s="54">
        <v>4811956.18</v>
      </c>
      <c r="T157" s="54">
        <v>4549684.7070000004</v>
      </c>
      <c r="U157" s="54">
        <v>4185532.8089999999</v>
      </c>
      <c r="V157" s="54">
        <v>4245827.6289999997</v>
      </c>
      <c r="W157" s="54">
        <v>4113728.199</v>
      </c>
      <c r="X157" s="54">
        <v>3967327.12</v>
      </c>
      <c r="Y157" s="54">
        <v>3948739.1869999999</v>
      </c>
      <c r="Z157" s="54">
        <v>3840836.0929999999</v>
      </c>
      <c r="AA157" s="54">
        <v>3696408.6850000001</v>
      </c>
      <c r="AB157" s="54">
        <v>3532560.301</v>
      </c>
      <c r="AC157" s="54">
        <v>3443578.1239999998</v>
      </c>
      <c r="AD157" s="54">
        <v>3407782.8160000001</v>
      </c>
      <c r="AE157" s="54">
        <v>3218888.108</v>
      </c>
      <c r="AF157" s="54">
        <v>3128467.2620000001</v>
      </c>
      <c r="AG157" s="54">
        <v>3007448.2949999999</v>
      </c>
    </row>
    <row r="158" spans="1:33" x14ac:dyDescent="0.45">
      <c r="A158" t="s">
        <v>202</v>
      </c>
      <c r="B158" t="s">
        <v>205</v>
      </c>
      <c r="C158" t="s">
        <v>206</v>
      </c>
      <c r="E158" s="54">
        <v>1259447.72</v>
      </c>
      <c r="F158" s="54">
        <v>1080891.0889999999</v>
      </c>
      <c r="G158" s="54">
        <v>1263549.01</v>
      </c>
      <c r="H158" s="54">
        <v>1232229.067</v>
      </c>
      <c r="I158" s="54">
        <v>1353368.46</v>
      </c>
      <c r="J158" s="54">
        <v>1341776.52</v>
      </c>
      <c r="K158" s="54">
        <v>1213175.057</v>
      </c>
      <c r="L158" s="54">
        <v>1127221.3810000001</v>
      </c>
      <c r="M158" s="54">
        <v>1356887.1780000001</v>
      </c>
      <c r="N158" s="54">
        <v>1208696.23</v>
      </c>
      <c r="O158" s="54">
        <v>1196061.6359999999</v>
      </c>
      <c r="P158" s="54">
        <v>1131826.9210000001</v>
      </c>
      <c r="Q158" s="54">
        <v>1137621.693</v>
      </c>
      <c r="R158" s="54">
        <v>1127779.4310000001</v>
      </c>
      <c r="S158" s="54">
        <v>1186436.1710000001</v>
      </c>
      <c r="T158" s="54">
        <v>1114113.088</v>
      </c>
      <c r="U158" s="54">
        <v>1148076.8500000001</v>
      </c>
      <c r="V158" s="54">
        <v>1364810.13</v>
      </c>
      <c r="W158" s="54">
        <v>1284668.6429999999</v>
      </c>
      <c r="X158" s="54">
        <v>1252280.365</v>
      </c>
      <c r="Y158" s="54">
        <v>1257785.5279999999</v>
      </c>
      <c r="Z158" s="54">
        <v>1215278.8570000001</v>
      </c>
      <c r="AA158" s="54">
        <v>1195036.3259999999</v>
      </c>
      <c r="AB158" s="54">
        <v>1194688.338</v>
      </c>
      <c r="AC158" s="54">
        <v>1197681.7139999999</v>
      </c>
      <c r="AD158" s="54">
        <v>1157978.2039999999</v>
      </c>
      <c r="AE158" s="54">
        <v>1132514.5390000001</v>
      </c>
      <c r="AF158" s="54">
        <v>1085451.858</v>
      </c>
      <c r="AG158" s="54">
        <v>1044005.5330000001</v>
      </c>
    </row>
    <row r="159" spans="1:33" x14ac:dyDescent="0.45">
      <c r="A159" t="s">
        <v>202</v>
      </c>
      <c r="B159" t="s">
        <v>185</v>
      </c>
      <c r="C159" t="s">
        <v>186</v>
      </c>
      <c r="E159" s="54">
        <v>285918.576</v>
      </c>
      <c r="F159" s="54">
        <v>285491.22100000002</v>
      </c>
      <c r="G159" s="54">
        <v>282603.864</v>
      </c>
      <c r="H159" s="54">
        <v>274239.74300000002</v>
      </c>
      <c r="I159" s="54">
        <v>260886.489</v>
      </c>
      <c r="J159" s="54">
        <v>250795.348</v>
      </c>
      <c r="K159" s="54">
        <v>240554.55900000001</v>
      </c>
      <c r="L159" s="54">
        <v>243593.83499999999</v>
      </c>
      <c r="M159" s="54">
        <v>231066.95</v>
      </c>
      <c r="N159" s="54">
        <v>229244.12599999999</v>
      </c>
      <c r="O159" s="54">
        <v>235342.86499999999</v>
      </c>
      <c r="P159" s="54">
        <v>235372.79999999999</v>
      </c>
      <c r="Q159" s="54">
        <v>229735.24900000001</v>
      </c>
      <c r="R159" s="54">
        <v>222404.97500000001</v>
      </c>
      <c r="S159" s="54">
        <v>222148</v>
      </c>
      <c r="T159" s="54">
        <v>218527</v>
      </c>
      <c r="U159" s="54">
        <v>192893</v>
      </c>
      <c r="V159" s="54">
        <v>186601</v>
      </c>
      <c r="W159" s="54">
        <v>192050</v>
      </c>
      <c r="X159" s="54">
        <v>181086</v>
      </c>
      <c r="Y159" s="54">
        <v>172438</v>
      </c>
      <c r="Z159" s="54">
        <v>161034</v>
      </c>
      <c r="AA159" s="54">
        <v>155897</v>
      </c>
      <c r="AB159" s="54">
        <v>143999</v>
      </c>
      <c r="AC159" s="54">
        <v>142737</v>
      </c>
      <c r="AD159" s="54">
        <v>150434</v>
      </c>
      <c r="AE159" s="54">
        <v>143222</v>
      </c>
      <c r="AF159" s="54">
        <v>131977</v>
      </c>
      <c r="AG159" s="54">
        <v>133333</v>
      </c>
    </row>
    <row r="160" spans="1:33" x14ac:dyDescent="0.45">
      <c r="A160" t="s">
        <v>202</v>
      </c>
      <c r="B160" t="s">
        <v>207</v>
      </c>
      <c r="C160" t="s">
        <v>208</v>
      </c>
      <c r="E160" s="54">
        <v>1358722.4</v>
      </c>
      <c r="F160" s="54">
        <v>1302981.2109999999</v>
      </c>
      <c r="G160" s="54">
        <v>1094355.74</v>
      </c>
      <c r="H160" s="54">
        <v>1092527.2830000001</v>
      </c>
      <c r="I160" s="54">
        <v>915537.86399999994</v>
      </c>
      <c r="J160" s="54">
        <v>856337.55900000001</v>
      </c>
      <c r="K160" s="54">
        <v>746308.32499999995</v>
      </c>
      <c r="L160" s="54">
        <v>652715.50800000003</v>
      </c>
      <c r="M160" s="54">
        <v>540460.01300000004</v>
      </c>
      <c r="N160" s="54">
        <v>481811.65</v>
      </c>
      <c r="O160" s="54">
        <v>433283.12</v>
      </c>
      <c r="P160" s="54">
        <v>378653.26400000002</v>
      </c>
      <c r="Q160" s="54">
        <v>298570.54700000002</v>
      </c>
      <c r="R160" s="54">
        <v>255593.71299999999</v>
      </c>
      <c r="S160" s="54">
        <v>214060.98499999999</v>
      </c>
      <c r="T160" s="54">
        <v>160533.59099999999</v>
      </c>
      <c r="U160" s="54">
        <v>130746.74400000001</v>
      </c>
      <c r="V160" s="54">
        <v>96132.838000000003</v>
      </c>
      <c r="W160" s="54">
        <v>80002.759999999995</v>
      </c>
      <c r="X160" s="54">
        <v>51129.485999999997</v>
      </c>
      <c r="Y160" s="54">
        <v>40585.366999999998</v>
      </c>
      <c r="Z160" s="54">
        <v>26495.651000000002</v>
      </c>
      <c r="AA160" s="54">
        <v>17555.231</v>
      </c>
      <c r="AB160" s="54">
        <v>14644.378000000001</v>
      </c>
      <c r="AC160" s="54">
        <v>12574.879000000001</v>
      </c>
      <c r="AD160" s="54">
        <v>8479.4539999999997</v>
      </c>
      <c r="AE160" s="54">
        <v>5606.9639999999999</v>
      </c>
      <c r="AF160" s="54">
        <v>3947.364</v>
      </c>
      <c r="AG160" s="54">
        <v>2801.779</v>
      </c>
    </row>
    <row r="161" spans="1:33" x14ac:dyDescent="0.45">
      <c r="A161" t="s">
        <v>202</v>
      </c>
      <c r="B161" t="s">
        <v>187</v>
      </c>
      <c r="C161" t="s">
        <v>188</v>
      </c>
      <c r="E161" s="54">
        <v>183338.91099999999</v>
      </c>
      <c r="F161" s="54">
        <v>193489.592</v>
      </c>
      <c r="G161" s="54">
        <v>185399.48499999999</v>
      </c>
      <c r="H161" s="54">
        <v>182915.049</v>
      </c>
      <c r="I161" s="54">
        <v>175753.29500000001</v>
      </c>
      <c r="J161" s="54">
        <v>159202.56400000001</v>
      </c>
      <c r="K161" s="54">
        <v>139084.23000000001</v>
      </c>
      <c r="L161" s="54">
        <v>93798.648000000001</v>
      </c>
      <c r="M161" s="54">
        <v>77043.164999999994</v>
      </c>
      <c r="N161" s="54">
        <v>57676.453000000001</v>
      </c>
      <c r="O161" s="54">
        <v>47969.955999999998</v>
      </c>
      <c r="P161" s="54">
        <v>41791.091</v>
      </c>
      <c r="Q161" s="54">
        <v>36343.084000000003</v>
      </c>
      <c r="R161" s="54">
        <v>31871.575000000001</v>
      </c>
      <c r="S161" s="54">
        <v>29177.027999999998</v>
      </c>
      <c r="T161" s="54">
        <v>27658.541000000001</v>
      </c>
      <c r="U161" s="54">
        <v>23999.771000000001</v>
      </c>
      <c r="V161" s="54">
        <v>22115.111000000001</v>
      </c>
      <c r="W161" s="54">
        <v>20281.921999999999</v>
      </c>
      <c r="X161" s="54">
        <v>17927.650000000001</v>
      </c>
      <c r="Y161" s="54">
        <v>16475.227999999999</v>
      </c>
      <c r="Z161" s="54">
        <v>15091.290999999999</v>
      </c>
      <c r="AA161" s="54">
        <v>12789.455</v>
      </c>
      <c r="AB161" s="54">
        <v>11840.746999999999</v>
      </c>
      <c r="AC161" s="54">
        <v>9737.9189999999999</v>
      </c>
      <c r="AD161" s="54">
        <v>8976.5149999999994</v>
      </c>
      <c r="AE161" s="54">
        <v>8338.39</v>
      </c>
      <c r="AF161" s="54">
        <v>7562.3059999999996</v>
      </c>
      <c r="AG161" s="54">
        <v>6787.41</v>
      </c>
    </row>
    <row r="162" spans="1:33" x14ac:dyDescent="0.45">
      <c r="A162" t="s">
        <v>202</v>
      </c>
      <c r="B162" t="s">
        <v>209</v>
      </c>
      <c r="C162" t="s">
        <v>210</v>
      </c>
      <c r="E162" s="54">
        <v>442700.51299999998</v>
      </c>
      <c r="F162" s="54">
        <v>408677.13400000002</v>
      </c>
      <c r="G162" s="54">
        <v>381107.34100000001</v>
      </c>
      <c r="H162" s="54">
        <v>370070.50599999999</v>
      </c>
      <c r="I162" s="54">
        <v>333965.18099999998</v>
      </c>
      <c r="J162" s="54">
        <v>292840.74900000001</v>
      </c>
      <c r="K162" s="54">
        <v>243920.136</v>
      </c>
      <c r="L162" s="54">
        <v>164063.33499999999</v>
      </c>
      <c r="M162" s="54">
        <v>81011.304999999993</v>
      </c>
      <c r="N162" s="54">
        <v>50475.531999999999</v>
      </c>
      <c r="O162" s="54">
        <v>26778.506000000001</v>
      </c>
      <c r="P162" s="54">
        <v>13609.861999999999</v>
      </c>
      <c r="Q162" s="54">
        <v>9000.5939999999991</v>
      </c>
      <c r="R162" s="54">
        <v>5280.7079999999996</v>
      </c>
      <c r="S162" s="54">
        <v>2501.7060000000001</v>
      </c>
      <c r="T162" s="54">
        <v>1505.807</v>
      </c>
      <c r="U162" s="54">
        <v>968.16300000000001</v>
      </c>
      <c r="V162" s="54">
        <v>656.36</v>
      </c>
      <c r="W162" s="54">
        <v>411.19200000000001</v>
      </c>
      <c r="X162" s="54">
        <v>316.661</v>
      </c>
      <c r="Y162" s="54">
        <v>303.584</v>
      </c>
      <c r="Z162" s="54">
        <v>221.184</v>
      </c>
      <c r="AA162" s="54">
        <v>184.608</v>
      </c>
      <c r="AB162" s="54">
        <v>165.45599999999999</v>
      </c>
      <c r="AC162" s="54">
        <v>137.05600000000001</v>
      </c>
      <c r="AD162" s="54">
        <v>112.363</v>
      </c>
      <c r="AE162" s="54">
        <v>101.196</v>
      </c>
      <c r="AF162" s="54">
        <v>68.94</v>
      </c>
      <c r="AG162" s="54">
        <v>57.15</v>
      </c>
    </row>
    <row r="163" spans="1:33" x14ac:dyDescent="0.45">
      <c r="A163" t="s">
        <v>202</v>
      </c>
      <c r="B163" t="s">
        <v>211</v>
      </c>
      <c r="C163" t="s">
        <v>212</v>
      </c>
      <c r="E163" s="54">
        <v>1761.221</v>
      </c>
      <c r="F163" s="54">
        <v>1893.2619999999999</v>
      </c>
      <c r="G163" s="54">
        <v>1802.0519999999999</v>
      </c>
      <c r="H163" s="54">
        <v>1761.998</v>
      </c>
      <c r="I163" s="54">
        <v>1737.915</v>
      </c>
      <c r="J163" s="54">
        <v>1505.9880000000001</v>
      </c>
      <c r="K163" s="54">
        <v>1663.8920000000001</v>
      </c>
      <c r="L163" s="54">
        <v>1721.585</v>
      </c>
      <c r="M163" s="54">
        <v>1721.8109999999999</v>
      </c>
      <c r="N163" s="54">
        <v>1615.759</v>
      </c>
      <c r="O163" s="54">
        <v>1674.558</v>
      </c>
      <c r="P163" s="54">
        <v>1675.1120000000001</v>
      </c>
      <c r="Q163" s="54">
        <v>1671.3720000000001</v>
      </c>
      <c r="R163" s="54">
        <v>1731.33</v>
      </c>
      <c r="S163" s="54">
        <v>1692.76</v>
      </c>
      <c r="T163" s="54">
        <v>1765.4190000000001</v>
      </c>
      <c r="U163" s="54">
        <v>1780.146</v>
      </c>
      <c r="V163" s="54">
        <v>1745.8420000000001</v>
      </c>
      <c r="W163" s="54">
        <v>1826.3050000000001</v>
      </c>
      <c r="X163" s="54">
        <v>1853.9749999999999</v>
      </c>
      <c r="Y163" s="54">
        <v>1878.095</v>
      </c>
      <c r="Z163" s="54">
        <v>1834.25</v>
      </c>
      <c r="AA163" s="54">
        <v>1766.3440000000001</v>
      </c>
      <c r="AB163" s="54">
        <v>1826.6980000000001</v>
      </c>
      <c r="AC163" s="54">
        <v>1804.982</v>
      </c>
      <c r="AD163" s="54">
        <v>1779.278</v>
      </c>
      <c r="AE163" s="54">
        <v>1858.421</v>
      </c>
      <c r="AF163" s="54">
        <v>1862.2619999999999</v>
      </c>
      <c r="AG163" s="54">
        <v>1809.623</v>
      </c>
    </row>
    <row r="164" spans="1:33" x14ac:dyDescent="0.45">
      <c r="A164" t="s">
        <v>202</v>
      </c>
      <c r="B164" t="s">
        <v>213</v>
      </c>
      <c r="C164" t="s">
        <v>214</v>
      </c>
      <c r="E164" s="54">
        <v>524717.505</v>
      </c>
      <c r="F164" s="54">
        <v>496028.56800000003</v>
      </c>
      <c r="G164" s="54">
        <v>333933.72899999999</v>
      </c>
      <c r="H164" s="54">
        <v>301705.04800000001</v>
      </c>
      <c r="I164" s="54">
        <v>239674.42499999999</v>
      </c>
      <c r="J164" s="54">
        <v>201757.481</v>
      </c>
      <c r="K164" s="54">
        <v>181960.32800000001</v>
      </c>
      <c r="L164" s="54">
        <v>158639.76199999999</v>
      </c>
      <c r="M164" s="54">
        <v>99659.554000000004</v>
      </c>
      <c r="N164" s="54">
        <v>79673.067999999999</v>
      </c>
      <c r="O164" s="54">
        <v>63537.167000000001</v>
      </c>
      <c r="P164" s="54">
        <v>47428.103999999999</v>
      </c>
      <c r="Q164" s="54">
        <v>35855.091999999997</v>
      </c>
      <c r="R164" s="54">
        <v>26330.135999999999</v>
      </c>
      <c r="S164" s="54">
        <v>17528.809000000001</v>
      </c>
      <c r="T164" s="54">
        <v>11675.289000000001</v>
      </c>
      <c r="U164" s="54">
        <v>3977.1759999999999</v>
      </c>
      <c r="V164" s="54">
        <v>3743.2020000000002</v>
      </c>
      <c r="W164" s="54">
        <v>3567.3879999999999</v>
      </c>
      <c r="X164" s="54">
        <v>3429.5030000000002</v>
      </c>
      <c r="Y164" s="54">
        <v>3284.1190000000001</v>
      </c>
      <c r="Z164" s="54">
        <v>3080.3969999999999</v>
      </c>
      <c r="AA164" s="54">
        <v>2895.4250000000002</v>
      </c>
      <c r="AB164" s="54">
        <v>2779.7489999999998</v>
      </c>
      <c r="AC164" s="54">
        <v>2635.893</v>
      </c>
      <c r="AD164" s="54">
        <v>2533.723</v>
      </c>
      <c r="AE164" s="54">
        <v>2341.9029999999998</v>
      </c>
      <c r="AF164" s="54">
        <v>2220.3609999999999</v>
      </c>
      <c r="AG164" s="54">
        <v>2267</v>
      </c>
    </row>
    <row r="165" spans="1:33" x14ac:dyDescent="0.45">
      <c r="A165" t="s">
        <v>202</v>
      </c>
      <c r="B165" t="s">
        <v>189</v>
      </c>
      <c r="C165" t="s">
        <v>190</v>
      </c>
      <c r="E165" s="54">
        <v>200842.38500000001</v>
      </c>
      <c r="F165" s="54">
        <v>173628.83499999999</v>
      </c>
      <c r="G165" s="54">
        <v>151945.538</v>
      </c>
      <c r="H165" s="54">
        <v>176524.38399999999</v>
      </c>
      <c r="I165" s="54">
        <v>178058.595</v>
      </c>
      <c r="J165" s="54">
        <v>182547.9</v>
      </c>
      <c r="K165" s="54">
        <v>167284.4</v>
      </c>
      <c r="L165" s="54">
        <v>166732.6</v>
      </c>
      <c r="M165" s="54">
        <v>161397</v>
      </c>
      <c r="N165" s="54">
        <v>134451</v>
      </c>
      <c r="O165" s="54">
        <v>142957.79</v>
      </c>
      <c r="P165" s="54">
        <v>148465.856</v>
      </c>
      <c r="Q165" s="54">
        <v>125022.65</v>
      </c>
      <c r="R165" s="54">
        <v>129422.17</v>
      </c>
      <c r="S165" s="54">
        <v>124117.91</v>
      </c>
      <c r="T165" s="54">
        <v>132092.04</v>
      </c>
      <c r="U165" s="54">
        <v>111104</v>
      </c>
      <c r="V165" s="54">
        <v>106186.86</v>
      </c>
      <c r="W165" s="54">
        <v>108334.026</v>
      </c>
      <c r="X165" s="54">
        <v>97828.797999999995</v>
      </c>
      <c r="Y165" s="54">
        <v>112824.128</v>
      </c>
      <c r="Z165" s="54">
        <v>130597.64</v>
      </c>
      <c r="AA165" s="54">
        <v>133852.74</v>
      </c>
      <c r="AB165" s="54">
        <v>122372.14</v>
      </c>
      <c r="AC165" s="54">
        <v>130770</v>
      </c>
      <c r="AD165" s="54">
        <v>134235</v>
      </c>
      <c r="AE165" s="54">
        <v>169641</v>
      </c>
      <c r="AF165" s="54">
        <v>176508</v>
      </c>
      <c r="AG165" s="54">
        <v>202374</v>
      </c>
    </row>
    <row r="166" spans="1:33" x14ac:dyDescent="0.45">
      <c r="A166" t="s">
        <v>202</v>
      </c>
      <c r="B166" t="s">
        <v>191</v>
      </c>
      <c r="C166" t="s">
        <v>192</v>
      </c>
      <c r="E166" s="54">
        <v>31652962.280999999</v>
      </c>
      <c r="F166" s="54">
        <v>31798524.609000001</v>
      </c>
      <c r="G166" s="54">
        <v>31839461.965</v>
      </c>
      <c r="H166" s="54">
        <v>32417880.401999999</v>
      </c>
      <c r="I166" s="54">
        <v>32637031.168000001</v>
      </c>
      <c r="J166" s="54">
        <v>33392029.405000001</v>
      </c>
      <c r="K166" s="54">
        <v>33631229.924000002</v>
      </c>
      <c r="L166" s="54">
        <v>33943105.523999996</v>
      </c>
      <c r="M166" s="54">
        <v>35263189.891000003</v>
      </c>
      <c r="N166" s="54">
        <v>34510039.079000004</v>
      </c>
      <c r="O166" s="54">
        <v>36236892.792000003</v>
      </c>
      <c r="P166" s="54">
        <v>36248805.879000001</v>
      </c>
      <c r="Q166" s="54">
        <v>37262649.395000003</v>
      </c>
      <c r="R166" s="54">
        <v>38011063.526000001</v>
      </c>
      <c r="S166" s="54">
        <v>39140177.702</v>
      </c>
      <c r="T166" s="54">
        <v>39406273.566</v>
      </c>
      <c r="U166" s="54">
        <v>39705083.310999997</v>
      </c>
      <c r="V166" s="54">
        <v>39650152.899999999</v>
      </c>
      <c r="W166" s="54">
        <v>39676710.277999997</v>
      </c>
      <c r="X166" s="54">
        <v>40029450.919</v>
      </c>
      <c r="Y166" s="54">
        <v>40000506.659999996</v>
      </c>
      <c r="Z166" s="54">
        <v>41131315.946999997</v>
      </c>
      <c r="AA166" s="54">
        <v>41461993.711999997</v>
      </c>
      <c r="AB166" s="54">
        <v>40258616.177000001</v>
      </c>
      <c r="AC166" s="54">
        <v>39668120.027000003</v>
      </c>
      <c r="AD166" s="54">
        <v>39019633.262999997</v>
      </c>
      <c r="AE166" s="54">
        <v>38846492.663999997</v>
      </c>
      <c r="AF166" s="54">
        <v>39295154.810000002</v>
      </c>
      <c r="AG166" s="54">
        <v>39664920.181000002</v>
      </c>
    </row>
    <row r="167" spans="1:33" x14ac:dyDescent="0.45">
      <c r="A167" t="s">
        <v>202</v>
      </c>
      <c r="B167" t="s">
        <v>193</v>
      </c>
      <c r="C167" t="s">
        <v>194</v>
      </c>
      <c r="E167" s="54">
        <v>190014.82199999999</v>
      </c>
      <c r="F167" s="54">
        <v>176143.524</v>
      </c>
      <c r="G167" s="54">
        <v>195352.239</v>
      </c>
      <c r="H167" s="54">
        <v>173806.215</v>
      </c>
      <c r="I167" s="54">
        <v>167884.834</v>
      </c>
      <c r="J167" s="54">
        <v>155817.58600000001</v>
      </c>
      <c r="K167" s="54">
        <v>168976.29800000001</v>
      </c>
      <c r="L167" s="54">
        <v>169196.20600000001</v>
      </c>
      <c r="M167" s="54">
        <v>142371.69899999999</v>
      </c>
      <c r="N167" s="54">
        <v>130272.781</v>
      </c>
      <c r="O167" s="54">
        <v>104490.448</v>
      </c>
      <c r="P167" s="54">
        <v>77262.180999999997</v>
      </c>
      <c r="Q167" s="54">
        <v>68968.114000000001</v>
      </c>
      <c r="R167" s="54">
        <v>67366.763999999996</v>
      </c>
      <c r="S167" s="54">
        <v>72965.388000000006</v>
      </c>
      <c r="T167" s="54">
        <v>72963.430999999997</v>
      </c>
      <c r="U167" s="54">
        <v>126037.64599999999</v>
      </c>
      <c r="V167" s="54">
        <v>130947.715</v>
      </c>
      <c r="W167" s="54">
        <v>100267.442</v>
      </c>
      <c r="X167" s="54">
        <v>93735</v>
      </c>
      <c r="Y167" s="54">
        <v>109636</v>
      </c>
      <c r="Z167" s="54">
        <v>120378</v>
      </c>
      <c r="AA167" s="54">
        <v>120362</v>
      </c>
      <c r="AB167" s="54">
        <v>126453</v>
      </c>
      <c r="AC167" s="54">
        <v>106532</v>
      </c>
      <c r="AD167" s="54">
        <v>91376</v>
      </c>
      <c r="AE167" s="54">
        <v>95805</v>
      </c>
      <c r="AF167" s="54">
        <v>78119</v>
      </c>
      <c r="AG167" s="54">
        <v>73662</v>
      </c>
    </row>
    <row r="168" spans="1:33" x14ac:dyDescent="0.45">
      <c r="A168" t="s">
        <v>202</v>
      </c>
      <c r="B168" t="s">
        <v>195</v>
      </c>
      <c r="C168" t="s">
        <v>196</v>
      </c>
      <c r="D168" s="54" t="s">
        <v>30</v>
      </c>
      <c r="E168" s="54">
        <v>610656.88600000006</v>
      </c>
      <c r="F168" s="54">
        <v>596659.69499999995</v>
      </c>
      <c r="G168" s="54">
        <v>603629.79</v>
      </c>
      <c r="H168" s="54">
        <v>550204.90700000001</v>
      </c>
      <c r="I168" s="54">
        <v>536486.47400000005</v>
      </c>
      <c r="J168" s="54">
        <v>507575.36700000003</v>
      </c>
      <c r="K168" s="54">
        <v>499186.29200000002</v>
      </c>
      <c r="L168" s="54">
        <v>493879.23800000001</v>
      </c>
      <c r="M168" s="54">
        <v>459708.38900000002</v>
      </c>
      <c r="N168" s="54">
        <v>436620.962</v>
      </c>
      <c r="O168" s="54">
        <v>403079.44099999999</v>
      </c>
      <c r="P168" s="54">
        <v>375302.67300000001</v>
      </c>
      <c r="Q168" s="54">
        <v>354556.326</v>
      </c>
      <c r="R168" s="54">
        <v>328248.402</v>
      </c>
      <c r="S168" s="54">
        <v>301538.277</v>
      </c>
      <c r="T168" s="54">
        <v>286031.49200000003</v>
      </c>
      <c r="U168" s="54">
        <v>296456.57799999998</v>
      </c>
      <c r="V168" s="54">
        <v>297591.95299999998</v>
      </c>
      <c r="W168" s="54">
        <v>253637.38399999999</v>
      </c>
      <c r="X168" s="54">
        <v>240735</v>
      </c>
      <c r="Y168" s="54">
        <v>244024</v>
      </c>
      <c r="Z168" s="54">
        <v>247920</v>
      </c>
      <c r="AA168" s="54">
        <v>240334</v>
      </c>
      <c r="AB168" s="54">
        <v>236883</v>
      </c>
      <c r="AC168" s="54">
        <v>204691</v>
      </c>
      <c r="AD168" s="54">
        <v>186266</v>
      </c>
      <c r="AE168" s="54">
        <v>186391</v>
      </c>
      <c r="AF168" s="54">
        <v>166435</v>
      </c>
      <c r="AG168" s="54">
        <v>158352</v>
      </c>
    </row>
    <row r="169" spans="1:33" x14ac:dyDescent="0.45">
      <c r="A169" t="s">
        <v>202</v>
      </c>
      <c r="B169" t="s">
        <v>197</v>
      </c>
      <c r="C169" t="s">
        <v>198</v>
      </c>
      <c r="D169" s="54" t="s">
        <v>30</v>
      </c>
      <c r="E169" s="54">
        <v>418404.79</v>
      </c>
      <c r="F169" s="54">
        <v>416880.31400000001</v>
      </c>
      <c r="G169" s="54">
        <v>404613.886</v>
      </c>
      <c r="H169" s="54">
        <v>389957.30099999998</v>
      </c>
      <c r="I169" s="54">
        <v>377865.25799999997</v>
      </c>
      <c r="J169" s="54">
        <v>361629.46500000003</v>
      </c>
      <c r="K169" s="54">
        <v>348500.86499999999</v>
      </c>
      <c r="L169" s="54">
        <v>340778.29499999998</v>
      </c>
      <c r="M169" s="54">
        <v>328467.76899999997</v>
      </c>
      <c r="N169" s="54">
        <v>311355.93400000001</v>
      </c>
      <c r="O169" s="54">
        <v>304845.21299999999</v>
      </c>
      <c r="P169" s="54">
        <v>303521.21500000003</v>
      </c>
      <c r="Q169" s="54">
        <v>271998.853</v>
      </c>
      <c r="R169" s="54">
        <v>250896.52799999999</v>
      </c>
      <c r="S169" s="54">
        <v>220364.53599999999</v>
      </c>
      <c r="T169" s="54">
        <v>206601.859</v>
      </c>
      <c r="U169" s="54">
        <v>171383.68799999999</v>
      </c>
      <c r="V169" s="54">
        <v>167654.50399999999</v>
      </c>
      <c r="W169" s="54">
        <v>159132.636</v>
      </c>
      <c r="X169" s="54">
        <v>150685</v>
      </c>
      <c r="Y169" s="54">
        <v>137714</v>
      </c>
      <c r="Z169" s="54">
        <v>128410</v>
      </c>
      <c r="AA169" s="54">
        <v>120999</v>
      </c>
      <c r="AB169" s="54">
        <v>111408</v>
      </c>
      <c r="AC169" s="54">
        <v>100072</v>
      </c>
      <c r="AD169" s="54">
        <v>97447</v>
      </c>
      <c r="AE169" s="54">
        <v>93160</v>
      </c>
      <c r="AF169" s="54">
        <v>90950</v>
      </c>
      <c r="AG169" s="54">
        <v>87679</v>
      </c>
    </row>
    <row r="170" spans="1:33" x14ac:dyDescent="0.45">
      <c r="A170" t="s">
        <v>202</v>
      </c>
      <c r="B170" t="s">
        <v>199</v>
      </c>
      <c r="C170" t="s">
        <v>200</v>
      </c>
      <c r="E170" s="54">
        <v>420642.06400000001</v>
      </c>
      <c r="F170" s="54">
        <v>420516.17099999997</v>
      </c>
      <c r="G170" s="54">
        <v>408277.55099999998</v>
      </c>
      <c r="H170" s="54">
        <v>376398.69199999998</v>
      </c>
      <c r="I170" s="54">
        <v>368601.64</v>
      </c>
      <c r="J170" s="54">
        <v>351757.78100000002</v>
      </c>
      <c r="K170" s="54">
        <v>330209.99400000001</v>
      </c>
      <c r="L170" s="54">
        <v>324683.03200000001</v>
      </c>
      <c r="M170" s="54">
        <v>317336.69</v>
      </c>
      <c r="N170" s="54">
        <v>306348.18099999998</v>
      </c>
      <c r="O170" s="54">
        <v>298588.99300000002</v>
      </c>
      <c r="P170" s="54">
        <v>298040.49200000003</v>
      </c>
      <c r="Q170" s="54">
        <v>285588.212</v>
      </c>
      <c r="R170" s="54">
        <v>260881.63800000001</v>
      </c>
      <c r="S170" s="54">
        <v>228572.889</v>
      </c>
      <c r="T170" s="54">
        <v>213068.06099999999</v>
      </c>
      <c r="U170" s="54">
        <v>170418.932</v>
      </c>
      <c r="V170" s="54">
        <v>166644.23800000001</v>
      </c>
      <c r="W170" s="54">
        <v>153369.94200000001</v>
      </c>
      <c r="X170" s="54">
        <v>147000</v>
      </c>
      <c r="Y170" s="54">
        <v>134388</v>
      </c>
      <c r="Z170" s="54">
        <v>127542</v>
      </c>
      <c r="AA170" s="54">
        <v>119972</v>
      </c>
      <c r="AB170" s="54">
        <v>110430</v>
      </c>
      <c r="AC170" s="54">
        <v>98159</v>
      </c>
      <c r="AD170" s="54">
        <v>94890</v>
      </c>
      <c r="AE170" s="54">
        <v>90586</v>
      </c>
      <c r="AF170" s="54">
        <v>88316</v>
      </c>
      <c r="AG170" s="54">
        <v>84690</v>
      </c>
    </row>
  </sheetData>
  <autoFilter ref="A2:AG170" xr:uid="{5AA2442B-DF16-4F3A-8C0E-988DDD17ACDF}"/>
  <pageMargins left="0.7" right="0.7" top="0.78740157499999996" bottom="0.78740157499999996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B85"/>
  <sheetViews>
    <sheetView showGridLines="0" zoomScale="115" zoomScaleNormal="115" workbookViewId="0">
      <pane xSplit="3" ySplit="1" topLeftCell="U44" activePane="bottomRight" state="frozen"/>
      <selection activeCell="C2" sqref="C2"/>
      <selection pane="topRight" activeCell="C2" sqref="C2"/>
      <selection pane="bottomLeft" activeCell="C2" sqref="C2"/>
      <selection pane="bottomRight" activeCell="U83" sqref="U83"/>
    </sheetView>
  </sheetViews>
  <sheetFormatPr defaultColWidth="9.1328125" defaultRowHeight="10.5" x14ac:dyDescent="0.35"/>
  <cols>
    <col min="1" max="1" width="35.73046875" style="12" customWidth="1"/>
    <col min="2" max="2" width="35.73046875" style="73" customWidth="1"/>
    <col min="3" max="3" width="7.73046875" style="12" customWidth="1"/>
    <col min="4" max="54" width="11.73046875" style="12" customWidth="1"/>
    <col min="55" max="16384" width="9.1328125" style="12"/>
  </cols>
  <sheetData>
    <row r="1" spans="1:54" x14ac:dyDescent="0.35">
      <c r="A1" s="7" t="s">
        <v>215</v>
      </c>
      <c r="B1" s="67" t="s">
        <v>377</v>
      </c>
      <c r="C1" s="8" t="s">
        <v>216</v>
      </c>
      <c r="D1" s="9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  <c r="V1" s="10">
        <v>2018</v>
      </c>
      <c r="W1" s="10">
        <v>2019</v>
      </c>
      <c r="X1" s="10">
        <v>2020</v>
      </c>
      <c r="Y1" s="10">
        <v>2021</v>
      </c>
      <c r="Z1" s="10">
        <v>2022</v>
      </c>
      <c r="AA1" s="10">
        <v>2023</v>
      </c>
      <c r="AB1" s="10">
        <v>2024</v>
      </c>
      <c r="AC1" s="10">
        <v>2025</v>
      </c>
      <c r="AD1" s="10">
        <v>2026</v>
      </c>
      <c r="AE1" s="10">
        <v>2027</v>
      </c>
      <c r="AF1" s="10">
        <v>2028</v>
      </c>
      <c r="AG1" s="10">
        <v>2029</v>
      </c>
      <c r="AH1" s="10">
        <v>2030</v>
      </c>
      <c r="AI1" s="10">
        <v>2031</v>
      </c>
      <c r="AJ1" s="10">
        <v>2032</v>
      </c>
      <c r="AK1" s="10">
        <v>2033</v>
      </c>
      <c r="AL1" s="10">
        <v>2034</v>
      </c>
      <c r="AM1" s="10">
        <v>2035</v>
      </c>
      <c r="AN1" s="10">
        <v>2036</v>
      </c>
      <c r="AO1" s="10">
        <v>2037</v>
      </c>
      <c r="AP1" s="10">
        <v>2038</v>
      </c>
      <c r="AQ1" s="10">
        <v>2039</v>
      </c>
      <c r="AR1" s="10">
        <v>2040</v>
      </c>
      <c r="AS1" s="10">
        <v>2041</v>
      </c>
      <c r="AT1" s="10">
        <v>2042</v>
      </c>
      <c r="AU1" s="10">
        <v>2043</v>
      </c>
      <c r="AV1" s="10">
        <v>2044</v>
      </c>
      <c r="AW1" s="10">
        <v>2045</v>
      </c>
      <c r="AX1" s="10">
        <v>2046</v>
      </c>
      <c r="AY1" s="10">
        <v>2047</v>
      </c>
      <c r="AZ1" s="10">
        <v>2048</v>
      </c>
      <c r="BA1" s="10">
        <v>2049</v>
      </c>
      <c r="BB1" s="11">
        <v>2050</v>
      </c>
    </row>
    <row r="2" spans="1:54" x14ac:dyDescent="0.35">
      <c r="A2" s="13" t="s">
        <v>217</v>
      </c>
      <c r="B2" s="68"/>
      <c r="C2" s="14" t="s">
        <v>218</v>
      </c>
      <c r="D2" s="15">
        <v>1130216.6877554941</v>
      </c>
      <c r="E2" s="16">
        <v>1154234.9138682706</v>
      </c>
      <c r="F2" s="16">
        <v>1144263.7906399998</v>
      </c>
      <c r="G2" s="16">
        <v>1176390.3147799999</v>
      </c>
      <c r="H2" s="16">
        <v>1188341.6861099997</v>
      </c>
      <c r="I2" s="16">
        <v>1192158.1279972284</v>
      </c>
      <c r="J2" s="16">
        <v>1194025.6319999998</v>
      </c>
      <c r="K2" s="16">
        <v>1174483.0445699999</v>
      </c>
      <c r="L2" s="16">
        <v>1180543.8857299997</v>
      </c>
      <c r="M2" s="16">
        <v>1114181.4605700001</v>
      </c>
      <c r="N2" s="16">
        <v>1163435.9373555356</v>
      </c>
      <c r="O2" s="16">
        <v>1106082.5194719222</v>
      </c>
      <c r="P2" s="16">
        <v>1106762.9200583647</v>
      </c>
      <c r="Q2" s="16">
        <v>1106193.821616858</v>
      </c>
      <c r="R2" s="16">
        <v>1060261.9117871798</v>
      </c>
      <c r="S2" s="16">
        <v>1082527.5130433938</v>
      </c>
      <c r="T2" s="16">
        <v>1102491.7632036344</v>
      </c>
      <c r="U2" s="16">
        <v>1112129.8563362237</v>
      </c>
      <c r="V2" s="16">
        <v>1109906.0845335831</v>
      </c>
      <c r="W2" s="16">
        <v>1104914.2912606096</v>
      </c>
      <c r="X2" s="16">
        <v>1101912.8722251931</v>
      </c>
      <c r="Y2" s="16">
        <v>1101116.3445981583</v>
      </c>
      <c r="Z2" s="16">
        <v>1099704.6064223768</v>
      </c>
      <c r="AA2" s="16">
        <v>1094579.4126286041</v>
      </c>
      <c r="AB2" s="16">
        <v>1091077.2560698094</v>
      </c>
      <c r="AC2" s="16">
        <v>1089212.6985839328</v>
      </c>
      <c r="AD2" s="16">
        <v>1089697.5853240718</v>
      </c>
      <c r="AE2" s="16">
        <v>1090902.1045106361</v>
      </c>
      <c r="AF2" s="16">
        <v>1093628.7328714798</v>
      </c>
      <c r="AG2" s="16">
        <v>1095886.2759035232</v>
      </c>
      <c r="AH2" s="16">
        <v>1097692.3881734547</v>
      </c>
      <c r="AI2" s="16">
        <v>1100750.7884627101</v>
      </c>
      <c r="AJ2" s="16">
        <v>1101766.601273221</v>
      </c>
      <c r="AK2" s="16">
        <v>1101471.9695716274</v>
      </c>
      <c r="AL2" s="16">
        <v>1100065.5759584198</v>
      </c>
      <c r="AM2" s="16">
        <v>1098430.3578022455</v>
      </c>
      <c r="AN2" s="16">
        <v>1098053.4332834799</v>
      </c>
      <c r="AO2" s="16">
        <v>1097233.4062872767</v>
      </c>
      <c r="AP2" s="16">
        <v>1096290.2659883173</v>
      </c>
      <c r="AQ2" s="16">
        <v>1094805.1182961692</v>
      </c>
      <c r="AR2" s="16">
        <v>1093841.7771207651</v>
      </c>
      <c r="AS2" s="16">
        <v>1093745.4407120377</v>
      </c>
      <c r="AT2" s="16">
        <v>1093121.3013899596</v>
      </c>
      <c r="AU2" s="16">
        <v>1091231.6122496093</v>
      </c>
      <c r="AV2" s="16">
        <v>1089618.4638227993</v>
      </c>
      <c r="AW2" s="16">
        <v>1088781.7334640916</v>
      </c>
      <c r="AX2" s="16">
        <v>1088447.1081576534</v>
      </c>
      <c r="AY2" s="16">
        <v>1087055.6709502435</v>
      </c>
      <c r="AZ2" s="16">
        <v>1086670.0655335854</v>
      </c>
      <c r="BA2" s="16">
        <v>1085862.511770996</v>
      </c>
      <c r="BB2" s="17">
        <v>1084733.7982438356</v>
      </c>
    </row>
    <row r="3" spans="1:54" x14ac:dyDescent="0.35">
      <c r="A3" s="18" t="s">
        <v>219</v>
      </c>
      <c r="B3" s="69"/>
      <c r="C3" s="19" t="s">
        <v>220</v>
      </c>
      <c r="D3" s="20">
        <v>61941.776545958935</v>
      </c>
      <c r="E3" s="21">
        <v>58975.014319999951</v>
      </c>
      <c r="F3" s="21">
        <v>56669.907339999976</v>
      </c>
      <c r="G3" s="21">
        <v>57796.343080000013</v>
      </c>
      <c r="H3" s="21">
        <v>56198.292769999971</v>
      </c>
      <c r="I3" s="21">
        <v>53951.261525570386</v>
      </c>
      <c r="J3" s="21">
        <v>55549.027540000017</v>
      </c>
      <c r="K3" s="21">
        <v>54815.607369999983</v>
      </c>
      <c r="L3" s="21">
        <v>53271.782689999993</v>
      </c>
      <c r="M3" s="21">
        <v>43569.537629999999</v>
      </c>
      <c r="N3" s="21">
        <v>50098.00587006256</v>
      </c>
      <c r="O3" s="21">
        <v>48792.284347016743</v>
      </c>
      <c r="P3" s="21">
        <v>47747.400685003355</v>
      </c>
      <c r="Q3" s="21">
        <v>46974.503415900355</v>
      </c>
      <c r="R3" s="21">
        <v>46227.200103438037</v>
      </c>
      <c r="S3" s="21">
        <v>46284.154988875998</v>
      </c>
      <c r="T3" s="21">
        <v>46278.189814833393</v>
      </c>
      <c r="U3" s="21">
        <v>46677.761737186949</v>
      </c>
      <c r="V3" s="21">
        <v>44649.884693371663</v>
      </c>
      <c r="W3" s="21">
        <v>44216.38999550038</v>
      </c>
      <c r="X3" s="21">
        <v>43380.800009660699</v>
      </c>
      <c r="Y3" s="21">
        <v>42954.029646096664</v>
      </c>
      <c r="Z3" s="21">
        <v>42030.763335346637</v>
      </c>
      <c r="AA3" s="21">
        <v>40868.419939357038</v>
      </c>
      <c r="AB3" s="21">
        <v>39945.670038182223</v>
      </c>
      <c r="AC3" s="21">
        <v>39352.049325761916</v>
      </c>
      <c r="AD3" s="21">
        <v>38632.217078876762</v>
      </c>
      <c r="AE3" s="21">
        <v>38141.356213061757</v>
      </c>
      <c r="AF3" s="21">
        <v>37885.446357965338</v>
      </c>
      <c r="AG3" s="21">
        <v>37709.292007614829</v>
      </c>
      <c r="AH3" s="21">
        <v>37149.081928775231</v>
      </c>
      <c r="AI3" s="21">
        <v>36742.642920749116</v>
      </c>
      <c r="AJ3" s="21">
        <v>35872.002539707639</v>
      </c>
      <c r="AK3" s="21">
        <v>34613.874072722443</v>
      </c>
      <c r="AL3" s="21">
        <v>33531.805454406363</v>
      </c>
      <c r="AM3" s="21">
        <v>32493.636182968417</v>
      </c>
      <c r="AN3" s="21">
        <v>31853.86555642958</v>
      </c>
      <c r="AO3" s="21">
        <v>31014.574415924253</v>
      </c>
      <c r="AP3" s="21">
        <v>30131.996837182629</v>
      </c>
      <c r="AQ3" s="21">
        <v>29319.153783180744</v>
      </c>
      <c r="AR3" s="21">
        <v>28431.042470538934</v>
      </c>
      <c r="AS3" s="21">
        <v>27556.463115201914</v>
      </c>
      <c r="AT3" s="21">
        <v>26654.061555849697</v>
      </c>
      <c r="AU3" s="21">
        <v>25597.606737764629</v>
      </c>
      <c r="AV3" s="21">
        <v>24555.789275905609</v>
      </c>
      <c r="AW3" s="21">
        <v>23851.54458386777</v>
      </c>
      <c r="AX3" s="21">
        <v>23155.201389839753</v>
      </c>
      <c r="AY3" s="21">
        <v>21848.66076849262</v>
      </c>
      <c r="AZ3" s="21">
        <v>20942.759171971731</v>
      </c>
      <c r="BA3" s="21">
        <v>19591.409523790648</v>
      </c>
      <c r="BB3" s="22">
        <v>18410.411859029824</v>
      </c>
    </row>
    <row r="4" spans="1:54" x14ac:dyDescent="0.35">
      <c r="A4" s="23" t="s">
        <v>221</v>
      </c>
      <c r="B4" s="70"/>
      <c r="C4" s="24" t="s">
        <v>222</v>
      </c>
      <c r="D4" s="25">
        <v>55073.029119297469</v>
      </c>
      <c r="E4" s="26">
        <v>53542.523669999966</v>
      </c>
      <c r="F4" s="26">
        <v>51232.603829999985</v>
      </c>
      <c r="G4" s="26">
        <v>51747.05298</v>
      </c>
      <c r="H4" s="26">
        <v>50462.463639999965</v>
      </c>
      <c r="I4" s="26">
        <v>48941.129810875675</v>
      </c>
      <c r="J4" s="26">
        <v>50181.988720000001</v>
      </c>
      <c r="K4" s="26">
        <v>50286.116999999984</v>
      </c>
      <c r="L4" s="26">
        <v>48421.433110000005</v>
      </c>
      <c r="M4" s="26">
        <v>38878.135780000011</v>
      </c>
      <c r="N4" s="26">
        <v>45542.07663452105</v>
      </c>
      <c r="O4" s="26">
        <v>44056.142619642837</v>
      </c>
      <c r="P4" s="26">
        <v>43126.015086067375</v>
      </c>
      <c r="Q4" s="26">
        <v>42354.834220213073</v>
      </c>
      <c r="R4" s="26">
        <v>42007.912366582023</v>
      </c>
      <c r="S4" s="26">
        <v>42206.36075181848</v>
      </c>
      <c r="T4" s="26">
        <v>42125.575614359288</v>
      </c>
      <c r="U4" s="26">
        <v>42425.48646511291</v>
      </c>
      <c r="V4" s="26">
        <v>40460.938335398052</v>
      </c>
      <c r="W4" s="26">
        <v>40067.238421811271</v>
      </c>
      <c r="X4" s="26">
        <v>39292.258896134517</v>
      </c>
      <c r="Y4" s="26">
        <v>38867.181207605376</v>
      </c>
      <c r="Z4" s="26">
        <v>38130.193450977349</v>
      </c>
      <c r="AA4" s="26">
        <v>37150.196882508317</v>
      </c>
      <c r="AB4" s="26">
        <v>36451.96281061144</v>
      </c>
      <c r="AC4" s="26">
        <v>36013.314310480353</v>
      </c>
      <c r="AD4" s="26">
        <v>35590.896100797916</v>
      </c>
      <c r="AE4" s="26">
        <v>35309.834889445548</v>
      </c>
      <c r="AF4" s="26">
        <v>35164.593739626573</v>
      </c>
      <c r="AG4" s="26">
        <v>35073.652744624058</v>
      </c>
      <c r="AH4" s="26">
        <v>34614.750216532389</v>
      </c>
      <c r="AI4" s="26">
        <v>34265.493969678158</v>
      </c>
      <c r="AJ4" s="26">
        <v>33518.488080368246</v>
      </c>
      <c r="AK4" s="26">
        <v>32420.89231824534</v>
      </c>
      <c r="AL4" s="26">
        <v>31483.751952633254</v>
      </c>
      <c r="AM4" s="26">
        <v>30546.000519516896</v>
      </c>
      <c r="AN4" s="26">
        <v>29970.02927754584</v>
      </c>
      <c r="AO4" s="26">
        <v>29252.230513415976</v>
      </c>
      <c r="AP4" s="26">
        <v>28427.6057937685</v>
      </c>
      <c r="AQ4" s="26">
        <v>27705.114105876059</v>
      </c>
      <c r="AR4" s="26">
        <v>26898.876788991656</v>
      </c>
      <c r="AS4" s="26">
        <v>26115.769405242303</v>
      </c>
      <c r="AT4" s="26">
        <v>25337.940708426791</v>
      </c>
      <c r="AU4" s="26">
        <v>24377.775188946256</v>
      </c>
      <c r="AV4" s="26">
        <v>23458.908850981632</v>
      </c>
      <c r="AW4" s="26">
        <v>22806.260584180516</v>
      </c>
      <c r="AX4" s="26">
        <v>22152.182177534447</v>
      </c>
      <c r="AY4" s="26">
        <v>21011.388701071679</v>
      </c>
      <c r="AZ4" s="26">
        <v>20173.978267289254</v>
      </c>
      <c r="BA4" s="26">
        <v>18870.933477680504</v>
      </c>
      <c r="BB4" s="27">
        <v>17798.616079948013</v>
      </c>
    </row>
    <row r="5" spans="1:54" x14ac:dyDescent="0.35">
      <c r="A5" s="28" t="s">
        <v>32</v>
      </c>
      <c r="B5" s="70" t="s">
        <v>18</v>
      </c>
      <c r="C5" s="29" t="s">
        <v>223</v>
      </c>
      <c r="D5" s="30">
        <v>28935.370774671959</v>
      </c>
      <c r="E5" s="31">
        <v>29040.943029999969</v>
      </c>
      <c r="F5" s="31">
        <v>27734.139669999982</v>
      </c>
      <c r="G5" s="31">
        <v>27840.269459999996</v>
      </c>
      <c r="H5" s="31">
        <v>28590.284559999967</v>
      </c>
      <c r="I5" s="31">
        <v>29108.583805512168</v>
      </c>
      <c r="J5" s="31">
        <v>29822.015640000012</v>
      </c>
      <c r="K5" s="31">
        <v>30372.280079999982</v>
      </c>
      <c r="L5" s="31">
        <v>29815.185379999995</v>
      </c>
      <c r="M5" s="31">
        <v>24574.356790000009</v>
      </c>
      <c r="N5" s="31">
        <v>29729.669394079552</v>
      </c>
      <c r="O5" s="31">
        <v>28519.567711021653</v>
      </c>
      <c r="P5" s="31">
        <v>29013.780411857573</v>
      </c>
      <c r="Q5" s="31">
        <v>28601.43922716314</v>
      </c>
      <c r="R5" s="31">
        <v>28835.405499442142</v>
      </c>
      <c r="S5" s="31">
        <v>29534.832838852621</v>
      </c>
      <c r="T5" s="31">
        <v>29777.680264124345</v>
      </c>
      <c r="U5" s="31">
        <v>29896.43583217647</v>
      </c>
      <c r="V5" s="31">
        <v>28655.730491187602</v>
      </c>
      <c r="W5" s="31">
        <v>28437.567153480224</v>
      </c>
      <c r="X5" s="31">
        <v>27884.349573541764</v>
      </c>
      <c r="Y5" s="31">
        <v>27510.713328340775</v>
      </c>
      <c r="Z5" s="31">
        <v>26932.522074917211</v>
      </c>
      <c r="AA5" s="31">
        <v>26200.891753577675</v>
      </c>
      <c r="AB5" s="31">
        <v>25646.22784464106</v>
      </c>
      <c r="AC5" s="31">
        <v>25283.938381045857</v>
      </c>
      <c r="AD5" s="31">
        <v>24921.669908439751</v>
      </c>
      <c r="AE5" s="31">
        <v>24673.167966442845</v>
      </c>
      <c r="AF5" s="31">
        <v>24502.51183118088</v>
      </c>
      <c r="AG5" s="31">
        <v>24448.739033459799</v>
      </c>
      <c r="AH5" s="31">
        <v>24092.267552717909</v>
      </c>
      <c r="AI5" s="31">
        <v>23787.842527055658</v>
      </c>
      <c r="AJ5" s="31">
        <v>23169.332472589969</v>
      </c>
      <c r="AK5" s="31">
        <v>22269.510230046664</v>
      </c>
      <c r="AL5" s="31">
        <v>21537.277712074629</v>
      </c>
      <c r="AM5" s="31">
        <v>20772.899742804293</v>
      </c>
      <c r="AN5" s="31">
        <v>20286.662615426423</v>
      </c>
      <c r="AO5" s="31">
        <v>19700.956591540264</v>
      </c>
      <c r="AP5" s="31">
        <v>19055.705777908293</v>
      </c>
      <c r="AQ5" s="31">
        <v>18498.280339274621</v>
      </c>
      <c r="AR5" s="31">
        <v>17863.496107625975</v>
      </c>
      <c r="AS5" s="31">
        <v>17218.080337699706</v>
      </c>
      <c r="AT5" s="31">
        <v>16610.437740244826</v>
      </c>
      <c r="AU5" s="31">
        <v>15853.847055423648</v>
      </c>
      <c r="AV5" s="31">
        <v>15220.93505190231</v>
      </c>
      <c r="AW5" s="31">
        <v>14760.042961296025</v>
      </c>
      <c r="AX5" s="31">
        <v>14345.659130635604</v>
      </c>
      <c r="AY5" s="31">
        <v>13669.799938387596</v>
      </c>
      <c r="AZ5" s="31">
        <v>13118.015199929518</v>
      </c>
      <c r="BA5" s="31">
        <v>12398.602243595567</v>
      </c>
      <c r="BB5" s="32">
        <v>11889.326347832537</v>
      </c>
    </row>
    <row r="6" spans="1:54" x14ac:dyDescent="0.35">
      <c r="A6" s="33" t="s">
        <v>84</v>
      </c>
      <c r="B6" s="70"/>
      <c r="C6" s="34" t="s">
        <v>224</v>
      </c>
      <c r="D6" s="35">
        <v>94.779237666537398</v>
      </c>
      <c r="E6" s="36">
        <v>96.449400000000253</v>
      </c>
      <c r="F6" s="36">
        <v>359.39405000002137</v>
      </c>
      <c r="G6" s="36">
        <v>1150.0333500000095</v>
      </c>
      <c r="H6" s="36">
        <v>826.53236999997534</v>
      </c>
      <c r="I6" s="36">
        <v>1009.1667629405258</v>
      </c>
      <c r="J6" s="36">
        <v>1065.8192100000051</v>
      </c>
      <c r="K6" s="36">
        <v>1111.206730000011</v>
      </c>
      <c r="L6" s="36">
        <v>1165.2053500000029</v>
      </c>
      <c r="M6" s="36">
        <v>914.49144999999635</v>
      </c>
      <c r="N6" s="36">
        <v>1183.7749865604817</v>
      </c>
      <c r="O6" s="36">
        <v>2259.2331703775999</v>
      </c>
      <c r="P6" s="36">
        <v>2324.9593942562369</v>
      </c>
      <c r="Q6" s="36">
        <v>2488.139413424432</v>
      </c>
      <c r="R6" s="36">
        <v>1855.2230281320099</v>
      </c>
      <c r="S6" s="36">
        <v>2106.3044880362354</v>
      </c>
      <c r="T6" s="36">
        <v>2090.4095294894473</v>
      </c>
      <c r="U6" s="36">
        <v>2117.5846025479527</v>
      </c>
      <c r="V6" s="36">
        <v>2031.6312316726733</v>
      </c>
      <c r="W6" s="36">
        <v>2007.5426214610636</v>
      </c>
      <c r="X6" s="36">
        <v>1971.4435195590274</v>
      </c>
      <c r="Y6" s="36">
        <v>1954.5546426202129</v>
      </c>
      <c r="Z6" s="36">
        <v>1909.845296756115</v>
      </c>
      <c r="AA6" s="36">
        <v>1825.4930326723043</v>
      </c>
      <c r="AB6" s="36">
        <v>1772.7702670874189</v>
      </c>
      <c r="AC6" s="36">
        <v>1729.5711504287735</v>
      </c>
      <c r="AD6" s="36">
        <v>1712.1464288422014</v>
      </c>
      <c r="AE6" s="36">
        <v>1701.081629555697</v>
      </c>
      <c r="AF6" s="36">
        <v>1703.0140139350385</v>
      </c>
      <c r="AG6" s="36">
        <v>1701.3314708099597</v>
      </c>
      <c r="AH6" s="36">
        <v>1687.760196690823</v>
      </c>
      <c r="AI6" s="36">
        <v>1670.3184828961209</v>
      </c>
      <c r="AJ6" s="36">
        <v>1640.0965599876276</v>
      </c>
      <c r="AK6" s="36">
        <v>1572.1126603141829</v>
      </c>
      <c r="AL6" s="36">
        <v>1523.1072597305867</v>
      </c>
      <c r="AM6" s="36">
        <v>1464.3300691003687</v>
      </c>
      <c r="AN6" s="36">
        <v>1446.8754786297739</v>
      </c>
      <c r="AO6" s="36">
        <v>1416.3499771583852</v>
      </c>
      <c r="AP6" s="36">
        <v>1378.0625069790967</v>
      </c>
      <c r="AQ6" s="36">
        <v>1347.2653211601125</v>
      </c>
      <c r="AR6" s="36">
        <v>1322.7348824451062</v>
      </c>
      <c r="AS6" s="36">
        <v>1285.2170329088583</v>
      </c>
      <c r="AT6" s="36">
        <v>1264.4811715501178</v>
      </c>
      <c r="AU6" s="36">
        <v>1233.1457759200562</v>
      </c>
      <c r="AV6" s="36">
        <v>1205.45424730953</v>
      </c>
      <c r="AW6" s="36">
        <v>1184.3579284747539</v>
      </c>
      <c r="AX6" s="36">
        <v>1165.1267633532264</v>
      </c>
      <c r="AY6" s="36">
        <v>1139.2091306205673</v>
      </c>
      <c r="AZ6" s="36">
        <v>1100.2768470576509</v>
      </c>
      <c r="BA6" s="36">
        <v>1044.4533963047318</v>
      </c>
      <c r="BB6" s="37">
        <v>1019.622972378766</v>
      </c>
    </row>
    <row r="7" spans="1:54" x14ac:dyDescent="0.35">
      <c r="A7" s="33" t="s">
        <v>225</v>
      </c>
      <c r="B7" s="70"/>
      <c r="C7" s="34" t="s">
        <v>226</v>
      </c>
      <c r="D7" s="35">
        <v>1345.6800962039281</v>
      </c>
      <c r="E7" s="36">
        <v>1803.6961799999974</v>
      </c>
      <c r="F7" s="36">
        <v>1672.1626199999691</v>
      </c>
      <c r="G7" s="36">
        <v>1821.2436900000009</v>
      </c>
      <c r="H7" s="36">
        <v>2110.0307199999993</v>
      </c>
      <c r="I7" s="36">
        <v>2280.2840396981073</v>
      </c>
      <c r="J7" s="36">
        <v>2144.3199000000131</v>
      </c>
      <c r="K7" s="36">
        <v>2408.219669999984</v>
      </c>
      <c r="L7" s="36">
        <v>2098.1590699999956</v>
      </c>
      <c r="M7" s="36">
        <v>1586.495190000014</v>
      </c>
      <c r="N7" s="36">
        <v>1728.0488729190449</v>
      </c>
      <c r="O7" s="36">
        <v>2039.5392087271064</v>
      </c>
      <c r="P7" s="36">
        <v>2314.1172876191299</v>
      </c>
      <c r="Q7" s="36">
        <v>2644.7357248508733</v>
      </c>
      <c r="R7" s="36">
        <v>2842.0093209204947</v>
      </c>
      <c r="S7" s="36">
        <v>2844.155162755962</v>
      </c>
      <c r="T7" s="36">
        <v>2535.206456423949</v>
      </c>
      <c r="U7" s="36">
        <v>2488.4987039913849</v>
      </c>
      <c r="V7" s="36">
        <v>2396.8741497439219</v>
      </c>
      <c r="W7" s="36">
        <v>2351.1370076880648</v>
      </c>
      <c r="X7" s="36">
        <v>2302.6220409509533</v>
      </c>
      <c r="Y7" s="36">
        <v>2289.7276253702257</v>
      </c>
      <c r="Z7" s="36">
        <v>2275.190805300912</v>
      </c>
      <c r="AA7" s="36">
        <v>2165.8147611274499</v>
      </c>
      <c r="AB7" s="36">
        <v>2147.5712750143948</v>
      </c>
      <c r="AC7" s="36">
        <v>2145.7619320275817</v>
      </c>
      <c r="AD7" s="36">
        <v>2153.2721285488333</v>
      </c>
      <c r="AE7" s="36">
        <v>2163.5125103023311</v>
      </c>
      <c r="AF7" s="36">
        <v>2171.5222446202406</v>
      </c>
      <c r="AG7" s="36">
        <v>2165.8961305499365</v>
      </c>
      <c r="AH7" s="36">
        <v>2146.2318585406724</v>
      </c>
      <c r="AI7" s="36">
        <v>2139.9514485116142</v>
      </c>
      <c r="AJ7" s="36">
        <v>2129.2860163299447</v>
      </c>
      <c r="AK7" s="36">
        <v>2094.0880908630866</v>
      </c>
      <c r="AL7" s="36">
        <v>2056.4596943240908</v>
      </c>
      <c r="AM7" s="36">
        <v>2024.5131595811895</v>
      </c>
      <c r="AN7" s="36">
        <v>2005.1615129657796</v>
      </c>
      <c r="AO7" s="36">
        <v>1989.54729272697</v>
      </c>
      <c r="AP7" s="36">
        <v>1954.0707652527162</v>
      </c>
      <c r="AQ7" s="36">
        <v>1929.2364004716717</v>
      </c>
      <c r="AR7" s="36">
        <v>1907.2606724665363</v>
      </c>
      <c r="AS7" s="36">
        <v>1888.1510620617673</v>
      </c>
      <c r="AT7" s="36">
        <v>1871.0079069554954</v>
      </c>
      <c r="AU7" s="36">
        <v>1847.3202498984795</v>
      </c>
      <c r="AV7" s="36">
        <v>1818.6388723610344</v>
      </c>
      <c r="AW7" s="36">
        <v>1791.8507327072634</v>
      </c>
      <c r="AX7" s="36">
        <v>1768.4046478460141</v>
      </c>
      <c r="AY7" s="36">
        <v>1700.5142526692143</v>
      </c>
      <c r="AZ7" s="36">
        <v>1677.6774684588111</v>
      </c>
      <c r="BA7" s="36">
        <v>1600.9803544429355</v>
      </c>
      <c r="BB7" s="37">
        <v>1577.9660538314893</v>
      </c>
    </row>
    <row r="8" spans="1:54" x14ac:dyDescent="0.35">
      <c r="A8" s="33" t="s">
        <v>227</v>
      </c>
      <c r="B8" s="70"/>
      <c r="C8" s="34" t="s">
        <v>228</v>
      </c>
      <c r="D8" s="35">
        <v>27173.57335282291</v>
      </c>
      <c r="E8" s="36">
        <v>26847.263329999976</v>
      </c>
      <c r="F8" s="36">
        <v>25408.55077999999</v>
      </c>
      <c r="G8" s="36">
        <v>24563.662749999989</v>
      </c>
      <c r="H8" s="36">
        <v>25327.585819999993</v>
      </c>
      <c r="I8" s="36">
        <v>25330.28308173595</v>
      </c>
      <c r="J8" s="36">
        <v>26024.494669999993</v>
      </c>
      <c r="K8" s="36">
        <v>26494.562219999996</v>
      </c>
      <c r="L8" s="36">
        <v>26082.473629999993</v>
      </c>
      <c r="M8" s="36">
        <v>21792.738639999996</v>
      </c>
      <c r="N8" s="36">
        <v>26480.67908463427</v>
      </c>
      <c r="O8" s="36">
        <v>23974.356661997186</v>
      </c>
      <c r="P8" s="36">
        <v>24035.362746996678</v>
      </c>
      <c r="Q8" s="36">
        <v>23151.421299580896</v>
      </c>
      <c r="R8" s="36">
        <v>23806.881346823666</v>
      </c>
      <c r="S8" s="36">
        <v>24198.194443632321</v>
      </c>
      <c r="T8" s="36">
        <v>24761.943837106788</v>
      </c>
      <c r="U8" s="36">
        <v>24895.145251937833</v>
      </c>
      <c r="V8" s="36">
        <v>23852.159320397786</v>
      </c>
      <c r="W8" s="36">
        <v>23712.750146438757</v>
      </c>
      <c r="X8" s="36">
        <v>23248.886313886116</v>
      </c>
      <c r="Y8" s="36">
        <v>22906.678952415587</v>
      </c>
      <c r="Z8" s="36">
        <v>22391.695850564913</v>
      </c>
      <c r="AA8" s="36">
        <v>21840.151387456397</v>
      </c>
      <c r="AB8" s="36">
        <v>21366.90067346927</v>
      </c>
      <c r="AC8" s="36">
        <v>21053.187441368853</v>
      </c>
      <c r="AD8" s="36">
        <v>20702.460299245278</v>
      </c>
      <c r="AE8" s="36">
        <v>20454.01255552626</v>
      </c>
      <c r="AF8" s="36">
        <v>20278.543808483792</v>
      </c>
      <c r="AG8" s="36">
        <v>20235.683290306573</v>
      </c>
      <c r="AH8" s="36">
        <v>19930.560726224314</v>
      </c>
      <c r="AI8" s="36">
        <v>19657.791154357179</v>
      </c>
      <c r="AJ8" s="36">
        <v>19085.027656443483</v>
      </c>
      <c r="AK8" s="36">
        <v>18314.919711473798</v>
      </c>
      <c r="AL8" s="36">
        <v>17676.920922002548</v>
      </c>
      <c r="AM8" s="36">
        <v>17014.897571792841</v>
      </c>
      <c r="AN8" s="36">
        <v>16573.145538696099</v>
      </c>
      <c r="AO8" s="36">
        <v>16042.784353107691</v>
      </c>
      <c r="AP8" s="36">
        <v>15477.947278873184</v>
      </c>
      <c r="AQ8" s="36">
        <v>14985.322105331436</v>
      </c>
      <c r="AR8" s="36">
        <v>14409.58254659918</v>
      </c>
      <c r="AS8" s="36">
        <v>13830.965222210269</v>
      </c>
      <c r="AT8" s="36">
        <v>13278.754153747021</v>
      </c>
      <c r="AU8" s="36">
        <v>12586.88458270002</v>
      </c>
      <c r="AV8" s="36">
        <v>12023.574289649263</v>
      </c>
      <c r="AW8" s="36">
        <v>11619.755463036838</v>
      </c>
      <c r="AX8" s="36">
        <v>11262.442765035648</v>
      </c>
      <c r="AY8" s="36">
        <v>10687.099380994543</v>
      </c>
      <c r="AZ8" s="36">
        <v>10201.965042756272</v>
      </c>
      <c r="BA8" s="36">
        <v>9619.4734085061882</v>
      </c>
      <c r="BB8" s="37">
        <v>9195.0223983906617</v>
      </c>
    </row>
    <row r="9" spans="1:54" x14ac:dyDescent="0.35">
      <c r="A9" s="33" t="s">
        <v>229</v>
      </c>
      <c r="B9" s="70"/>
      <c r="C9" s="34" t="s">
        <v>230</v>
      </c>
      <c r="D9" s="35">
        <v>321.33808797858717</v>
      </c>
      <c r="E9" s="36">
        <v>293.53411999999679</v>
      </c>
      <c r="F9" s="36">
        <v>294.03222</v>
      </c>
      <c r="G9" s="36">
        <v>305.32966999999996</v>
      </c>
      <c r="H9" s="36">
        <v>326.13564999999994</v>
      </c>
      <c r="I9" s="36">
        <v>488.84992113758329</v>
      </c>
      <c r="J9" s="36">
        <v>587.38186000000007</v>
      </c>
      <c r="K9" s="36">
        <v>358.29146000000009</v>
      </c>
      <c r="L9" s="36">
        <v>469.34733</v>
      </c>
      <c r="M9" s="36">
        <v>280.63150999999993</v>
      </c>
      <c r="N9" s="36">
        <v>337.16644996575678</v>
      </c>
      <c r="O9" s="36">
        <v>246.43866991976341</v>
      </c>
      <c r="P9" s="36">
        <v>339.34098298552595</v>
      </c>
      <c r="Q9" s="36">
        <v>317.14278930694815</v>
      </c>
      <c r="R9" s="36">
        <v>331.2918035659693</v>
      </c>
      <c r="S9" s="36">
        <v>386.17874442810177</v>
      </c>
      <c r="T9" s="36">
        <v>390.12044110415695</v>
      </c>
      <c r="U9" s="36">
        <v>395.20727369929779</v>
      </c>
      <c r="V9" s="36">
        <v>375.06578937322246</v>
      </c>
      <c r="W9" s="36">
        <v>366.13737789233954</v>
      </c>
      <c r="X9" s="36">
        <v>361.39769914566438</v>
      </c>
      <c r="Y9" s="36">
        <v>359.75210793474889</v>
      </c>
      <c r="Z9" s="36">
        <v>355.79012229527888</v>
      </c>
      <c r="AA9" s="36">
        <v>369.43257232152752</v>
      </c>
      <c r="AB9" s="36">
        <v>358.98562906997603</v>
      </c>
      <c r="AC9" s="36">
        <v>355.41785722064742</v>
      </c>
      <c r="AD9" s="36">
        <v>353.79105180344027</v>
      </c>
      <c r="AE9" s="36">
        <v>354.56127105855666</v>
      </c>
      <c r="AF9" s="36">
        <v>349.4317641418175</v>
      </c>
      <c r="AG9" s="36">
        <v>345.82814179332854</v>
      </c>
      <c r="AH9" s="36">
        <v>327.71477126209936</v>
      </c>
      <c r="AI9" s="36">
        <v>319.78144129075105</v>
      </c>
      <c r="AJ9" s="36">
        <v>314.92223982891704</v>
      </c>
      <c r="AK9" s="36">
        <v>288.38976739559604</v>
      </c>
      <c r="AL9" s="36">
        <v>280.7898360174047</v>
      </c>
      <c r="AM9" s="36">
        <v>269.15894232989166</v>
      </c>
      <c r="AN9" s="36">
        <v>261.48008513476992</v>
      </c>
      <c r="AO9" s="36">
        <v>252.27496854722074</v>
      </c>
      <c r="AP9" s="36">
        <v>245.62522680329306</v>
      </c>
      <c r="AQ9" s="36">
        <v>236.45651231140621</v>
      </c>
      <c r="AR9" s="36">
        <v>223.91800611515163</v>
      </c>
      <c r="AS9" s="36">
        <v>213.74702051881158</v>
      </c>
      <c r="AT9" s="36">
        <v>196.19450799219081</v>
      </c>
      <c r="AU9" s="36">
        <v>186.49644690509092</v>
      </c>
      <c r="AV9" s="36">
        <v>173.26764258248673</v>
      </c>
      <c r="AW9" s="36">
        <v>164.07883707716726</v>
      </c>
      <c r="AX9" s="36">
        <v>149.68495440071604</v>
      </c>
      <c r="AY9" s="36">
        <v>142.97717410327132</v>
      </c>
      <c r="AZ9" s="36">
        <v>138.0958416567866</v>
      </c>
      <c r="BA9" s="36">
        <v>133.69508434171445</v>
      </c>
      <c r="BB9" s="37">
        <v>96.714923231621015</v>
      </c>
    </row>
    <row r="10" spans="1:54" x14ac:dyDescent="0.35">
      <c r="A10" s="28" t="s">
        <v>231</v>
      </c>
      <c r="B10" s="70"/>
      <c r="C10" s="29" t="s">
        <v>232</v>
      </c>
      <c r="D10" s="30">
        <v>639.64858927479088</v>
      </c>
      <c r="E10" s="31">
        <v>544.49315000000001</v>
      </c>
      <c r="F10" s="31">
        <v>501.79467999999986</v>
      </c>
      <c r="G10" s="31">
        <v>431.80232999999998</v>
      </c>
      <c r="H10" s="31">
        <v>371.59991999999988</v>
      </c>
      <c r="I10" s="31">
        <v>350.6014074739204</v>
      </c>
      <c r="J10" s="31">
        <v>344.40206999999998</v>
      </c>
      <c r="K10" s="31">
        <v>316.39793000000003</v>
      </c>
      <c r="L10" s="31">
        <v>374.40741000000008</v>
      </c>
      <c r="M10" s="31">
        <v>326.20166000000006</v>
      </c>
      <c r="N10" s="31">
        <v>548.65237926100292</v>
      </c>
      <c r="O10" s="31">
        <v>422.71050258478118</v>
      </c>
      <c r="P10" s="31">
        <v>354.08928503932856</v>
      </c>
      <c r="Q10" s="31">
        <v>371.59701731704951</v>
      </c>
      <c r="R10" s="31">
        <v>284.15458518875903</v>
      </c>
      <c r="S10" s="31">
        <v>302.97522528772151</v>
      </c>
      <c r="T10" s="31">
        <v>328.67276955611771</v>
      </c>
      <c r="U10" s="31">
        <v>330.8439320995351</v>
      </c>
      <c r="V10" s="31">
        <v>340.58291842865378</v>
      </c>
      <c r="W10" s="31">
        <v>346.10348914698972</v>
      </c>
      <c r="X10" s="31">
        <v>350.18041445747474</v>
      </c>
      <c r="Y10" s="31">
        <v>358.28335381263332</v>
      </c>
      <c r="Z10" s="31">
        <v>344.60213781867895</v>
      </c>
      <c r="AA10" s="31">
        <v>284.87052819121743</v>
      </c>
      <c r="AB10" s="31">
        <v>247.31040385793852</v>
      </c>
      <c r="AC10" s="31">
        <v>213.4098343098708</v>
      </c>
      <c r="AD10" s="31">
        <v>144.0271484127625</v>
      </c>
      <c r="AE10" s="31">
        <v>89.188242806990203</v>
      </c>
      <c r="AF10" s="31">
        <v>91.600979272118693</v>
      </c>
      <c r="AG10" s="31">
        <v>93.362249475056487</v>
      </c>
      <c r="AH10" s="31">
        <v>94.728428623911171</v>
      </c>
      <c r="AI10" s="31">
        <v>95.073115955460395</v>
      </c>
      <c r="AJ10" s="31">
        <v>84.060950286954181</v>
      </c>
      <c r="AK10" s="31">
        <v>72.231682371911461</v>
      </c>
      <c r="AL10" s="31">
        <v>62.110937085314092</v>
      </c>
      <c r="AM10" s="31">
        <v>53.613637433055445</v>
      </c>
      <c r="AN10" s="31">
        <v>46.317436105313718</v>
      </c>
      <c r="AO10" s="31">
        <v>39.643673932422516</v>
      </c>
      <c r="AP10" s="31">
        <v>35.20098305448797</v>
      </c>
      <c r="AQ10" s="31">
        <v>30.715598369450188</v>
      </c>
      <c r="AR10" s="31">
        <v>26.269083975337804</v>
      </c>
      <c r="AS10" s="31">
        <v>21.902022819924891</v>
      </c>
      <c r="AT10" s="31">
        <v>18.157809472205948</v>
      </c>
      <c r="AU10" s="31">
        <v>14.891909210187935</v>
      </c>
      <c r="AV10" s="31">
        <v>11.977772032638823</v>
      </c>
      <c r="AW10" s="31">
        <v>9.8728899919379263</v>
      </c>
      <c r="AX10" s="31">
        <v>8.0209208947797226</v>
      </c>
      <c r="AY10" s="31">
        <v>6.6064106248306835</v>
      </c>
      <c r="AZ10" s="31">
        <v>5.6599694859159015</v>
      </c>
      <c r="BA10" s="31">
        <v>4.8315430613979569</v>
      </c>
      <c r="BB10" s="32">
        <v>4.2838577759854415</v>
      </c>
    </row>
    <row r="11" spans="1:54" x14ac:dyDescent="0.35">
      <c r="A11" s="28" t="s">
        <v>233</v>
      </c>
      <c r="B11" s="70"/>
      <c r="C11" s="29" t="s">
        <v>234</v>
      </c>
      <c r="D11" s="30">
        <v>25268.383331971243</v>
      </c>
      <c r="E11" s="31">
        <v>23920.186620000008</v>
      </c>
      <c r="F11" s="31">
        <v>22900.366599999994</v>
      </c>
      <c r="G11" s="31">
        <v>23395.779639999997</v>
      </c>
      <c r="H11" s="31">
        <v>21382.67796999999</v>
      </c>
      <c r="I11" s="31">
        <v>19354.059284006664</v>
      </c>
      <c r="J11" s="31">
        <v>19956.170379999996</v>
      </c>
      <c r="K11" s="31">
        <v>19480.420999999995</v>
      </c>
      <c r="L11" s="31">
        <v>18065.261519999993</v>
      </c>
      <c r="M11" s="31">
        <v>13763.273759999998</v>
      </c>
      <c r="N11" s="31">
        <v>15182.716608629373</v>
      </c>
      <c r="O11" s="31">
        <v>14970.672412732911</v>
      </c>
      <c r="P11" s="31">
        <v>13609.56001239883</v>
      </c>
      <c r="Q11" s="31">
        <v>13218.809616071707</v>
      </c>
      <c r="R11" s="31">
        <v>12731.680541155847</v>
      </c>
      <c r="S11" s="31">
        <v>12303.739076820093</v>
      </c>
      <c r="T11" s="31">
        <v>11955.497354616542</v>
      </c>
      <c r="U11" s="31">
        <v>12130.436893873897</v>
      </c>
      <c r="V11" s="31">
        <v>11396.93455639427</v>
      </c>
      <c r="W11" s="31">
        <v>11214.725085117065</v>
      </c>
      <c r="X11" s="31">
        <v>10988.175461362365</v>
      </c>
      <c r="Y11" s="31">
        <v>10929.025673453487</v>
      </c>
      <c r="Z11" s="31">
        <v>10784.294333863236</v>
      </c>
      <c r="AA11" s="31">
        <v>10595.46528633711</v>
      </c>
      <c r="AB11" s="31">
        <v>10495.495464898389</v>
      </c>
      <c r="AC11" s="31">
        <v>10456.13590987142</v>
      </c>
      <c r="AD11" s="31">
        <v>10468.34470389749</v>
      </c>
      <c r="AE11" s="31">
        <v>10491.090723549441</v>
      </c>
      <c r="AF11" s="31">
        <v>10514.66009940183</v>
      </c>
      <c r="AG11" s="31">
        <v>10475.505578966267</v>
      </c>
      <c r="AH11" s="31">
        <v>10371.947558576961</v>
      </c>
      <c r="AI11" s="31">
        <v>10329.67216283203</v>
      </c>
      <c r="AJ11" s="31">
        <v>10217.897925281533</v>
      </c>
      <c r="AK11" s="31">
        <v>10032.128378186881</v>
      </c>
      <c r="AL11" s="31">
        <v>9841.5164197915819</v>
      </c>
      <c r="AM11" s="31">
        <v>9676.937555717539</v>
      </c>
      <c r="AN11" s="31">
        <v>9594.8999423838759</v>
      </c>
      <c r="AO11" s="31">
        <v>9469.5943713213383</v>
      </c>
      <c r="AP11" s="31">
        <v>9294.7833393210021</v>
      </c>
      <c r="AQ11" s="31">
        <v>9134.3831381684304</v>
      </c>
      <c r="AR11" s="31">
        <v>8968.9389314348646</v>
      </c>
      <c r="AS11" s="31">
        <v>8837.2922620874797</v>
      </c>
      <c r="AT11" s="31">
        <v>8674.0773385809134</v>
      </c>
      <c r="AU11" s="31">
        <v>8478.3361699135312</v>
      </c>
      <c r="AV11" s="31">
        <v>8200.288024208854</v>
      </c>
      <c r="AW11" s="31">
        <v>8013.7612709774412</v>
      </c>
      <c r="AX11" s="31">
        <v>7779.0719125361829</v>
      </c>
      <c r="AY11" s="31">
        <v>7316.0182849196281</v>
      </c>
      <c r="AZ11" s="31">
        <v>7031.7833788766438</v>
      </c>
      <c r="BA11" s="31">
        <v>6449.2363642675273</v>
      </c>
      <c r="BB11" s="32">
        <v>5888.4800754402831</v>
      </c>
    </row>
    <row r="12" spans="1:54" x14ac:dyDescent="0.35">
      <c r="A12" s="33" t="s">
        <v>235</v>
      </c>
      <c r="B12" s="70"/>
      <c r="C12" s="34" t="s">
        <v>236</v>
      </c>
      <c r="D12" s="35">
        <v>25268.383331971243</v>
      </c>
      <c r="E12" s="36">
        <v>23920.186620000008</v>
      </c>
      <c r="F12" s="36">
        <v>22900.366599999994</v>
      </c>
      <c r="G12" s="36">
        <v>23395.779639999997</v>
      </c>
      <c r="H12" s="36">
        <v>21382.67796999999</v>
      </c>
      <c r="I12" s="36">
        <v>19354.059284006664</v>
      </c>
      <c r="J12" s="36">
        <v>19956.170379999996</v>
      </c>
      <c r="K12" s="36">
        <v>19480.420999999995</v>
      </c>
      <c r="L12" s="36">
        <v>18065.261519999993</v>
      </c>
      <c r="M12" s="36">
        <v>13763.273759999998</v>
      </c>
      <c r="N12" s="36">
        <v>15182.716608629373</v>
      </c>
      <c r="O12" s="36">
        <v>14970.672412732911</v>
      </c>
      <c r="P12" s="36">
        <v>13609.56001239883</v>
      </c>
      <c r="Q12" s="36">
        <v>13218.809616071707</v>
      </c>
      <c r="R12" s="36">
        <v>12731.680541155847</v>
      </c>
      <c r="S12" s="36">
        <v>12303.739076820093</v>
      </c>
      <c r="T12" s="36">
        <v>11955.497354616542</v>
      </c>
      <c r="U12" s="36">
        <v>12130.436893873897</v>
      </c>
      <c r="V12" s="36">
        <v>11396.93455639427</v>
      </c>
      <c r="W12" s="36">
        <v>11214.725085117065</v>
      </c>
      <c r="X12" s="36">
        <v>10988.175461362365</v>
      </c>
      <c r="Y12" s="36">
        <v>10929.025673453487</v>
      </c>
      <c r="Z12" s="36">
        <v>10784.294333863236</v>
      </c>
      <c r="AA12" s="36">
        <v>10595.46528633711</v>
      </c>
      <c r="AB12" s="36">
        <v>10495.495464898389</v>
      </c>
      <c r="AC12" s="36">
        <v>10456.13590987142</v>
      </c>
      <c r="AD12" s="36">
        <v>10468.34470389749</v>
      </c>
      <c r="AE12" s="36">
        <v>10491.090723549441</v>
      </c>
      <c r="AF12" s="36">
        <v>10514.66009940183</v>
      </c>
      <c r="AG12" s="36">
        <v>10475.505578966267</v>
      </c>
      <c r="AH12" s="36">
        <v>10371.947558576961</v>
      </c>
      <c r="AI12" s="36">
        <v>10329.67216283203</v>
      </c>
      <c r="AJ12" s="36">
        <v>10217.897925281533</v>
      </c>
      <c r="AK12" s="36">
        <v>10032.128378186881</v>
      </c>
      <c r="AL12" s="36">
        <v>9841.5164197915819</v>
      </c>
      <c r="AM12" s="36">
        <v>9676.937555717539</v>
      </c>
      <c r="AN12" s="36">
        <v>9594.8999423838759</v>
      </c>
      <c r="AO12" s="36">
        <v>9469.5943713213383</v>
      </c>
      <c r="AP12" s="36">
        <v>9294.7833393210021</v>
      </c>
      <c r="AQ12" s="36">
        <v>9134.3831381684304</v>
      </c>
      <c r="AR12" s="36">
        <v>8968.9389314348646</v>
      </c>
      <c r="AS12" s="36">
        <v>8837.2922620874797</v>
      </c>
      <c r="AT12" s="36">
        <v>8674.0773385809134</v>
      </c>
      <c r="AU12" s="36">
        <v>8478.3361699135312</v>
      </c>
      <c r="AV12" s="36">
        <v>8200.288024208854</v>
      </c>
      <c r="AW12" s="36">
        <v>8013.7612709774412</v>
      </c>
      <c r="AX12" s="36">
        <v>7779.0719125361829</v>
      </c>
      <c r="AY12" s="36">
        <v>7316.0182849196281</v>
      </c>
      <c r="AZ12" s="36">
        <v>7031.7833788766438</v>
      </c>
      <c r="BA12" s="36">
        <v>6449.2363642675273</v>
      </c>
      <c r="BB12" s="37">
        <v>5888.4800754402831</v>
      </c>
    </row>
    <row r="13" spans="1:54" x14ac:dyDescent="0.35">
      <c r="A13" s="33" t="s">
        <v>237</v>
      </c>
      <c r="B13" s="70"/>
      <c r="C13" s="34" t="s">
        <v>238</v>
      </c>
      <c r="D13" s="35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7">
        <v>0</v>
      </c>
    </row>
    <row r="14" spans="1:54" x14ac:dyDescent="0.35">
      <c r="A14" s="28" t="s">
        <v>239</v>
      </c>
      <c r="B14" s="70"/>
      <c r="C14" s="29" t="s">
        <v>240</v>
      </c>
      <c r="D14" s="30">
        <v>229.62642337947179</v>
      </c>
      <c r="E14" s="31">
        <v>36.900870000000005</v>
      </c>
      <c r="F14" s="31">
        <v>96.302880000000016</v>
      </c>
      <c r="G14" s="31">
        <v>79.201549999999969</v>
      </c>
      <c r="H14" s="31">
        <v>117.90118999999993</v>
      </c>
      <c r="I14" s="31">
        <v>127.88531388291662</v>
      </c>
      <c r="J14" s="31">
        <v>59.400629999999857</v>
      </c>
      <c r="K14" s="31">
        <v>117.01798999999995</v>
      </c>
      <c r="L14" s="31">
        <v>166.57880000000006</v>
      </c>
      <c r="M14" s="31">
        <v>214.30356999999992</v>
      </c>
      <c r="N14" s="31">
        <v>81.038252551134363</v>
      </c>
      <c r="O14" s="31">
        <v>143.19199330349753</v>
      </c>
      <c r="P14" s="31">
        <v>148.58537677164355</v>
      </c>
      <c r="Q14" s="31">
        <v>162.98835966116894</v>
      </c>
      <c r="R14" s="31">
        <v>156.67174079526734</v>
      </c>
      <c r="S14" s="31">
        <v>64.813610858046928</v>
      </c>
      <c r="T14" s="31">
        <v>63.725226062283362</v>
      </c>
      <c r="U14" s="31">
        <v>67.769806963004157</v>
      </c>
      <c r="V14" s="31">
        <v>67.690369387523262</v>
      </c>
      <c r="W14" s="31">
        <v>68.842694066993587</v>
      </c>
      <c r="X14" s="31">
        <v>69.553446772908387</v>
      </c>
      <c r="Y14" s="31">
        <v>69.158851998485574</v>
      </c>
      <c r="Z14" s="31">
        <v>68.774904378213478</v>
      </c>
      <c r="AA14" s="31">
        <v>68.969314402315135</v>
      </c>
      <c r="AB14" s="31">
        <v>62.929097214042812</v>
      </c>
      <c r="AC14" s="31">
        <v>59.83018525318704</v>
      </c>
      <c r="AD14" s="31">
        <v>56.854340047910256</v>
      </c>
      <c r="AE14" s="31">
        <v>56.387956646274844</v>
      </c>
      <c r="AF14" s="31">
        <v>55.820829771737991</v>
      </c>
      <c r="AG14" s="31">
        <v>56.045882722933698</v>
      </c>
      <c r="AH14" s="31">
        <v>55.806676613611472</v>
      </c>
      <c r="AI14" s="31">
        <v>52.906163835012066</v>
      </c>
      <c r="AJ14" s="31">
        <v>47.196732209778837</v>
      </c>
      <c r="AK14" s="31">
        <v>47.022027639885245</v>
      </c>
      <c r="AL14" s="31">
        <v>42.846883681734383</v>
      </c>
      <c r="AM14" s="31">
        <v>42.549583562007868</v>
      </c>
      <c r="AN14" s="31">
        <v>42.149283630223785</v>
      </c>
      <c r="AO14" s="31">
        <v>42.035876621948567</v>
      </c>
      <c r="AP14" s="31">
        <v>41.915693484717991</v>
      </c>
      <c r="AQ14" s="31">
        <v>41.735030063548137</v>
      </c>
      <c r="AR14" s="31">
        <v>40.172665955479289</v>
      </c>
      <c r="AS14" s="31">
        <v>38.494782635189814</v>
      </c>
      <c r="AT14" s="31">
        <v>35.26782012884803</v>
      </c>
      <c r="AU14" s="31">
        <v>30.700054398891726</v>
      </c>
      <c r="AV14" s="31">
        <v>25.708002837825781</v>
      </c>
      <c r="AW14" s="31">
        <v>22.583461915112068</v>
      </c>
      <c r="AX14" s="31">
        <v>19.430213467887565</v>
      </c>
      <c r="AY14" s="31">
        <v>18.964067139627247</v>
      </c>
      <c r="AZ14" s="31">
        <v>18.519718997175325</v>
      </c>
      <c r="BA14" s="31">
        <v>18.263326756007409</v>
      </c>
      <c r="BB14" s="32">
        <v>16.52579889920229</v>
      </c>
    </row>
    <row r="15" spans="1:54" x14ac:dyDescent="0.35">
      <c r="A15" s="23" t="s">
        <v>241</v>
      </c>
      <c r="B15" s="70" t="s">
        <v>28</v>
      </c>
      <c r="C15" s="24" t="s">
        <v>242</v>
      </c>
      <c r="D15" s="25">
        <v>6817.2482507963914</v>
      </c>
      <c r="E15" s="26">
        <v>5384.7667199999996</v>
      </c>
      <c r="F15" s="26">
        <v>5396.6478999999999</v>
      </c>
      <c r="G15" s="26">
        <v>6016.4456300000002</v>
      </c>
      <c r="H15" s="26">
        <v>5684.4857499999989</v>
      </c>
      <c r="I15" s="26">
        <v>4935.3401554823604</v>
      </c>
      <c r="J15" s="26">
        <v>5308.6005999999988</v>
      </c>
      <c r="K15" s="26">
        <v>4448.8016500000003</v>
      </c>
      <c r="L15" s="26">
        <v>4774.2493400000003</v>
      </c>
      <c r="M15" s="26">
        <v>4649.640989999999</v>
      </c>
      <c r="N15" s="26">
        <v>4514.9323533910538</v>
      </c>
      <c r="O15" s="26">
        <v>4663.1467615784131</v>
      </c>
      <c r="P15" s="26">
        <v>4571.2126073508789</v>
      </c>
      <c r="Q15" s="26">
        <v>4578.6788740548745</v>
      </c>
      <c r="R15" s="26">
        <v>4184.6582954349906</v>
      </c>
      <c r="S15" s="26">
        <v>4062.1752772412865</v>
      </c>
      <c r="T15" s="26">
        <v>4137.7469079734901</v>
      </c>
      <c r="U15" s="26">
        <v>4234.3609755032121</v>
      </c>
      <c r="V15" s="26">
        <v>4171.8987472708895</v>
      </c>
      <c r="W15" s="26">
        <v>4132.3315903251041</v>
      </c>
      <c r="X15" s="26">
        <v>4071.6556742681923</v>
      </c>
      <c r="Y15" s="26">
        <v>4069.8011961870293</v>
      </c>
      <c r="Z15" s="26">
        <v>3883.7150521892431</v>
      </c>
      <c r="AA15" s="26">
        <v>3701.2716221978035</v>
      </c>
      <c r="AB15" s="26">
        <v>3476.6456844952395</v>
      </c>
      <c r="AC15" s="26">
        <v>3321.4418927267129</v>
      </c>
      <c r="AD15" s="26">
        <v>3023.6588169898655</v>
      </c>
      <c r="AE15" s="26">
        <v>2813.546301965901</v>
      </c>
      <c r="AF15" s="26">
        <v>2702.9700375256871</v>
      </c>
      <c r="AG15" s="26">
        <v>2617.7009797739402</v>
      </c>
      <c r="AH15" s="26">
        <v>2516.3573531492875</v>
      </c>
      <c r="AI15" s="26">
        <v>2459.265386506645</v>
      </c>
      <c r="AJ15" s="26">
        <v>2335.857601451507</v>
      </c>
      <c r="AK15" s="26">
        <v>2176.0097761809679</v>
      </c>
      <c r="AL15" s="26">
        <v>2031.3234516998496</v>
      </c>
      <c r="AM15" s="26">
        <v>1930.9826986928929</v>
      </c>
      <c r="AN15" s="26">
        <v>1867.0974261237973</v>
      </c>
      <c r="AO15" s="26">
        <v>1745.645794272569</v>
      </c>
      <c r="AP15" s="26">
        <v>1687.9956116277222</v>
      </c>
      <c r="AQ15" s="26">
        <v>1597.6597319894345</v>
      </c>
      <c r="AR15" s="26">
        <v>1517.5896109216008</v>
      </c>
      <c r="AS15" s="26">
        <v>1428.4320855028679</v>
      </c>
      <c r="AT15" s="26">
        <v>1304.4296239616574</v>
      </c>
      <c r="AU15" s="26">
        <v>1211.8476919739492</v>
      </c>
      <c r="AV15" s="26">
        <v>1088.9231757268567</v>
      </c>
      <c r="AW15" s="26">
        <v>1037.5132714909632</v>
      </c>
      <c r="AX15" s="26">
        <v>995.32706760204906</v>
      </c>
      <c r="AY15" s="26">
        <v>829.7233690611256</v>
      </c>
      <c r="AZ15" s="26">
        <v>762.75364687449633</v>
      </c>
      <c r="BA15" s="26">
        <v>714.56243025767469</v>
      </c>
      <c r="BB15" s="27">
        <v>606.01403527902926</v>
      </c>
    </row>
    <row r="16" spans="1:54" x14ac:dyDescent="0.35">
      <c r="A16" s="28" t="s">
        <v>243</v>
      </c>
      <c r="B16" s="70"/>
      <c r="C16" s="29" t="s">
        <v>244</v>
      </c>
      <c r="D16" s="30">
        <v>3696.4992048177369</v>
      </c>
      <c r="E16" s="31">
        <v>2492.1377799999987</v>
      </c>
      <c r="F16" s="31">
        <v>2594.1597999999999</v>
      </c>
      <c r="G16" s="31">
        <v>2991.0416499999997</v>
      </c>
      <c r="H16" s="31">
        <v>2837.9488199999987</v>
      </c>
      <c r="I16" s="31">
        <v>2264.7463451032149</v>
      </c>
      <c r="J16" s="31">
        <v>2515.3911299999995</v>
      </c>
      <c r="K16" s="31">
        <v>1794.5436999999999</v>
      </c>
      <c r="L16" s="31">
        <v>1961.66678</v>
      </c>
      <c r="M16" s="31">
        <v>2065.1845099999996</v>
      </c>
      <c r="N16" s="31">
        <v>1691.7024612294094</v>
      </c>
      <c r="O16" s="31">
        <v>1723.4980580366562</v>
      </c>
      <c r="P16" s="31">
        <v>1701.5616357715135</v>
      </c>
      <c r="Q16" s="31">
        <v>1691.6816723360917</v>
      </c>
      <c r="R16" s="31">
        <v>1510.313991594915</v>
      </c>
      <c r="S16" s="31">
        <v>1478.8140659629883</v>
      </c>
      <c r="T16" s="31">
        <v>1505.0743028862382</v>
      </c>
      <c r="U16" s="31">
        <v>1571.8759951704969</v>
      </c>
      <c r="V16" s="31">
        <v>1560.648999479844</v>
      </c>
      <c r="W16" s="31">
        <v>1540.6584083117209</v>
      </c>
      <c r="X16" s="31">
        <v>1505.8185730460393</v>
      </c>
      <c r="Y16" s="31">
        <v>1513.3658944640035</v>
      </c>
      <c r="Z16" s="31">
        <v>1446.1530705737173</v>
      </c>
      <c r="AA16" s="31">
        <v>1401.9403693289119</v>
      </c>
      <c r="AB16" s="31">
        <v>1262.9538056882132</v>
      </c>
      <c r="AC16" s="31">
        <v>1185.8192394403563</v>
      </c>
      <c r="AD16" s="31">
        <v>1065.3586330562396</v>
      </c>
      <c r="AE16" s="31">
        <v>995.29967128580358</v>
      </c>
      <c r="AF16" s="31">
        <v>934.58832020615364</v>
      </c>
      <c r="AG16" s="31">
        <v>891.1225059876507</v>
      </c>
      <c r="AH16" s="31">
        <v>837.91347029819849</v>
      </c>
      <c r="AI16" s="31">
        <v>814.96544847103405</v>
      </c>
      <c r="AJ16" s="31">
        <v>774.71544446774851</v>
      </c>
      <c r="AK16" s="31">
        <v>705.11003518105349</v>
      </c>
      <c r="AL16" s="31">
        <v>651.54545179120589</v>
      </c>
      <c r="AM16" s="31">
        <v>605.56502212763803</v>
      </c>
      <c r="AN16" s="31">
        <v>568.1618540286413</v>
      </c>
      <c r="AO16" s="31">
        <v>525.51885131842016</v>
      </c>
      <c r="AP16" s="31">
        <v>493.37983180650718</v>
      </c>
      <c r="AQ16" s="31">
        <v>458.66124840458474</v>
      </c>
      <c r="AR16" s="31">
        <v>419.83780938752898</v>
      </c>
      <c r="AS16" s="31">
        <v>383.91578282335718</v>
      </c>
      <c r="AT16" s="31">
        <v>344.74576414765647</v>
      </c>
      <c r="AU16" s="31">
        <v>309.60398053678881</v>
      </c>
      <c r="AV16" s="31">
        <v>269.19773737898453</v>
      </c>
      <c r="AW16" s="31">
        <v>247.3859272248626</v>
      </c>
      <c r="AX16" s="31">
        <v>225.53407234428033</v>
      </c>
      <c r="AY16" s="31">
        <v>202.51488441669738</v>
      </c>
      <c r="AZ16" s="31">
        <v>185.78006157628542</v>
      </c>
      <c r="BA16" s="31">
        <v>170.56403161373549</v>
      </c>
      <c r="BB16" s="32">
        <v>155.30168716905567</v>
      </c>
    </row>
    <row r="17" spans="1:54" x14ac:dyDescent="0.35">
      <c r="A17" s="28" t="s">
        <v>160</v>
      </c>
      <c r="B17" s="70"/>
      <c r="C17" s="29" t="s">
        <v>245</v>
      </c>
      <c r="D17" s="30">
        <v>520.41286898229646</v>
      </c>
      <c r="E17" s="31">
        <v>545.41275999999982</v>
      </c>
      <c r="F17" s="31">
        <v>517.76035999999999</v>
      </c>
      <c r="G17" s="31">
        <v>523.72119999999984</v>
      </c>
      <c r="H17" s="31">
        <v>469.38060999999976</v>
      </c>
      <c r="I17" s="31">
        <v>470.34305234145438</v>
      </c>
      <c r="J17" s="31">
        <v>545.88660999999979</v>
      </c>
      <c r="K17" s="31">
        <v>544.45380000000011</v>
      </c>
      <c r="L17" s="31">
        <v>517.19239999999991</v>
      </c>
      <c r="M17" s="31">
        <v>450.02517000000012</v>
      </c>
      <c r="N17" s="31">
        <v>494.00940546213269</v>
      </c>
      <c r="O17" s="31">
        <v>472.36323028965518</v>
      </c>
      <c r="P17" s="31">
        <v>396.64436400820739</v>
      </c>
      <c r="Q17" s="31">
        <v>377.68365216780319</v>
      </c>
      <c r="R17" s="31">
        <v>380.46961774372409</v>
      </c>
      <c r="S17" s="31">
        <v>362.11437681097976</v>
      </c>
      <c r="T17" s="31">
        <v>373.02448193741498</v>
      </c>
      <c r="U17" s="31">
        <v>380.42140395008784</v>
      </c>
      <c r="V17" s="31">
        <v>376.98394011203754</v>
      </c>
      <c r="W17" s="31">
        <v>381.85200985037977</v>
      </c>
      <c r="X17" s="31">
        <v>378.55670882439057</v>
      </c>
      <c r="Y17" s="31">
        <v>372.82443393997733</v>
      </c>
      <c r="Z17" s="31">
        <v>361.85458893592704</v>
      </c>
      <c r="AA17" s="31">
        <v>346.33363381538663</v>
      </c>
      <c r="AB17" s="31">
        <v>334.92796324201436</v>
      </c>
      <c r="AC17" s="31">
        <v>320.173790392981</v>
      </c>
      <c r="AD17" s="31">
        <v>310.02728690053618</v>
      </c>
      <c r="AE17" s="31">
        <v>286.7831311187648</v>
      </c>
      <c r="AF17" s="31">
        <v>274.94901256394473</v>
      </c>
      <c r="AG17" s="31">
        <v>257.78014545348509</v>
      </c>
      <c r="AH17" s="31">
        <v>253.63791959364144</v>
      </c>
      <c r="AI17" s="31">
        <v>254.54493999072943</v>
      </c>
      <c r="AJ17" s="31">
        <v>247.67994282665674</v>
      </c>
      <c r="AK17" s="31">
        <v>222.69824279144979</v>
      </c>
      <c r="AL17" s="31">
        <v>195.11712122766636</v>
      </c>
      <c r="AM17" s="31">
        <v>187.91568343168967</v>
      </c>
      <c r="AN17" s="31">
        <v>182.43899549845167</v>
      </c>
      <c r="AO17" s="31">
        <v>135.9711728928894</v>
      </c>
      <c r="AP17" s="31">
        <v>130.46558987035775</v>
      </c>
      <c r="AQ17" s="31">
        <v>123.98723567133686</v>
      </c>
      <c r="AR17" s="31">
        <v>116.87234322648166</v>
      </c>
      <c r="AS17" s="31">
        <v>110.80103838634921</v>
      </c>
      <c r="AT17" s="31">
        <v>105.34600872713156</v>
      </c>
      <c r="AU17" s="31">
        <v>101.79292116355936</v>
      </c>
      <c r="AV17" s="31">
        <v>98.405819950083966</v>
      </c>
      <c r="AW17" s="31">
        <v>96.037809693311061</v>
      </c>
      <c r="AX17" s="31">
        <v>93.161386273170152</v>
      </c>
      <c r="AY17" s="31">
        <v>88.268088255097453</v>
      </c>
      <c r="AZ17" s="31">
        <v>82.052838689242975</v>
      </c>
      <c r="BA17" s="31">
        <v>73.777903607095354</v>
      </c>
      <c r="BB17" s="32">
        <v>67.040935916912161</v>
      </c>
    </row>
    <row r="18" spans="1:54" x14ac:dyDescent="0.35">
      <c r="A18" s="28" t="s">
        <v>246</v>
      </c>
      <c r="B18" s="70"/>
      <c r="C18" s="29" t="s">
        <v>247</v>
      </c>
      <c r="D18" s="30">
        <v>2447.2112854772222</v>
      </c>
      <c r="E18" s="31">
        <v>2212.61726</v>
      </c>
      <c r="F18" s="31">
        <v>2146.1522199999995</v>
      </c>
      <c r="G18" s="31">
        <v>2383.7820299999994</v>
      </c>
      <c r="H18" s="31">
        <v>2264.3571299999999</v>
      </c>
      <c r="I18" s="31">
        <v>2087.5156772851788</v>
      </c>
      <c r="J18" s="31">
        <v>2133.03809</v>
      </c>
      <c r="K18" s="31">
        <v>1994.7027699999994</v>
      </c>
      <c r="L18" s="31">
        <v>2149.7208599999994</v>
      </c>
      <c r="M18" s="31">
        <v>1994.4336299999995</v>
      </c>
      <c r="N18" s="31">
        <v>2203.1138695797631</v>
      </c>
      <c r="O18" s="31">
        <v>2347.3887639078248</v>
      </c>
      <c r="P18" s="31">
        <v>2338.2970806070675</v>
      </c>
      <c r="Q18" s="31">
        <v>2369.35049947574</v>
      </c>
      <c r="R18" s="31">
        <v>2179.2261449145312</v>
      </c>
      <c r="S18" s="31">
        <v>2114.7253156923002</v>
      </c>
      <c r="T18" s="31">
        <v>2149.1628257731777</v>
      </c>
      <c r="U18" s="31">
        <v>2169.9087847489627</v>
      </c>
      <c r="V18" s="31">
        <v>2121.8945866483655</v>
      </c>
      <c r="W18" s="31">
        <v>2093.0154669100652</v>
      </c>
      <c r="X18" s="31">
        <v>2070.2084455007262</v>
      </c>
      <c r="Y18" s="31">
        <v>2070.1098518357567</v>
      </c>
      <c r="Z18" s="31">
        <v>1968.1632683973546</v>
      </c>
      <c r="AA18" s="31">
        <v>1853.2413722116833</v>
      </c>
      <c r="AB18" s="31">
        <v>1783.8810875456638</v>
      </c>
      <c r="AC18" s="31">
        <v>1728.800511043275</v>
      </c>
      <c r="AD18" s="31">
        <v>1570.4943345336471</v>
      </c>
      <c r="AE18" s="31">
        <v>1466.8988608281884</v>
      </c>
      <c r="AF18" s="31">
        <v>1434.3326563599444</v>
      </c>
      <c r="AG18" s="31">
        <v>1417.5191163765926</v>
      </c>
      <c r="AH18" s="31">
        <v>1372.588910528438</v>
      </c>
      <c r="AI18" s="31">
        <v>1336.41286675522</v>
      </c>
      <c r="AJ18" s="31">
        <v>1263.8794191192601</v>
      </c>
      <c r="AK18" s="31">
        <v>1202.7107271540413</v>
      </c>
      <c r="AL18" s="31">
        <v>1143.7490498656462</v>
      </c>
      <c r="AM18" s="31">
        <v>1100.9222260229537</v>
      </c>
      <c r="AN18" s="31">
        <v>1083.9574802008333</v>
      </c>
      <c r="AO18" s="31">
        <v>1055.5151103367593</v>
      </c>
      <c r="AP18" s="31">
        <v>1038.6891087895988</v>
      </c>
      <c r="AQ18" s="31">
        <v>993.32749703693264</v>
      </c>
      <c r="AR18" s="31">
        <v>962.84576682485499</v>
      </c>
      <c r="AS18" s="31">
        <v>919.10672827175176</v>
      </c>
      <c r="AT18" s="31">
        <v>842.39686171471874</v>
      </c>
      <c r="AU18" s="31">
        <v>790.2120675834941</v>
      </c>
      <c r="AV18" s="31">
        <v>712.82222599267277</v>
      </c>
      <c r="AW18" s="31">
        <v>687.05417169518296</v>
      </c>
      <c r="AX18" s="31">
        <v>670.72123336045206</v>
      </c>
      <c r="AY18" s="31">
        <v>534.31966745789452</v>
      </c>
      <c r="AZ18" s="31">
        <v>491.16496449381253</v>
      </c>
      <c r="BA18" s="31">
        <v>467.27399144604334</v>
      </c>
      <c r="BB18" s="32">
        <v>381.46360489645321</v>
      </c>
    </row>
    <row r="19" spans="1:54" x14ac:dyDescent="0.35">
      <c r="A19" s="28" t="s">
        <v>248</v>
      </c>
      <c r="B19" s="70"/>
      <c r="C19" s="29" t="s">
        <v>249</v>
      </c>
      <c r="D19" s="30">
        <v>153.12489151913519</v>
      </c>
      <c r="E19" s="31">
        <v>134.59891999999999</v>
      </c>
      <c r="F19" s="31">
        <v>138.57551999999998</v>
      </c>
      <c r="G19" s="31">
        <v>117.90074999999999</v>
      </c>
      <c r="H19" s="31">
        <v>112.79919</v>
      </c>
      <c r="I19" s="31">
        <v>112.73508075251344</v>
      </c>
      <c r="J19" s="31">
        <v>114.28476999999999</v>
      </c>
      <c r="K19" s="31">
        <v>115.10138000000002</v>
      </c>
      <c r="L19" s="31">
        <v>145.66929999999999</v>
      </c>
      <c r="M19" s="31">
        <v>139.99768</v>
      </c>
      <c r="N19" s="31">
        <v>126.10661711974869</v>
      </c>
      <c r="O19" s="31">
        <v>119.89670934427667</v>
      </c>
      <c r="P19" s="31">
        <v>134.70952696408983</v>
      </c>
      <c r="Q19" s="31">
        <v>139.96305007524001</v>
      </c>
      <c r="R19" s="31">
        <v>114.64854118181998</v>
      </c>
      <c r="S19" s="31">
        <v>106.52151877501812</v>
      </c>
      <c r="T19" s="31">
        <v>110.48529737665895</v>
      </c>
      <c r="U19" s="31">
        <v>112.15479163366476</v>
      </c>
      <c r="V19" s="31">
        <v>112.37122103064227</v>
      </c>
      <c r="W19" s="31">
        <v>116.80570525293948</v>
      </c>
      <c r="X19" s="31">
        <v>117.07194689703648</v>
      </c>
      <c r="Y19" s="31">
        <v>113.50101594729233</v>
      </c>
      <c r="Z19" s="31">
        <v>107.54412428224542</v>
      </c>
      <c r="AA19" s="31">
        <v>99.756246841821294</v>
      </c>
      <c r="AB19" s="31">
        <v>94.882828019348025</v>
      </c>
      <c r="AC19" s="31">
        <v>86.648351850100596</v>
      </c>
      <c r="AD19" s="31">
        <v>77.778562499443041</v>
      </c>
      <c r="AE19" s="31">
        <v>64.564638733144079</v>
      </c>
      <c r="AF19" s="31">
        <v>59.100048395644549</v>
      </c>
      <c r="AG19" s="31">
        <v>51.279211956212258</v>
      </c>
      <c r="AH19" s="31">
        <v>52.217052729009637</v>
      </c>
      <c r="AI19" s="31">
        <v>53.342131289661211</v>
      </c>
      <c r="AJ19" s="31">
        <v>49.582795037841237</v>
      </c>
      <c r="AK19" s="31">
        <v>45.490771054423554</v>
      </c>
      <c r="AL19" s="31">
        <v>40.911828815331404</v>
      </c>
      <c r="AM19" s="31">
        <v>36.579767110611364</v>
      </c>
      <c r="AN19" s="31">
        <v>32.539096395871262</v>
      </c>
      <c r="AO19" s="31">
        <v>28.64065972450009</v>
      </c>
      <c r="AP19" s="31">
        <v>25.461081161258367</v>
      </c>
      <c r="AQ19" s="31">
        <v>21.683750876580369</v>
      </c>
      <c r="AR19" s="31">
        <v>18.033691482735222</v>
      </c>
      <c r="AS19" s="31">
        <v>14.608536021410085</v>
      </c>
      <c r="AT19" s="31">
        <v>11.94098937215084</v>
      </c>
      <c r="AU19" s="31">
        <v>10.238722690106806</v>
      </c>
      <c r="AV19" s="31">
        <v>8.4973924051155372</v>
      </c>
      <c r="AW19" s="31">
        <v>7.0353628776063797</v>
      </c>
      <c r="AX19" s="31">
        <v>5.9103756241462815</v>
      </c>
      <c r="AY19" s="31">
        <v>4.620728931436183</v>
      </c>
      <c r="AZ19" s="31">
        <v>3.755782115155307</v>
      </c>
      <c r="BA19" s="31">
        <v>2.9465035908004666</v>
      </c>
      <c r="BB19" s="32">
        <v>2.2078072966082511</v>
      </c>
    </row>
    <row r="20" spans="1:54" x14ac:dyDescent="0.35">
      <c r="A20" s="23" t="s">
        <v>250</v>
      </c>
      <c r="B20" s="70"/>
      <c r="C20" s="24" t="s">
        <v>251</v>
      </c>
      <c r="D20" s="25">
        <v>51.499175865080801</v>
      </c>
      <c r="E20" s="26">
        <v>47.723929999999996</v>
      </c>
      <c r="F20" s="26">
        <v>40.655609999999996</v>
      </c>
      <c r="G20" s="26">
        <v>32.844470000000001</v>
      </c>
      <c r="H20" s="26">
        <v>51.343379999999996</v>
      </c>
      <c r="I20" s="26">
        <v>74.791559212344737</v>
      </c>
      <c r="J20" s="26">
        <v>58.438219999999994</v>
      </c>
      <c r="K20" s="26">
        <v>80.688719999999989</v>
      </c>
      <c r="L20" s="26">
        <v>76.100239999999985</v>
      </c>
      <c r="M20" s="26">
        <v>41.760859999999994</v>
      </c>
      <c r="N20" s="26">
        <v>40.996882150446702</v>
      </c>
      <c r="O20" s="26">
        <v>72.994965795491183</v>
      </c>
      <c r="P20" s="26">
        <v>50.172991585095573</v>
      </c>
      <c r="Q20" s="26">
        <v>40.990321632409554</v>
      </c>
      <c r="R20" s="26">
        <v>34.629441421031672</v>
      </c>
      <c r="S20" s="26">
        <v>15.618959816236718</v>
      </c>
      <c r="T20" s="26">
        <v>14.867292500631162</v>
      </c>
      <c r="U20" s="26">
        <v>17.914296570836669</v>
      </c>
      <c r="V20" s="26">
        <v>17.047610702719556</v>
      </c>
      <c r="W20" s="26">
        <v>16.819983364004219</v>
      </c>
      <c r="X20" s="26">
        <v>16.885439257997181</v>
      </c>
      <c r="Y20" s="26">
        <v>17.047242304261552</v>
      </c>
      <c r="Z20" s="26">
        <v>16.854832180038198</v>
      </c>
      <c r="AA20" s="26">
        <v>16.951434650916934</v>
      </c>
      <c r="AB20" s="26">
        <v>17.061543075552834</v>
      </c>
      <c r="AC20" s="26">
        <v>17.29312255486472</v>
      </c>
      <c r="AD20" s="26">
        <v>17.662161088967473</v>
      </c>
      <c r="AE20" s="26">
        <v>17.975021650307589</v>
      </c>
      <c r="AF20" s="26">
        <v>17.882580813073076</v>
      </c>
      <c r="AG20" s="26">
        <v>17.938283216842027</v>
      </c>
      <c r="AH20" s="26">
        <v>17.974359093547339</v>
      </c>
      <c r="AI20" s="26">
        <v>17.883564564306422</v>
      </c>
      <c r="AJ20" s="26">
        <v>17.656857887887078</v>
      </c>
      <c r="AK20" s="26">
        <v>16.971978296138591</v>
      </c>
      <c r="AL20" s="26">
        <v>16.730050073262912</v>
      </c>
      <c r="AM20" s="26">
        <v>16.652964758626812</v>
      </c>
      <c r="AN20" s="26">
        <v>16.738852759949427</v>
      </c>
      <c r="AO20" s="26">
        <v>16.698108235712933</v>
      </c>
      <c r="AP20" s="26">
        <v>16.395431786410423</v>
      </c>
      <c r="AQ20" s="26">
        <v>16.379945315254897</v>
      </c>
      <c r="AR20" s="26">
        <v>14.576070625673962</v>
      </c>
      <c r="AS20" s="26">
        <v>12.261624456744752</v>
      </c>
      <c r="AT20" s="26">
        <v>11.691223461249283</v>
      </c>
      <c r="AU20" s="26">
        <v>7.9838568444257856</v>
      </c>
      <c r="AV20" s="26">
        <v>7.9572491971282284</v>
      </c>
      <c r="AW20" s="26">
        <v>7.7707281962853605</v>
      </c>
      <c r="AX20" s="26">
        <v>7.6921447032494665</v>
      </c>
      <c r="AY20" s="26">
        <v>7.5486983598100919</v>
      </c>
      <c r="AZ20" s="26">
        <v>6.0272578079824655</v>
      </c>
      <c r="BA20" s="26">
        <v>5.9136158524696585</v>
      </c>
      <c r="BB20" s="27">
        <v>5.7817438027855728</v>
      </c>
    </row>
    <row r="21" spans="1:54" x14ac:dyDescent="0.35">
      <c r="A21" s="18" t="s">
        <v>252</v>
      </c>
      <c r="B21" s="69"/>
      <c r="C21" s="19" t="s">
        <v>253</v>
      </c>
      <c r="D21" s="20">
        <v>487793.00575386605</v>
      </c>
      <c r="E21" s="21">
        <v>498701.72255827067</v>
      </c>
      <c r="F21" s="21">
        <v>492796.03919000004</v>
      </c>
      <c r="G21" s="21">
        <v>500395.58360999997</v>
      </c>
      <c r="H21" s="21">
        <v>505161.40598999988</v>
      </c>
      <c r="I21" s="21">
        <v>503651.23657386692</v>
      </c>
      <c r="J21" s="21">
        <v>503657.77549999987</v>
      </c>
      <c r="K21" s="21">
        <v>492031.36464999989</v>
      </c>
      <c r="L21" s="21">
        <v>488768.50244999985</v>
      </c>
      <c r="M21" s="21">
        <v>462001.84413999994</v>
      </c>
      <c r="N21" s="21">
        <v>457409.82083050453</v>
      </c>
      <c r="O21" s="21">
        <v>444066.40905534639</v>
      </c>
      <c r="P21" s="21">
        <v>429441.38059724862</v>
      </c>
      <c r="Q21" s="21">
        <v>424720.68899080192</v>
      </c>
      <c r="R21" s="21">
        <v>421011.19054184249</v>
      </c>
      <c r="S21" s="21">
        <v>428140.03959777753</v>
      </c>
      <c r="T21" s="21">
        <v>437334.08097152738</v>
      </c>
      <c r="U21" s="21">
        <v>441700.26164515992</v>
      </c>
      <c r="V21" s="21">
        <v>443243.30476101366</v>
      </c>
      <c r="W21" s="21">
        <v>442623.49381728953</v>
      </c>
      <c r="X21" s="21">
        <v>440065.88211556716</v>
      </c>
      <c r="Y21" s="21">
        <v>436713.60457413213</v>
      </c>
      <c r="Z21" s="21">
        <v>432930.02335371578</v>
      </c>
      <c r="AA21" s="21">
        <v>428484.49200957781</v>
      </c>
      <c r="AB21" s="21">
        <v>422932.15938345902</v>
      </c>
      <c r="AC21" s="21">
        <v>418296.01347271842</v>
      </c>
      <c r="AD21" s="21">
        <v>415125.97014536476</v>
      </c>
      <c r="AE21" s="21">
        <v>411085.58254515147</v>
      </c>
      <c r="AF21" s="21">
        <v>408972.5626897742</v>
      </c>
      <c r="AG21" s="21">
        <v>406517.02327078377</v>
      </c>
      <c r="AH21" s="21">
        <v>403218.09112461901</v>
      </c>
      <c r="AI21" s="21">
        <v>401677.05970451434</v>
      </c>
      <c r="AJ21" s="21">
        <v>399394.89525682281</v>
      </c>
      <c r="AK21" s="21">
        <v>396245.2764662283</v>
      </c>
      <c r="AL21" s="21">
        <v>392981.78927404253</v>
      </c>
      <c r="AM21" s="21">
        <v>389339.55943375529</v>
      </c>
      <c r="AN21" s="21">
        <v>386438.62393373862</v>
      </c>
      <c r="AO21" s="21">
        <v>382820.15199044871</v>
      </c>
      <c r="AP21" s="21">
        <v>379195.60283548717</v>
      </c>
      <c r="AQ21" s="21">
        <v>375136.84174492513</v>
      </c>
      <c r="AR21" s="21">
        <v>370886.53506755922</v>
      </c>
      <c r="AS21" s="21">
        <v>366656.40417488199</v>
      </c>
      <c r="AT21" s="21">
        <v>362417.83088780008</v>
      </c>
      <c r="AU21" s="21">
        <v>357735.03545072151</v>
      </c>
      <c r="AV21" s="21">
        <v>353330.74706198199</v>
      </c>
      <c r="AW21" s="21">
        <v>349363.29183482047</v>
      </c>
      <c r="AX21" s="21">
        <v>345505.83067256073</v>
      </c>
      <c r="AY21" s="21">
        <v>340969.21344600874</v>
      </c>
      <c r="AZ21" s="21">
        <v>336964.82891990489</v>
      </c>
      <c r="BA21" s="21">
        <v>332437.76669764996</v>
      </c>
      <c r="BB21" s="22">
        <v>327631.0437347439</v>
      </c>
    </row>
    <row r="22" spans="1:54" x14ac:dyDescent="0.35">
      <c r="A22" s="23" t="s">
        <v>254</v>
      </c>
      <c r="B22" s="70"/>
      <c r="C22" s="24" t="s">
        <v>255</v>
      </c>
      <c r="D22" s="25">
        <v>13.017687931502538</v>
      </c>
      <c r="E22" s="26">
        <v>17.09536000000595</v>
      </c>
      <c r="F22" s="26">
        <v>17.799650000002675</v>
      </c>
      <c r="G22" s="26">
        <v>15.099950000015379</v>
      </c>
      <c r="H22" s="26">
        <v>16.100210000005973</v>
      </c>
      <c r="I22" s="26">
        <v>14.020262365974981</v>
      </c>
      <c r="J22" s="26">
        <v>13.099590000015336</v>
      </c>
      <c r="K22" s="26">
        <v>60.798439999991203</v>
      </c>
      <c r="L22" s="26">
        <v>12.099979999999064</v>
      </c>
      <c r="M22" s="26">
        <v>27.452219999998089</v>
      </c>
      <c r="N22" s="26">
        <v>13.232115326091193</v>
      </c>
      <c r="O22" s="26">
        <v>12.061717779695764</v>
      </c>
      <c r="P22" s="26">
        <v>14.378545332893546</v>
      </c>
      <c r="Q22" s="26">
        <v>15.566732693315707</v>
      </c>
      <c r="R22" s="26">
        <v>11.703441397081864</v>
      </c>
      <c r="S22" s="26">
        <v>7.093709442843803</v>
      </c>
      <c r="T22" s="26">
        <v>6.244105090040093</v>
      </c>
      <c r="U22" s="26">
        <v>6.6096443872885624</v>
      </c>
      <c r="V22" s="26">
        <v>6.5906961057442821</v>
      </c>
      <c r="W22" s="26">
        <v>6.508617498698853</v>
      </c>
      <c r="X22" s="26">
        <v>6.5577077955542524</v>
      </c>
      <c r="Y22" s="26">
        <v>5.2114884828965495</v>
      </c>
      <c r="Z22" s="26">
        <v>3.6430933037280808</v>
      </c>
      <c r="AA22" s="26">
        <v>2.0855643997368709</v>
      </c>
      <c r="AB22" s="26">
        <v>2.0780694290278543</v>
      </c>
      <c r="AC22" s="26">
        <v>2.078397260465243</v>
      </c>
      <c r="AD22" s="26">
        <v>2.0821795226182496</v>
      </c>
      <c r="AE22" s="26">
        <v>2.0868574424280664</v>
      </c>
      <c r="AF22" s="26">
        <v>2.0917019292247536</v>
      </c>
      <c r="AG22" s="26">
        <v>1.3400699031456871</v>
      </c>
      <c r="AH22" s="26">
        <v>1.3376392772945469</v>
      </c>
      <c r="AI22" s="26">
        <v>0.60487900888590762</v>
      </c>
      <c r="AJ22" s="26">
        <v>0.59782908571235494</v>
      </c>
      <c r="AK22" s="26">
        <v>0.59176752538537736</v>
      </c>
      <c r="AL22" s="26">
        <v>0.58313279586732392</v>
      </c>
      <c r="AM22" s="26">
        <v>0.5768737440742292</v>
      </c>
      <c r="AN22" s="26">
        <v>0.57306619806020231</v>
      </c>
      <c r="AO22" s="26">
        <v>0.56696592780841371</v>
      </c>
      <c r="AP22" s="26">
        <v>0.562272604347406</v>
      </c>
      <c r="AQ22" s="26">
        <v>0.55882342710702693</v>
      </c>
      <c r="AR22" s="26">
        <v>0.55599332622139952</v>
      </c>
      <c r="AS22" s="26">
        <v>0.32460209485645286</v>
      </c>
      <c r="AT22" s="26">
        <v>0.19541168907908002</v>
      </c>
      <c r="AU22" s="26">
        <v>9.3541709870441164E-2</v>
      </c>
      <c r="AV22" s="26">
        <v>8.85246738655808E-2</v>
      </c>
      <c r="AW22" s="26">
        <v>8.2929158009094672E-2</v>
      </c>
      <c r="AX22" s="26">
        <v>7.5439527527580194E-2</v>
      </c>
      <c r="AY22" s="26">
        <v>6.8197839056876278E-2</v>
      </c>
      <c r="AZ22" s="26">
        <v>6.1938472756902459E-2</v>
      </c>
      <c r="BA22" s="26">
        <v>2.8098154213712062E-2</v>
      </c>
      <c r="BB22" s="27">
        <v>2.5526088655715377E-2</v>
      </c>
    </row>
    <row r="23" spans="1:54" x14ac:dyDescent="0.35">
      <c r="A23" s="28" t="s">
        <v>256</v>
      </c>
      <c r="B23" s="70" t="s">
        <v>15</v>
      </c>
      <c r="C23" s="29" t="s">
        <v>257</v>
      </c>
      <c r="D23" s="30">
        <v>13.017687931502538</v>
      </c>
      <c r="E23" s="31">
        <v>17.09536000000595</v>
      </c>
      <c r="F23" s="31">
        <v>17.799650000002675</v>
      </c>
      <c r="G23" s="31">
        <v>15.099950000015379</v>
      </c>
      <c r="H23" s="31">
        <v>16.100210000005973</v>
      </c>
      <c r="I23" s="31">
        <v>14.020262365974981</v>
      </c>
      <c r="J23" s="31">
        <v>13.099590000015336</v>
      </c>
      <c r="K23" s="31">
        <v>60.798439999991203</v>
      </c>
      <c r="L23" s="31">
        <v>12.099979999999064</v>
      </c>
      <c r="M23" s="31">
        <v>27.452219999998089</v>
      </c>
      <c r="N23" s="31">
        <v>13.232115326091193</v>
      </c>
      <c r="O23" s="31">
        <v>12.061717779695764</v>
      </c>
      <c r="P23" s="31">
        <v>14.378545332893546</v>
      </c>
      <c r="Q23" s="31">
        <v>15.566732693315707</v>
      </c>
      <c r="R23" s="31">
        <v>11.703441397081864</v>
      </c>
      <c r="S23" s="31">
        <v>7.093709442843803</v>
      </c>
      <c r="T23" s="31">
        <v>6.244105090040093</v>
      </c>
      <c r="U23" s="31">
        <v>6.6096443872885624</v>
      </c>
      <c r="V23" s="31">
        <v>6.5906961057442821</v>
      </c>
      <c r="W23" s="31">
        <v>6.508617498698853</v>
      </c>
      <c r="X23" s="31">
        <v>6.5577077955542524</v>
      </c>
      <c r="Y23" s="31">
        <v>5.2114884828965495</v>
      </c>
      <c r="Z23" s="31">
        <v>3.6430933037280808</v>
      </c>
      <c r="AA23" s="31">
        <v>2.0855643997368709</v>
      </c>
      <c r="AB23" s="31">
        <v>2.0780694290278543</v>
      </c>
      <c r="AC23" s="31">
        <v>2.078397260465243</v>
      </c>
      <c r="AD23" s="31">
        <v>2.0821795226182496</v>
      </c>
      <c r="AE23" s="31">
        <v>2.0868574424280664</v>
      </c>
      <c r="AF23" s="31">
        <v>2.0917019292247536</v>
      </c>
      <c r="AG23" s="31">
        <v>1.3400699031456871</v>
      </c>
      <c r="AH23" s="31">
        <v>1.3376392772945469</v>
      </c>
      <c r="AI23" s="31">
        <v>0.60487900888590762</v>
      </c>
      <c r="AJ23" s="31">
        <v>0.59782908571235494</v>
      </c>
      <c r="AK23" s="31">
        <v>0.59176752538537736</v>
      </c>
      <c r="AL23" s="31">
        <v>0.58313279586732392</v>
      </c>
      <c r="AM23" s="31">
        <v>0.5768737440742292</v>
      </c>
      <c r="AN23" s="31">
        <v>0.57306619806020231</v>
      </c>
      <c r="AO23" s="31">
        <v>0.56696592780841371</v>
      </c>
      <c r="AP23" s="31">
        <v>0.562272604347406</v>
      </c>
      <c r="AQ23" s="31">
        <v>0.55882342710702693</v>
      </c>
      <c r="AR23" s="31">
        <v>0.55599332622139952</v>
      </c>
      <c r="AS23" s="31">
        <v>0.32460209485645286</v>
      </c>
      <c r="AT23" s="31">
        <v>0.19541168907908002</v>
      </c>
      <c r="AU23" s="31">
        <v>9.3541709870441164E-2</v>
      </c>
      <c r="AV23" s="31">
        <v>8.85246738655808E-2</v>
      </c>
      <c r="AW23" s="31">
        <v>8.2929158009094672E-2</v>
      </c>
      <c r="AX23" s="31">
        <v>7.5439527527580194E-2</v>
      </c>
      <c r="AY23" s="31">
        <v>6.8197839056876278E-2</v>
      </c>
      <c r="AZ23" s="31">
        <v>6.1938472756902459E-2</v>
      </c>
      <c r="BA23" s="31">
        <v>2.8098154213712062E-2</v>
      </c>
      <c r="BB23" s="32">
        <v>2.5526088655715377E-2</v>
      </c>
    </row>
    <row r="24" spans="1:54" x14ac:dyDescent="0.35">
      <c r="A24" s="33" t="s">
        <v>258</v>
      </c>
      <c r="B24" s="70"/>
      <c r="C24" s="34" t="s">
        <v>259</v>
      </c>
      <c r="D24" s="35">
        <v>13.017687931502538</v>
      </c>
      <c r="E24" s="36">
        <v>17.09536000000595</v>
      </c>
      <c r="F24" s="36">
        <v>17.799650000002675</v>
      </c>
      <c r="G24" s="36">
        <v>15.099950000015379</v>
      </c>
      <c r="H24" s="36">
        <v>16.100210000005973</v>
      </c>
      <c r="I24" s="36">
        <v>14.020262365974981</v>
      </c>
      <c r="J24" s="36">
        <v>13.099590000015336</v>
      </c>
      <c r="K24" s="36">
        <v>13.100079999991189</v>
      </c>
      <c r="L24" s="36">
        <v>12.099979999999064</v>
      </c>
      <c r="M24" s="36">
        <v>12.100019999998096</v>
      </c>
      <c r="N24" s="36">
        <v>12.061723231345212</v>
      </c>
      <c r="O24" s="36">
        <v>12.061717779695764</v>
      </c>
      <c r="P24" s="36">
        <v>12.013954988156829</v>
      </c>
      <c r="Q24" s="36">
        <v>12.013948600360914</v>
      </c>
      <c r="R24" s="36">
        <v>6.9743022269249177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0</v>
      </c>
      <c r="AY24" s="36">
        <v>0</v>
      </c>
      <c r="AZ24" s="36">
        <v>0</v>
      </c>
      <c r="BA24" s="36">
        <v>0</v>
      </c>
      <c r="BB24" s="37">
        <v>0</v>
      </c>
    </row>
    <row r="25" spans="1:54" x14ac:dyDescent="0.35">
      <c r="A25" s="33" t="s">
        <v>260</v>
      </c>
      <c r="B25" s="70"/>
      <c r="C25" s="34" t="s">
        <v>261</v>
      </c>
      <c r="D25" s="35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47.698360000000008</v>
      </c>
      <c r="L25" s="36">
        <v>0</v>
      </c>
      <c r="M25" s="36">
        <v>15.352199999999993</v>
      </c>
      <c r="N25" s="36">
        <v>1.1703920947459827</v>
      </c>
      <c r="O25" s="36">
        <v>0</v>
      </c>
      <c r="P25" s="36">
        <v>2.3645903447367171</v>
      </c>
      <c r="Q25" s="36">
        <v>3.5527840929547931</v>
      </c>
      <c r="R25" s="36">
        <v>4.7291391701569463</v>
      </c>
      <c r="S25" s="36">
        <v>7.093709442843803</v>
      </c>
      <c r="T25" s="36">
        <v>6.244105090040093</v>
      </c>
      <c r="U25" s="36">
        <v>6.6096443872885624</v>
      </c>
      <c r="V25" s="36">
        <v>6.5906961057442821</v>
      </c>
      <c r="W25" s="36">
        <v>6.508617498698853</v>
      </c>
      <c r="X25" s="36">
        <v>6.5577077955542524</v>
      </c>
      <c r="Y25" s="36">
        <v>5.2114884828965495</v>
      </c>
      <c r="Z25" s="36">
        <v>3.6430933037280808</v>
      </c>
      <c r="AA25" s="36">
        <v>2.0855643997368709</v>
      </c>
      <c r="AB25" s="36">
        <v>2.0780694290278543</v>
      </c>
      <c r="AC25" s="36">
        <v>2.078397260465243</v>
      </c>
      <c r="AD25" s="36">
        <v>2.0821795226182496</v>
      </c>
      <c r="AE25" s="36">
        <v>2.0868574424280664</v>
      </c>
      <c r="AF25" s="36">
        <v>2.0917019292247536</v>
      </c>
      <c r="AG25" s="36">
        <v>1.3400699031456871</v>
      </c>
      <c r="AH25" s="36">
        <v>1.3376392772945469</v>
      </c>
      <c r="AI25" s="36">
        <v>0.60487900888590762</v>
      </c>
      <c r="AJ25" s="36">
        <v>0.59782908571235494</v>
      </c>
      <c r="AK25" s="36">
        <v>0.59176752538537736</v>
      </c>
      <c r="AL25" s="36">
        <v>0.58313279586732392</v>
      </c>
      <c r="AM25" s="36">
        <v>0.5768737440742292</v>
      </c>
      <c r="AN25" s="36">
        <v>0.57306619806020231</v>
      </c>
      <c r="AO25" s="36">
        <v>0.56696592780841371</v>
      </c>
      <c r="AP25" s="36">
        <v>0.562272604347406</v>
      </c>
      <c r="AQ25" s="36">
        <v>0.55882342710702693</v>
      </c>
      <c r="AR25" s="36">
        <v>0.55599332622139952</v>
      </c>
      <c r="AS25" s="36">
        <v>0.32460209485645286</v>
      </c>
      <c r="AT25" s="36">
        <v>0.19541168907908002</v>
      </c>
      <c r="AU25" s="36">
        <v>9.3541709870441164E-2</v>
      </c>
      <c r="AV25" s="36">
        <v>8.85246738655808E-2</v>
      </c>
      <c r="AW25" s="36">
        <v>8.2929158009094672E-2</v>
      </c>
      <c r="AX25" s="36">
        <v>7.5439527527580194E-2</v>
      </c>
      <c r="AY25" s="36">
        <v>6.8197839056876278E-2</v>
      </c>
      <c r="AZ25" s="36">
        <v>6.1938472756902459E-2</v>
      </c>
      <c r="BA25" s="36">
        <v>2.8098154213712062E-2</v>
      </c>
      <c r="BB25" s="37">
        <v>2.5526088655715377E-2</v>
      </c>
    </row>
    <row r="26" spans="1:54" x14ac:dyDescent="0.35">
      <c r="A26" s="28" t="s">
        <v>262</v>
      </c>
      <c r="B26" s="70"/>
      <c r="C26" s="29" t="s">
        <v>263</v>
      </c>
      <c r="D26" s="30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1">
        <v>0</v>
      </c>
      <c r="AT26" s="31">
        <v>0</v>
      </c>
      <c r="AU26" s="31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2">
        <v>0</v>
      </c>
    </row>
    <row r="27" spans="1:54" x14ac:dyDescent="0.35">
      <c r="A27" s="33" t="s">
        <v>264</v>
      </c>
      <c r="B27" s="70"/>
      <c r="C27" s="34" t="s">
        <v>265</v>
      </c>
      <c r="D27" s="35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36">
        <v>0</v>
      </c>
      <c r="AW27" s="36">
        <v>0</v>
      </c>
      <c r="AX27" s="36">
        <v>0</v>
      </c>
      <c r="AY27" s="36">
        <v>0</v>
      </c>
      <c r="AZ27" s="36">
        <v>0</v>
      </c>
      <c r="BA27" s="36">
        <v>0</v>
      </c>
      <c r="BB27" s="37">
        <v>0</v>
      </c>
    </row>
    <row r="28" spans="1:54" x14ac:dyDescent="0.35">
      <c r="A28" s="33" t="s">
        <v>266</v>
      </c>
      <c r="B28" s="70"/>
      <c r="C28" s="34" t="s">
        <v>267</v>
      </c>
      <c r="D28" s="35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0</v>
      </c>
      <c r="AY28" s="36">
        <v>0</v>
      </c>
      <c r="AZ28" s="36">
        <v>0</v>
      </c>
      <c r="BA28" s="36">
        <v>0</v>
      </c>
      <c r="BB28" s="37">
        <v>0</v>
      </c>
    </row>
    <row r="29" spans="1:54" x14ac:dyDescent="0.35">
      <c r="A29" s="33" t="s">
        <v>268</v>
      </c>
      <c r="B29" s="70"/>
      <c r="C29" s="34" t="s">
        <v>269</v>
      </c>
      <c r="D29" s="35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7">
        <v>0</v>
      </c>
    </row>
    <row r="30" spans="1:54" x14ac:dyDescent="0.35">
      <c r="A30" s="23" t="s">
        <v>270</v>
      </c>
      <c r="B30" s="70"/>
      <c r="C30" s="24" t="s">
        <v>271</v>
      </c>
      <c r="D30" s="25">
        <v>487779.98806593457</v>
      </c>
      <c r="E30" s="26">
        <v>498684.6271982707</v>
      </c>
      <c r="F30" s="26">
        <v>492778.23953999998</v>
      </c>
      <c r="G30" s="26">
        <v>500380.48365999997</v>
      </c>
      <c r="H30" s="26">
        <v>505145.30577999994</v>
      </c>
      <c r="I30" s="26">
        <v>503637.21631150093</v>
      </c>
      <c r="J30" s="26">
        <v>503644.67590999987</v>
      </c>
      <c r="K30" s="26">
        <v>491970.56620999996</v>
      </c>
      <c r="L30" s="26">
        <v>488756.40246999986</v>
      </c>
      <c r="M30" s="26">
        <v>461974.39191999997</v>
      </c>
      <c r="N30" s="26">
        <v>457396.58871517848</v>
      </c>
      <c r="O30" s="26">
        <v>444054.34733756667</v>
      </c>
      <c r="P30" s="26">
        <v>429427.00205191574</v>
      </c>
      <c r="Q30" s="26">
        <v>424705.12225810857</v>
      </c>
      <c r="R30" s="26">
        <v>420999.48710044543</v>
      </c>
      <c r="S30" s="26">
        <v>428132.94588833471</v>
      </c>
      <c r="T30" s="26">
        <v>437327.83686643734</v>
      </c>
      <c r="U30" s="26">
        <v>441693.65200077265</v>
      </c>
      <c r="V30" s="26">
        <v>443236.71406490792</v>
      </c>
      <c r="W30" s="26">
        <v>442616.9851997908</v>
      </c>
      <c r="X30" s="26">
        <v>440059.32440777164</v>
      </c>
      <c r="Y30" s="26">
        <v>436708.39308564924</v>
      </c>
      <c r="Z30" s="26">
        <v>432926.380260412</v>
      </c>
      <c r="AA30" s="26">
        <v>428482.40644517809</v>
      </c>
      <c r="AB30" s="26">
        <v>422930.08131402999</v>
      </c>
      <c r="AC30" s="26">
        <v>418293.93507545796</v>
      </c>
      <c r="AD30" s="26">
        <v>415123.88796584215</v>
      </c>
      <c r="AE30" s="26">
        <v>411083.49568770907</v>
      </c>
      <c r="AF30" s="26">
        <v>408970.47098784498</v>
      </c>
      <c r="AG30" s="26">
        <v>406515.68320088065</v>
      </c>
      <c r="AH30" s="26">
        <v>403216.75348534173</v>
      </c>
      <c r="AI30" s="26">
        <v>401676.4548255055</v>
      </c>
      <c r="AJ30" s="26">
        <v>399394.2974277371</v>
      </c>
      <c r="AK30" s="26">
        <v>396244.68469870294</v>
      </c>
      <c r="AL30" s="26">
        <v>392981.20614124666</v>
      </c>
      <c r="AM30" s="26">
        <v>389338.98256001121</v>
      </c>
      <c r="AN30" s="26">
        <v>386438.05086754053</v>
      </c>
      <c r="AO30" s="26">
        <v>382819.58502452087</v>
      </c>
      <c r="AP30" s="26">
        <v>379195.04056288279</v>
      </c>
      <c r="AQ30" s="26">
        <v>375136.28292149806</v>
      </c>
      <c r="AR30" s="26">
        <v>370885.97907423298</v>
      </c>
      <c r="AS30" s="26">
        <v>366656.0795727871</v>
      </c>
      <c r="AT30" s="26">
        <v>362417.63547611103</v>
      </c>
      <c r="AU30" s="26">
        <v>357734.94190901163</v>
      </c>
      <c r="AV30" s="26">
        <v>353330.6585373081</v>
      </c>
      <c r="AW30" s="26">
        <v>349363.20890566247</v>
      </c>
      <c r="AX30" s="26">
        <v>345505.75523303321</v>
      </c>
      <c r="AY30" s="26">
        <v>340969.14524816966</v>
      </c>
      <c r="AZ30" s="26">
        <v>336964.76698143216</v>
      </c>
      <c r="BA30" s="26">
        <v>332437.73859949579</v>
      </c>
      <c r="BB30" s="27">
        <v>327631.01820865524</v>
      </c>
    </row>
    <row r="31" spans="1:54" x14ac:dyDescent="0.35">
      <c r="A31" s="28" t="s">
        <v>272</v>
      </c>
      <c r="B31" s="70"/>
      <c r="C31" s="29" t="s">
        <v>273</v>
      </c>
      <c r="D31" s="30">
        <v>3005.2747278533116</v>
      </c>
      <c r="E31" s="31">
        <v>3291.70732</v>
      </c>
      <c r="F31" s="31">
        <v>3561.9279399999987</v>
      </c>
      <c r="G31" s="31">
        <v>4247.9345300000004</v>
      </c>
      <c r="H31" s="31">
        <v>3890.9308099999994</v>
      </c>
      <c r="I31" s="31">
        <v>3413.4354520103034</v>
      </c>
      <c r="J31" s="31">
        <v>3878.9385899999993</v>
      </c>
      <c r="K31" s="31">
        <v>4559.6463499999991</v>
      </c>
      <c r="L31" s="31">
        <v>3980.5906699999996</v>
      </c>
      <c r="M31" s="31">
        <v>3544.6674699999999</v>
      </c>
      <c r="N31" s="31">
        <v>3612.1318871522953</v>
      </c>
      <c r="O31" s="31">
        <v>3312.693858781583</v>
      </c>
      <c r="P31" s="31">
        <v>3280.2411259303481</v>
      </c>
      <c r="Q31" s="31">
        <v>3201.011328054045</v>
      </c>
      <c r="R31" s="31">
        <v>3243.2173177648829</v>
      </c>
      <c r="S31" s="31">
        <v>3212.9153266305648</v>
      </c>
      <c r="T31" s="31">
        <v>3275.1964607815248</v>
      </c>
      <c r="U31" s="31">
        <v>3258.1305790649258</v>
      </c>
      <c r="V31" s="31">
        <v>3196.4443418772821</v>
      </c>
      <c r="W31" s="31">
        <v>3181.6269129664424</v>
      </c>
      <c r="X31" s="31">
        <v>3191.5698072525256</v>
      </c>
      <c r="Y31" s="31">
        <v>3186.33205885596</v>
      </c>
      <c r="Z31" s="31">
        <v>3155.8215057456841</v>
      </c>
      <c r="AA31" s="31">
        <v>3075.7955993590267</v>
      </c>
      <c r="AB31" s="31">
        <v>3036.9747961011058</v>
      </c>
      <c r="AC31" s="31">
        <v>3044.607458579263</v>
      </c>
      <c r="AD31" s="31">
        <v>3037.342640364724</v>
      </c>
      <c r="AE31" s="31">
        <v>2937.3973003138344</v>
      </c>
      <c r="AF31" s="31">
        <v>2908.9565733478034</v>
      </c>
      <c r="AG31" s="31">
        <v>2866.0590239543581</v>
      </c>
      <c r="AH31" s="31">
        <v>2725.6082431875634</v>
      </c>
      <c r="AI31" s="31">
        <v>2696.3205107877211</v>
      </c>
      <c r="AJ31" s="31">
        <v>2599.6732546572994</v>
      </c>
      <c r="AK31" s="31">
        <v>2511.7458176208565</v>
      </c>
      <c r="AL31" s="31">
        <v>2473.300423200893</v>
      </c>
      <c r="AM31" s="31">
        <v>2403.8437230263362</v>
      </c>
      <c r="AN31" s="31">
        <v>2404.2441204523202</v>
      </c>
      <c r="AO31" s="31">
        <v>2351.9217442251747</v>
      </c>
      <c r="AP31" s="31">
        <v>2280.696130877755</v>
      </c>
      <c r="AQ31" s="31">
        <v>2223.7495220485885</v>
      </c>
      <c r="AR31" s="31">
        <v>2173.8087117511172</v>
      </c>
      <c r="AS31" s="31">
        <v>2100.338260373449</v>
      </c>
      <c r="AT31" s="31">
        <v>2055.1200581609164</v>
      </c>
      <c r="AU31" s="31">
        <v>1929.3201557812499</v>
      </c>
      <c r="AV31" s="31">
        <v>1847.7448384767731</v>
      </c>
      <c r="AW31" s="31">
        <v>1832.6548363876886</v>
      </c>
      <c r="AX31" s="31">
        <v>1815.8149398893361</v>
      </c>
      <c r="AY31" s="31">
        <v>1715.5194530532922</v>
      </c>
      <c r="AZ31" s="31">
        <v>1682.9449622414966</v>
      </c>
      <c r="BA31" s="31">
        <v>1635.5873302093908</v>
      </c>
      <c r="BB31" s="32">
        <v>1533.6236400754433</v>
      </c>
    </row>
    <row r="32" spans="1:54" x14ac:dyDescent="0.35">
      <c r="A32" s="33" t="s">
        <v>274</v>
      </c>
      <c r="B32" s="70"/>
      <c r="C32" s="34" t="s">
        <v>275</v>
      </c>
      <c r="D32" s="35">
        <v>2910.6925276451761</v>
      </c>
      <c r="E32" s="36">
        <v>3194.80258</v>
      </c>
      <c r="F32" s="36">
        <v>3476.8276499999988</v>
      </c>
      <c r="G32" s="36">
        <v>4159.2378000000008</v>
      </c>
      <c r="H32" s="36">
        <v>3788.1255700000006</v>
      </c>
      <c r="I32" s="36">
        <v>3315.2702212972958</v>
      </c>
      <c r="J32" s="36">
        <v>3798.3429299999993</v>
      </c>
      <c r="K32" s="36">
        <v>4495.4454699999987</v>
      </c>
      <c r="L32" s="36">
        <v>3970.3912399999999</v>
      </c>
      <c r="M32" s="36">
        <v>3544.6674699999999</v>
      </c>
      <c r="N32" s="36">
        <v>3612.1318871522953</v>
      </c>
      <c r="O32" s="36">
        <v>3312.693858781583</v>
      </c>
      <c r="P32" s="36">
        <v>3280.2411259303481</v>
      </c>
      <c r="Q32" s="36">
        <v>3201.011328054045</v>
      </c>
      <c r="R32" s="36">
        <v>3243.2173177648829</v>
      </c>
      <c r="S32" s="36">
        <v>3212.9153266305648</v>
      </c>
      <c r="T32" s="36">
        <v>3275.1964607815248</v>
      </c>
      <c r="U32" s="36">
        <v>3258.1305790649258</v>
      </c>
      <c r="V32" s="36">
        <v>3196.4443418772821</v>
      </c>
      <c r="W32" s="36">
        <v>3181.6269129664424</v>
      </c>
      <c r="X32" s="36">
        <v>3191.5698072525256</v>
      </c>
      <c r="Y32" s="36">
        <v>3186.33205885596</v>
      </c>
      <c r="Z32" s="36">
        <v>3155.8215057456841</v>
      </c>
      <c r="AA32" s="36">
        <v>3075.7955993590267</v>
      </c>
      <c r="AB32" s="36">
        <v>3036.9747961011058</v>
      </c>
      <c r="AC32" s="36">
        <v>3044.607458579263</v>
      </c>
      <c r="AD32" s="36">
        <v>3037.342640364724</v>
      </c>
      <c r="AE32" s="36">
        <v>2937.3973003138344</v>
      </c>
      <c r="AF32" s="36">
        <v>2908.9565733478034</v>
      </c>
      <c r="AG32" s="36">
        <v>2866.0590239543581</v>
      </c>
      <c r="AH32" s="36">
        <v>2725.6082431875634</v>
      </c>
      <c r="AI32" s="36">
        <v>2696.3205107877211</v>
      </c>
      <c r="AJ32" s="36">
        <v>2599.6732546572994</v>
      </c>
      <c r="AK32" s="36">
        <v>2511.7458176208565</v>
      </c>
      <c r="AL32" s="36">
        <v>2473.300423200893</v>
      </c>
      <c r="AM32" s="36">
        <v>2403.8437230263362</v>
      </c>
      <c r="AN32" s="36">
        <v>2404.2441204523202</v>
      </c>
      <c r="AO32" s="36">
        <v>2351.9217442251747</v>
      </c>
      <c r="AP32" s="36">
        <v>2280.696130877755</v>
      </c>
      <c r="AQ32" s="36">
        <v>2223.7495220485885</v>
      </c>
      <c r="AR32" s="36">
        <v>2173.8087117511172</v>
      </c>
      <c r="AS32" s="36">
        <v>2100.338260373449</v>
      </c>
      <c r="AT32" s="36">
        <v>2055.1200581609164</v>
      </c>
      <c r="AU32" s="36">
        <v>1929.3201557812499</v>
      </c>
      <c r="AV32" s="36">
        <v>1847.7448384767731</v>
      </c>
      <c r="AW32" s="36">
        <v>1832.6548363876886</v>
      </c>
      <c r="AX32" s="36">
        <v>1815.8149398893361</v>
      </c>
      <c r="AY32" s="36">
        <v>1715.5194530532922</v>
      </c>
      <c r="AZ32" s="36">
        <v>1682.9449622414966</v>
      </c>
      <c r="BA32" s="36">
        <v>1635.5873302093908</v>
      </c>
      <c r="BB32" s="37">
        <v>1533.6236400754433</v>
      </c>
    </row>
    <row r="33" spans="1:54" x14ac:dyDescent="0.35">
      <c r="A33" s="33" t="s">
        <v>6</v>
      </c>
      <c r="B33" s="70"/>
      <c r="C33" s="34" t="s">
        <v>276</v>
      </c>
      <c r="D33" s="35">
        <v>94.582200208135589</v>
      </c>
      <c r="E33" s="36">
        <v>96.904740000000032</v>
      </c>
      <c r="F33" s="36">
        <v>85.100290000000015</v>
      </c>
      <c r="G33" s="36">
        <v>88.696729999999945</v>
      </c>
      <c r="H33" s="36">
        <v>102.80524000000001</v>
      </c>
      <c r="I33" s="36">
        <v>98.165230713007929</v>
      </c>
      <c r="J33" s="36">
        <v>80.595659999999981</v>
      </c>
      <c r="K33" s="36">
        <v>64.200879999999998</v>
      </c>
      <c r="L33" s="36">
        <v>10.19943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0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0</v>
      </c>
      <c r="BA33" s="36">
        <v>0</v>
      </c>
      <c r="BB33" s="37">
        <v>0</v>
      </c>
    </row>
    <row r="34" spans="1:54" x14ac:dyDescent="0.35">
      <c r="A34" s="28" t="s">
        <v>277</v>
      </c>
      <c r="B34" s="70" t="s">
        <v>16</v>
      </c>
      <c r="C34" s="29" t="s">
        <v>278</v>
      </c>
      <c r="D34" s="30">
        <v>20271.284392943206</v>
      </c>
      <c r="E34" s="31">
        <v>20307.921800000004</v>
      </c>
      <c r="F34" s="31">
        <v>19951.355759999991</v>
      </c>
      <c r="G34" s="31">
        <v>20404.970279999994</v>
      </c>
      <c r="H34" s="31">
        <v>20472.481139999996</v>
      </c>
      <c r="I34" s="31">
        <v>20691.724786372208</v>
      </c>
      <c r="J34" s="31">
        <v>20073.62343</v>
      </c>
      <c r="K34" s="31">
        <v>19522.548839999999</v>
      </c>
      <c r="L34" s="31">
        <v>19120.903489999997</v>
      </c>
      <c r="M34" s="31">
        <v>18730.004589999997</v>
      </c>
      <c r="N34" s="31">
        <v>19133.525547351255</v>
      </c>
      <c r="O34" s="31">
        <v>18214.48727618</v>
      </c>
      <c r="P34" s="31">
        <v>17554.976833903493</v>
      </c>
      <c r="Q34" s="31">
        <v>17362.47447723521</v>
      </c>
      <c r="R34" s="31">
        <v>16992.263920645113</v>
      </c>
      <c r="S34" s="31">
        <v>17031.752878101906</v>
      </c>
      <c r="T34" s="31">
        <v>17419.977084084916</v>
      </c>
      <c r="U34" s="31">
        <v>17752.688404394707</v>
      </c>
      <c r="V34" s="31">
        <v>17663.060283312567</v>
      </c>
      <c r="W34" s="31">
        <v>17575.925332484654</v>
      </c>
      <c r="X34" s="31">
        <v>17308.17767531113</v>
      </c>
      <c r="Y34" s="31">
        <v>16974.624773212749</v>
      </c>
      <c r="Z34" s="31">
        <v>16651.675365639203</v>
      </c>
      <c r="AA34" s="31">
        <v>15840.031901246963</v>
      </c>
      <c r="AB34" s="31">
        <v>15683.800167805191</v>
      </c>
      <c r="AC34" s="31">
        <v>15539.07354609574</v>
      </c>
      <c r="AD34" s="31">
        <v>15374.829586277492</v>
      </c>
      <c r="AE34" s="31">
        <v>14915.721197526187</v>
      </c>
      <c r="AF34" s="31">
        <v>15013.00284595284</v>
      </c>
      <c r="AG34" s="31">
        <v>14949.756100318264</v>
      </c>
      <c r="AH34" s="31">
        <v>14862.880138684442</v>
      </c>
      <c r="AI34" s="31">
        <v>14942.8780468804</v>
      </c>
      <c r="AJ34" s="31">
        <v>14858.006759150969</v>
      </c>
      <c r="AK34" s="31">
        <v>14738.875903638493</v>
      </c>
      <c r="AL34" s="31">
        <v>14614.802266472612</v>
      </c>
      <c r="AM34" s="31">
        <v>14464.946933821524</v>
      </c>
      <c r="AN34" s="31">
        <v>14345.497133853163</v>
      </c>
      <c r="AO34" s="31">
        <v>14199.071811221409</v>
      </c>
      <c r="AP34" s="31">
        <v>14055.353812540072</v>
      </c>
      <c r="AQ34" s="31">
        <v>13895.505645827803</v>
      </c>
      <c r="AR34" s="31">
        <v>13734.805417973133</v>
      </c>
      <c r="AS34" s="31">
        <v>13593.454864661519</v>
      </c>
      <c r="AT34" s="31">
        <v>13426.625460654137</v>
      </c>
      <c r="AU34" s="31">
        <v>13240.452682300027</v>
      </c>
      <c r="AV34" s="31">
        <v>13055.852557674323</v>
      </c>
      <c r="AW34" s="31">
        <v>12882.665082302472</v>
      </c>
      <c r="AX34" s="31">
        <v>12727.693191512895</v>
      </c>
      <c r="AY34" s="31">
        <v>12556.64425652003</v>
      </c>
      <c r="AZ34" s="31">
        <v>12407.188004763229</v>
      </c>
      <c r="BA34" s="31">
        <v>12250.373964407554</v>
      </c>
      <c r="BB34" s="32">
        <v>12089.378166369079</v>
      </c>
    </row>
    <row r="35" spans="1:54" x14ac:dyDescent="0.35">
      <c r="A35" s="28" t="s">
        <v>279</v>
      </c>
      <c r="B35" s="70"/>
      <c r="C35" s="29" t="s">
        <v>280</v>
      </c>
      <c r="D35" s="30">
        <v>134965.5828309241</v>
      </c>
      <c r="E35" s="31">
        <v>132600.89137999999</v>
      </c>
      <c r="F35" s="31">
        <v>130711.48836999998</v>
      </c>
      <c r="G35" s="31">
        <v>125888.33560000001</v>
      </c>
      <c r="H35" s="31">
        <v>122077.32709999999</v>
      </c>
      <c r="I35" s="31">
        <v>116667.30106627806</v>
      </c>
      <c r="J35" s="31">
        <v>112655.54191000001</v>
      </c>
      <c r="K35" s="31">
        <v>108926.42086999999</v>
      </c>
      <c r="L35" s="31">
        <v>102878.42368999997</v>
      </c>
      <c r="M35" s="31">
        <v>98537.246879999977</v>
      </c>
      <c r="N35" s="31">
        <v>92704.56645447186</v>
      </c>
      <c r="O35" s="31">
        <v>88690.623755777269</v>
      </c>
      <c r="P35" s="31">
        <v>83392.083779672888</v>
      </c>
      <c r="Q35" s="31">
        <v>80279.585586479589</v>
      </c>
      <c r="R35" s="31">
        <v>80010.109708141448</v>
      </c>
      <c r="S35" s="31">
        <v>78158.99491384819</v>
      </c>
      <c r="T35" s="31">
        <v>77895.21951433814</v>
      </c>
      <c r="U35" s="31">
        <v>77186.939805660659</v>
      </c>
      <c r="V35" s="31">
        <v>75801.112087256435</v>
      </c>
      <c r="W35" s="31">
        <v>74335.152731040565</v>
      </c>
      <c r="X35" s="31">
        <v>72787.529751015798</v>
      </c>
      <c r="Y35" s="31">
        <v>71113.899836410172</v>
      </c>
      <c r="Z35" s="31">
        <v>69576.732914156455</v>
      </c>
      <c r="AA35" s="31">
        <v>68071.0930881448</v>
      </c>
      <c r="AB35" s="31">
        <v>66779.872140340871</v>
      </c>
      <c r="AC35" s="31">
        <v>65749.934397782912</v>
      </c>
      <c r="AD35" s="31">
        <v>65018.435079742449</v>
      </c>
      <c r="AE35" s="31">
        <v>64485.839678405209</v>
      </c>
      <c r="AF35" s="31">
        <v>64189.688496347917</v>
      </c>
      <c r="AG35" s="31">
        <v>63993.17145086424</v>
      </c>
      <c r="AH35" s="31">
        <v>63837.498858028361</v>
      </c>
      <c r="AI35" s="31">
        <v>63699.105920136346</v>
      </c>
      <c r="AJ35" s="31">
        <v>63508.07901836362</v>
      </c>
      <c r="AK35" s="31">
        <v>63246.598850337221</v>
      </c>
      <c r="AL35" s="31">
        <v>62917.35553403214</v>
      </c>
      <c r="AM35" s="31">
        <v>62518.83051801729</v>
      </c>
      <c r="AN35" s="31">
        <v>62056.338021328382</v>
      </c>
      <c r="AO35" s="31">
        <v>61541.041965388016</v>
      </c>
      <c r="AP35" s="31">
        <v>60979.779634156192</v>
      </c>
      <c r="AQ35" s="31">
        <v>60382.793741372261</v>
      </c>
      <c r="AR35" s="31">
        <v>59765.940833184082</v>
      </c>
      <c r="AS35" s="31">
        <v>59162.351386304326</v>
      </c>
      <c r="AT35" s="31">
        <v>58548.877267925745</v>
      </c>
      <c r="AU35" s="31">
        <v>57944.231044366847</v>
      </c>
      <c r="AV35" s="31">
        <v>57339.819919005015</v>
      </c>
      <c r="AW35" s="31">
        <v>56779.809739460754</v>
      </c>
      <c r="AX35" s="31">
        <v>56249.827343735808</v>
      </c>
      <c r="AY35" s="31">
        <v>55752.348277352161</v>
      </c>
      <c r="AZ35" s="31">
        <v>55290.595730402812</v>
      </c>
      <c r="BA35" s="31">
        <v>54882.877208790786</v>
      </c>
      <c r="BB35" s="32">
        <v>54524.883612039019</v>
      </c>
    </row>
    <row r="36" spans="1:54" x14ac:dyDescent="0.35">
      <c r="A36" s="33" t="s">
        <v>281</v>
      </c>
      <c r="B36" s="70" t="s">
        <v>13</v>
      </c>
      <c r="C36" s="34" t="s">
        <v>282</v>
      </c>
      <c r="D36" s="35">
        <v>134791.22537262895</v>
      </c>
      <c r="E36" s="36">
        <v>132423.98246999999</v>
      </c>
      <c r="F36" s="36">
        <v>130542.47684999998</v>
      </c>
      <c r="G36" s="36">
        <v>125732.13519000002</v>
      </c>
      <c r="H36" s="36">
        <v>121914.82739999999</v>
      </c>
      <c r="I36" s="36">
        <v>116478.58982994317</v>
      </c>
      <c r="J36" s="36">
        <v>112498.36327</v>
      </c>
      <c r="K36" s="36">
        <v>108770.36935999998</v>
      </c>
      <c r="L36" s="36">
        <v>102702.27257999996</v>
      </c>
      <c r="M36" s="36">
        <v>98404.703909999967</v>
      </c>
      <c r="N36" s="36">
        <v>92582.703200666219</v>
      </c>
      <c r="O36" s="36">
        <v>88577.269995213239</v>
      </c>
      <c r="P36" s="36">
        <v>83297.620189433263</v>
      </c>
      <c r="Q36" s="36">
        <v>80192.454586868305</v>
      </c>
      <c r="R36" s="36">
        <v>79928.113946714933</v>
      </c>
      <c r="S36" s="36">
        <v>78082.492589901609</v>
      </c>
      <c r="T36" s="36">
        <v>77814.857406187977</v>
      </c>
      <c r="U36" s="36">
        <v>77103.195289099269</v>
      </c>
      <c r="V36" s="36">
        <v>75714.326456816358</v>
      </c>
      <c r="W36" s="36">
        <v>74245.601064925082</v>
      </c>
      <c r="X36" s="36">
        <v>72695.498460269999</v>
      </c>
      <c r="Y36" s="36">
        <v>71019.567677094761</v>
      </c>
      <c r="Z36" s="36">
        <v>69480.089549744109</v>
      </c>
      <c r="AA36" s="36">
        <v>67972.443240741923</v>
      </c>
      <c r="AB36" s="36">
        <v>66679.162291344212</v>
      </c>
      <c r="AC36" s="36">
        <v>65647.538783831813</v>
      </c>
      <c r="AD36" s="36">
        <v>64914.276090176805</v>
      </c>
      <c r="AE36" s="36">
        <v>64379.759611525798</v>
      </c>
      <c r="AF36" s="36">
        <v>64081.522270666115</v>
      </c>
      <c r="AG36" s="36">
        <v>63882.792642200999</v>
      </c>
      <c r="AH36" s="36">
        <v>63724.945803383634</v>
      </c>
      <c r="AI36" s="36">
        <v>63584.428665907813</v>
      </c>
      <c r="AJ36" s="36">
        <v>63391.267330777257</v>
      </c>
      <c r="AK36" s="36">
        <v>63127.879200373558</v>
      </c>
      <c r="AL36" s="36">
        <v>62796.830777662493</v>
      </c>
      <c r="AM36" s="36">
        <v>62396.669990445953</v>
      </c>
      <c r="AN36" s="36">
        <v>61932.6255098283</v>
      </c>
      <c r="AO36" s="36">
        <v>61415.848311580172</v>
      </c>
      <c r="AP36" s="36">
        <v>60853.045596667282</v>
      </c>
      <c r="AQ36" s="36">
        <v>60254.753946057535</v>
      </c>
      <c r="AR36" s="36">
        <v>59636.60184711172</v>
      </c>
      <c r="AS36" s="36">
        <v>59031.712659384182</v>
      </c>
      <c r="AT36" s="36">
        <v>58416.952422477996</v>
      </c>
      <c r="AU36" s="36">
        <v>57811.112226708094</v>
      </c>
      <c r="AV36" s="36">
        <v>57205.644353596741</v>
      </c>
      <c r="AW36" s="36">
        <v>56644.466834759121</v>
      </c>
      <c r="AX36" s="36">
        <v>56113.474289531514</v>
      </c>
      <c r="AY36" s="36">
        <v>55615.540464439597</v>
      </c>
      <c r="AZ36" s="36">
        <v>55153.148849278812</v>
      </c>
      <c r="BA36" s="36">
        <v>54745.362518746617</v>
      </c>
      <c r="BB36" s="37">
        <v>54387.608138081705</v>
      </c>
    </row>
    <row r="37" spans="1:54" x14ac:dyDescent="0.35">
      <c r="A37" s="33" t="s">
        <v>283</v>
      </c>
      <c r="B37" s="70"/>
      <c r="C37" s="34" t="s">
        <v>284</v>
      </c>
      <c r="D37" s="35">
        <v>174.3574582951685</v>
      </c>
      <c r="E37" s="36">
        <v>176.90890999999999</v>
      </c>
      <c r="F37" s="36">
        <v>169.01151999999996</v>
      </c>
      <c r="G37" s="36">
        <v>156.20040999999998</v>
      </c>
      <c r="H37" s="36">
        <v>162.49969999999996</v>
      </c>
      <c r="I37" s="36">
        <v>188.71123633488318</v>
      </c>
      <c r="J37" s="36">
        <v>157.17863999999994</v>
      </c>
      <c r="K37" s="36">
        <v>156.05150999999992</v>
      </c>
      <c r="L37" s="36">
        <v>176.15111000000005</v>
      </c>
      <c r="M37" s="36">
        <v>132.54297</v>
      </c>
      <c r="N37" s="36">
        <v>121.86325380563726</v>
      </c>
      <c r="O37" s="36">
        <v>113.35376056403618</v>
      </c>
      <c r="P37" s="36">
        <v>94.463590239620743</v>
      </c>
      <c r="Q37" s="36">
        <v>87.130999611275101</v>
      </c>
      <c r="R37" s="36">
        <v>81.995761426514918</v>
      </c>
      <c r="S37" s="36">
        <v>76.50232394657786</v>
      </c>
      <c r="T37" s="36">
        <v>80.362108150161987</v>
      </c>
      <c r="U37" s="36">
        <v>83.744516561371924</v>
      </c>
      <c r="V37" s="36">
        <v>86.785630440064978</v>
      </c>
      <c r="W37" s="36">
        <v>89.551666115483329</v>
      </c>
      <c r="X37" s="36">
        <v>92.031290745806857</v>
      </c>
      <c r="Y37" s="36">
        <v>94.332159315412909</v>
      </c>
      <c r="Z37" s="36">
        <v>96.643364412353534</v>
      </c>
      <c r="AA37" s="36">
        <v>98.649847402876802</v>
      </c>
      <c r="AB37" s="36">
        <v>100.70984899665673</v>
      </c>
      <c r="AC37" s="36">
        <v>102.39561395109608</v>
      </c>
      <c r="AD37" s="36">
        <v>104.15898956563653</v>
      </c>
      <c r="AE37" s="36">
        <v>106.08006687941455</v>
      </c>
      <c r="AF37" s="36">
        <v>108.16622568180033</v>
      </c>
      <c r="AG37" s="36">
        <v>110.37880866323948</v>
      </c>
      <c r="AH37" s="36">
        <v>112.55305464472985</v>
      </c>
      <c r="AI37" s="36">
        <v>114.67725422853125</v>
      </c>
      <c r="AJ37" s="36">
        <v>116.81168758636319</v>
      </c>
      <c r="AK37" s="36">
        <v>118.71964996365669</v>
      </c>
      <c r="AL37" s="36">
        <v>120.52475636964839</v>
      </c>
      <c r="AM37" s="36">
        <v>122.16052757133566</v>
      </c>
      <c r="AN37" s="36">
        <v>123.71251150008364</v>
      </c>
      <c r="AO37" s="36">
        <v>125.19365380784771</v>
      </c>
      <c r="AP37" s="36">
        <v>126.73403748891131</v>
      </c>
      <c r="AQ37" s="36">
        <v>128.03979531472334</v>
      </c>
      <c r="AR37" s="36">
        <v>129.33898607235832</v>
      </c>
      <c r="AS37" s="36">
        <v>130.63872692014044</v>
      </c>
      <c r="AT37" s="36">
        <v>131.92484544774518</v>
      </c>
      <c r="AU37" s="36">
        <v>133.1188176587541</v>
      </c>
      <c r="AV37" s="36">
        <v>134.17556540826214</v>
      </c>
      <c r="AW37" s="36">
        <v>135.34290470162588</v>
      </c>
      <c r="AX37" s="36">
        <v>136.35305420429356</v>
      </c>
      <c r="AY37" s="36">
        <v>136.80781291256307</v>
      </c>
      <c r="AZ37" s="36">
        <v>137.44688112400226</v>
      </c>
      <c r="BA37" s="36">
        <v>137.5146900441685</v>
      </c>
      <c r="BB37" s="37">
        <v>137.27547395730966</v>
      </c>
    </row>
    <row r="38" spans="1:54" x14ac:dyDescent="0.35">
      <c r="A38" s="28" t="s">
        <v>285</v>
      </c>
      <c r="B38" s="70" t="s">
        <v>14</v>
      </c>
      <c r="C38" s="29" t="s">
        <v>286</v>
      </c>
      <c r="D38" s="30">
        <v>50809.641236346404</v>
      </c>
      <c r="E38" s="31">
        <v>49881.669569999991</v>
      </c>
      <c r="F38" s="31">
        <v>48609.410429999996</v>
      </c>
      <c r="G38" s="31">
        <v>50059.789619999989</v>
      </c>
      <c r="H38" s="31">
        <v>53744.096709999991</v>
      </c>
      <c r="I38" s="31">
        <v>56105.726441547915</v>
      </c>
      <c r="J38" s="31">
        <v>57888.603099999986</v>
      </c>
      <c r="K38" s="31">
        <v>59153.68217</v>
      </c>
      <c r="L38" s="31">
        <v>59316.450270000001</v>
      </c>
      <c r="M38" s="31">
        <v>55279.608</v>
      </c>
      <c r="N38" s="31">
        <v>55614.666361971009</v>
      </c>
      <c r="O38" s="31">
        <v>55927.864811847947</v>
      </c>
      <c r="P38" s="31">
        <v>54699.71566384333</v>
      </c>
      <c r="Q38" s="31">
        <v>54785.456715916232</v>
      </c>
      <c r="R38" s="31">
        <v>54718.391422409288</v>
      </c>
      <c r="S38" s="31">
        <v>56492.530161562885</v>
      </c>
      <c r="T38" s="31">
        <v>59310.045302555925</v>
      </c>
      <c r="U38" s="31">
        <v>61454.9064763407</v>
      </c>
      <c r="V38" s="31">
        <v>63416.019022848675</v>
      </c>
      <c r="W38" s="31">
        <v>65033.085351412621</v>
      </c>
      <c r="X38" s="31">
        <v>66250.698256344811</v>
      </c>
      <c r="Y38" s="31">
        <v>67610.739681872947</v>
      </c>
      <c r="Z38" s="31">
        <v>68714.72169001821</v>
      </c>
      <c r="AA38" s="31">
        <v>69584.536105896812</v>
      </c>
      <c r="AB38" s="31">
        <v>70144.386961570737</v>
      </c>
      <c r="AC38" s="31">
        <v>70897.46564806407</v>
      </c>
      <c r="AD38" s="31">
        <v>71767.798495808092</v>
      </c>
      <c r="AE38" s="31">
        <v>72707.772809131609</v>
      </c>
      <c r="AF38" s="31">
        <v>73646.271482343698</v>
      </c>
      <c r="AG38" s="31">
        <v>74470.47747400697</v>
      </c>
      <c r="AH38" s="31">
        <v>75208.8169799436</v>
      </c>
      <c r="AI38" s="31">
        <v>76091.701498460417</v>
      </c>
      <c r="AJ38" s="31">
        <v>76694.094896808107</v>
      </c>
      <c r="AK38" s="31">
        <v>77214.491511186861</v>
      </c>
      <c r="AL38" s="31">
        <v>77650.671991783354</v>
      </c>
      <c r="AM38" s="31">
        <v>77987.582481830716</v>
      </c>
      <c r="AN38" s="31">
        <v>78488.813127516958</v>
      </c>
      <c r="AO38" s="31">
        <v>78843.553013646175</v>
      </c>
      <c r="AP38" s="31">
        <v>79335.929531595713</v>
      </c>
      <c r="AQ38" s="31">
        <v>79643.594550198963</v>
      </c>
      <c r="AR38" s="31">
        <v>79969.618976063502</v>
      </c>
      <c r="AS38" s="31">
        <v>80357.47271546023</v>
      </c>
      <c r="AT38" s="31">
        <v>80679.635032743841</v>
      </c>
      <c r="AU38" s="31">
        <v>80847.546110736395</v>
      </c>
      <c r="AV38" s="31">
        <v>80884.163325892034</v>
      </c>
      <c r="AW38" s="31">
        <v>81142.493645734095</v>
      </c>
      <c r="AX38" s="31">
        <v>81270.285192891592</v>
      </c>
      <c r="AY38" s="31">
        <v>80979.615142360388</v>
      </c>
      <c r="AZ38" s="31">
        <v>80871.395334514003</v>
      </c>
      <c r="BA38" s="31">
        <v>80267.805805008291</v>
      </c>
      <c r="BB38" s="32">
        <v>79492.629849922363</v>
      </c>
    </row>
    <row r="39" spans="1:54" x14ac:dyDescent="0.35">
      <c r="A39" s="33" t="s">
        <v>287</v>
      </c>
      <c r="B39" s="70"/>
      <c r="C39" s="34" t="s">
        <v>288</v>
      </c>
      <c r="D39" s="35">
        <v>120.16351973971322</v>
      </c>
      <c r="E39" s="36">
        <v>103.00301</v>
      </c>
      <c r="F39" s="36">
        <v>34.101749999999996</v>
      </c>
      <c r="G39" s="36">
        <v>30.900439999999985</v>
      </c>
      <c r="H39" s="36">
        <v>46.600149999999985</v>
      </c>
      <c r="I39" s="36">
        <v>14.37853893571071</v>
      </c>
      <c r="J39" s="36">
        <v>15.400170000000003</v>
      </c>
      <c r="K39" s="36">
        <v>3.10026</v>
      </c>
      <c r="L39" s="36">
        <v>0.99999999999999978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7">
        <v>0</v>
      </c>
    </row>
    <row r="40" spans="1:54" x14ac:dyDescent="0.35">
      <c r="A40" s="33" t="s">
        <v>289</v>
      </c>
      <c r="B40" s="70"/>
      <c r="C40" s="34" t="s">
        <v>290</v>
      </c>
      <c r="D40" s="35">
        <v>45606.645306585226</v>
      </c>
      <c r="E40" s="36">
        <v>44224.317450000002</v>
      </c>
      <c r="F40" s="36">
        <v>43676.429909999992</v>
      </c>
      <c r="G40" s="36">
        <v>45093.059359999999</v>
      </c>
      <c r="H40" s="36">
        <v>48263.204239999985</v>
      </c>
      <c r="I40" s="36">
        <v>50719.683889424334</v>
      </c>
      <c r="J40" s="36">
        <v>52337.12812999999</v>
      </c>
      <c r="K40" s="36">
        <v>54097.743309999998</v>
      </c>
      <c r="L40" s="36">
        <v>54061.714079999983</v>
      </c>
      <c r="M40" s="36">
        <v>49857.056810000002</v>
      </c>
      <c r="N40" s="36">
        <v>49911.050338133384</v>
      </c>
      <c r="O40" s="36">
        <v>51311.817667027113</v>
      </c>
      <c r="P40" s="36">
        <v>50131.352713574102</v>
      </c>
      <c r="Q40" s="36">
        <v>50037.826157827112</v>
      </c>
      <c r="R40" s="36">
        <v>50413.262985727575</v>
      </c>
      <c r="S40" s="36">
        <v>52100.120438265883</v>
      </c>
      <c r="T40" s="36">
        <v>54764.857680092267</v>
      </c>
      <c r="U40" s="36">
        <v>57183.710750096245</v>
      </c>
      <c r="V40" s="36">
        <v>59084.639638750479</v>
      </c>
      <c r="W40" s="36">
        <v>60729.276438039895</v>
      </c>
      <c r="X40" s="36">
        <v>62108.491376954211</v>
      </c>
      <c r="Y40" s="36">
        <v>63500.065012676707</v>
      </c>
      <c r="Z40" s="36">
        <v>64691.906662255358</v>
      </c>
      <c r="AA40" s="36">
        <v>65740.281592481624</v>
      </c>
      <c r="AB40" s="36">
        <v>66498.119705632562</v>
      </c>
      <c r="AC40" s="36">
        <v>67339.358957655582</v>
      </c>
      <c r="AD40" s="36">
        <v>68197.393188101341</v>
      </c>
      <c r="AE40" s="36">
        <v>69117.468801806943</v>
      </c>
      <c r="AF40" s="36">
        <v>70119.399895636336</v>
      </c>
      <c r="AG40" s="36">
        <v>71011.813292680323</v>
      </c>
      <c r="AH40" s="36">
        <v>71874.773386738496</v>
      </c>
      <c r="AI40" s="36">
        <v>72786.000797816116</v>
      </c>
      <c r="AJ40" s="36">
        <v>73494.167804930505</v>
      </c>
      <c r="AK40" s="36">
        <v>74127.515642699873</v>
      </c>
      <c r="AL40" s="36">
        <v>74624.823776861245</v>
      </c>
      <c r="AM40" s="36">
        <v>75086.230594563443</v>
      </c>
      <c r="AN40" s="36">
        <v>75596.124288966108</v>
      </c>
      <c r="AO40" s="36">
        <v>75967.903449599675</v>
      </c>
      <c r="AP40" s="36">
        <v>76473.488556123659</v>
      </c>
      <c r="AQ40" s="36">
        <v>76798.534806901749</v>
      </c>
      <c r="AR40" s="36">
        <v>77145.088160091589</v>
      </c>
      <c r="AS40" s="36">
        <v>77550.536693829214</v>
      </c>
      <c r="AT40" s="36">
        <v>77891.467612962078</v>
      </c>
      <c r="AU40" s="36">
        <v>78169.368028306228</v>
      </c>
      <c r="AV40" s="36">
        <v>78325.580250644038</v>
      </c>
      <c r="AW40" s="36">
        <v>78611.853333548206</v>
      </c>
      <c r="AX40" s="36">
        <v>78765.69128568568</v>
      </c>
      <c r="AY40" s="36">
        <v>78505.49112215059</v>
      </c>
      <c r="AZ40" s="36">
        <v>78466.158684490409</v>
      </c>
      <c r="BA40" s="36">
        <v>77915.0741938555</v>
      </c>
      <c r="BB40" s="37">
        <v>77181.081348794745</v>
      </c>
    </row>
    <row r="41" spans="1:54" x14ac:dyDescent="0.35">
      <c r="A41" s="33" t="s">
        <v>291</v>
      </c>
      <c r="B41" s="70"/>
      <c r="C41" s="34" t="s">
        <v>292</v>
      </c>
      <c r="D41" s="35">
        <v>5082.8324100214604</v>
      </c>
      <c r="E41" s="36">
        <v>5554.3491099999992</v>
      </c>
      <c r="F41" s="36">
        <v>4898.8787699999993</v>
      </c>
      <c r="G41" s="36">
        <v>4935.8298199999999</v>
      </c>
      <c r="H41" s="36">
        <v>5434.2923199999996</v>
      </c>
      <c r="I41" s="36">
        <v>5371.6640131878703</v>
      </c>
      <c r="J41" s="36">
        <v>5536.0747999999994</v>
      </c>
      <c r="K41" s="36">
        <v>5052.838600000001</v>
      </c>
      <c r="L41" s="36">
        <v>5253.7361899999996</v>
      </c>
      <c r="M41" s="36">
        <v>5422.5511899999992</v>
      </c>
      <c r="N41" s="36">
        <v>5703.6160238376278</v>
      </c>
      <c r="O41" s="36">
        <v>4616.0471448208264</v>
      </c>
      <c r="P41" s="36">
        <v>4568.362950269232</v>
      </c>
      <c r="Q41" s="36">
        <v>4747.6305580891212</v>
      </c>
      <c r="R41" s="36">
        <v>4305.1284366817099</v>
      </c>
      <c r="S41" s="36">
        <v>4392.4097232970007</v>
      </c>
      <c r="T41" s="36">
        <v>4545.187622463659</v>
      </c>
      <c r="U41" s="36">
        <v>4271.1957262444539</v>
      </c>
      <c r="V41" s="36">
        <v>4331.3793840981916</v>
      </c>
      <c r="W41" s="36">
        <v>4303.8089133727271</v>
      </c>
      <c r="X41" s="36">
        <v>4142.2068793906064</v>
      </c>
      <c r="Y41" s="36">
        <v>4110.6746691962298</v>
      </c>
      <c r="Z41" s="36">
        <v>4022.8150277628506</v>
      </c>
      <c r="AA41" s="36">
        <v>3844.2545134151783</v>
      </c>
      <c r="AB41" s="36">
        <v>3646.2672559381585</v>
      </c>
      <c r="AC41" s="36">
        <v>3558.1066904084878</v>
      </c>
      <c r="AD41" s="36">
        <v>3570.4053077067633</v>
      </c>
      <c r="AE41" s="36">
        <v>3590.3040073246621</v>
      </c>
      <c r="AF41" s="36">
        <v>3526.8715867073606</v>
      </c>
      <c r="AG41" s="36">
        <v>3458.6641813266369</v>
      </c>
      <c r="AH41" s="36">
        <v>3334.0435932051068</v>
      </c>
      <c r="AI41" s="36">
        <v>3305.7007006443041</v>
      </c>
      <c r="AJ41" s="36">
        <v>3199.9270918776047</v>
      </c>
      <c r="AK41" s="36">
        <v>3086.9758684869821</v>
      </c>
      <c r="AL41" s="36">
        <v>3025.8482149220999</v>
      </c>
      <c r="AM41" s="36">
        <v>2901.3518872672676</v>
      </c>
      <c r="AN41" s="36">
        <v>2892.6888385508546</v>
      </c>
      <c r="AO41" s="36">
        <v>2875.6495640465082</v>
      </c>
      <c r="AP41" s="36">
        <v>2862.4409754720391</v>
      </c>
      <c r="AQ41" s="36">
        <v>2845.0597432972113</v>
      </c>
      <c r="AR41" s="36">
        <v>2824.5308159719084</v>
      </c>
      <c r="AS41" s="36">
        <v>2806.9360216310315</v>
      </c>
      <c r="AT41" s="36">
        <v>2788.167419781777</v>
      </c>
      <c r="AU41" s="36">
        <v>2678.1780824301754</v>
      </c>
      <c r="AV41" s="36">
        <v>2558.583075247996</v>
      </c>
      <c r="AW41" s="36">
        <v>2530.6403121858866</v>
      </c>
      <c r="AX41" s="36">
        <v>2504.5939072059036</v>
      </c>
      <c r="AY41" s="36">
        <v>2474.1240202097838</v>
      </c>
      <c r="AZ41" s="36">
        <v>2405.2366500235921</v>
      </c>
      <c r="BA41" s="36">
        <v>2352.7316111527912</v>
      </c>
      <c r="BB41" s="37">
        <v>2311.5485011276173</v>
      </c>
    </row>
    <row r="42" spans="1:54" x14ac:dyDescent="0.35">
      <c r="A42" s="28" t="s">
        <v>132</v>
      </c>
      <c r="B42" s="70"/>
      <c r="C42" s="29" t="s">
        <v>293</v>
      </c>
      <c r="D42" s="30">
        <v>11.608022585550522</v>
      </c>
      <c r="E42" s="31">
        <v>13.798519999999595</v>
      </c>
      <c r="F42" s="31">
        <v>10.600779999999341</v>
      </c>
      <c r="G42" s="31">
        <v>11.599229999998069</v>
      </c>
      <c r="H42" s="31">
        <v>22.098340000003553</v>
      </c>
      <c r="I42" s="31">
        <v>48.342493782202794</v>
      </c>
      <c r="J42" s="31">
        <v>7.3987100000014134</v>
      </c>
      <c r="K42" s="31">
        <v>16.802980000003487</v>
      </c>
      <c r="L42" s="31">
        <v>91.688569999998464</v>
      </c>
      <c r="M42" s="31">
        <v>18.199789999997172</v>
      </c>
      <c r="N42" s="31">
        <v>176.55737677615105</v>
      </c>
      <c r="O42" s="31">
        <v>107.05037537442951</v>
      </c>
      <c r="P42" s="31">
        <v>204.83797040085872</v>
      </c>
      <c r="Q42" s="31">
        <v>116.96244822836319</v>
      </c>
      <c r="R42" s="31">
        <v>38.884096715855264</v>
      </c>
      <c r="S42" s="31">
        <v>51.948819254651447</v>
      </c>
      <c r="T42" s="31">
        <v>52.222800882495648</v>
      </c>
      <c r="U42" s="31">
        <v>52.217951211994659</v>
      </c>
      <c r="V42" s="31">
        <v>52.110486128066164</v>
      </c>
      <c r="W42" s="31">
        <v>51.175750413267295</v>
      </c>
      <c r="X42" s="31">
        <v>50.980169852118927</v>
      </c>
      <c r="Y42" s="31">
        <v>51.405402462728645</v>
      </c>
      <c r="Z42" s="31">
        <v>51.808220870546151</v>
      </c>
      <c r="AA42" s="31">
        <v>46.917164455709887</v>
      </c>
      <c r="AB42" s="31">
        <v>40.976821717745366</v>
      </c>
      <c r="AC42" s="31">
        <v>40.988014716937094</v>
      </c>
      <c r="AD42" s="31">
        <v>39.966425734298241</v>
      </c>
      <c r="AE42" s="31">
        <v>39.737383477854969</v>
      </c>
      <c r="AF42" s="31">
        <v>34.463799500104201</v>
      </c>
      <c r="AG42" s="31">
        <v>32.166891800888386</v>
      </c>
      <c r="AH42" s="31">
        <v>31.343337022207542</v>
      </c>
      <c r="AI42" s="31">
        <v>31.042580081744454</v>
      </c>
      <c r="AJ42" s="31">
        <v>26.585780410846148</v>
      </c>
      <c r="AK42" s="31">
        <v>22.574173871220712</v>
      </c>
      <c r="AL42" s="31">
        <v>20.188189207272263</v>
      </c>
      <c r="AM42" s="31">
        <v>15.800012935780078</v>
      </c>
      <c r="AN42" s="31">
        <v>15.826475646644676</v>
      </c>
      <c r="AO42" s="31">
        <v>15.836530815712671</v>
      </c>
      <c r="AP42" s="31">
        <v>15.837167581828428</v>
      </c>
      <c r="AQ42" s="31">
        <v>15.830001574302669</v>
      </c>
      <c r="AR42" s="31">
        <v>15.816776330314534</v>
      </c>
      <c r="AS42" s="31">
        <v>15.817820735962886</v>
      </c>
      <c r="AT42" s="31">
        <v>15.795527208888382</v>
      </c>
      <c r="AU42" s="31">
        <v>12.447418693136713</v>
      </c>
      <c r="AV42" s="31">
        <v>8.9953261224232293</v>
      </c>
      <c r="AW42" s="31">
        <v>8.7736238119346996</v>
      </c>
      <c r="AX42" s="31">
        <v>8.2624565578039437</v>
      </c>
      <c r="AY42" s="31">
        <v>7.9604958853138186</v>
      </c>
      <c r="AZ42" s="31">
        <v>6.1423708864419773</v>
      </c>
      <c r="BA42" s="31">
        <v>5.3328509494290675</v>
      </c>
      <c r="BB42" s="32">
        <v>5.025018757801015</v>
      </c>
    </row>
    <row r="43" spans="1:54" x14ac:dyDescent="0.35">
      <c r="A43" s="28" t="s">
        <v>294</v>
      </c>
      <c r="B43" s="70" t="s">
        <v>23</v>
      </c>
      <c r="C43" s="29" t="s">
        <v>295</v>
      </c>
      <c r="D43" s="30">
        <v>247855.91810412126</v>
      </c>
      <c r="E43" s="31">
        <v>261326.33410999997</v>
      </c>
      <c r="F43" s="31">
        <v>259926.07324999996</v>
      </c>
      <c r="G43" s="31">
        <v>268277.35631999996</v>
      </c>
      <c r="H43" s="31">
        <v>274484.04766999994</v>
      </c>
      <c r="I43" s="31">
        <v>278647.62007968745</v>
      </c>
      <c r="J43" s="31">
        <v>280862.44847</v>
      </c>
      <c r="K43" s="31">
        <v>273281.47759999993</v>
      </c>
      <c r="L43" s="31">
        <v>278492.21147999994</v>
      </c>
      <c r="M43" s="31">
        <v>265599.02737999998</v>
      </c>
      <c r="N43" s="31">
        <v>267738.03285450197</v>
      </c>
      <c r="O43" s="31">
        <v>261110.46552846994</v>
      </c>
      <c r="P43" s="31">
        <v>256184.73465457177</v>
      </c>
      <c r="Q43" s="31">
        <v>256587.67985362725</v>
      </c>
      <c r="R43" s="31">
        <v>254654.19314938664</v>
      </c>
      <c r="S43" s="31">
        <v>261460.0024553338</v>
      </c>
      <c r="T43" s="31">
        <v>267610.19395704672</v>
      </c>
      <c r="U43" s="31">
        <v>270379.16885454254</v>
      </c>
      <c r="V43" s="31">
        <v>271842.16106249706</v>
      </c>
      <c r="W43" s="31">
        <v>271469.39799835579</v>
      </c>
      <c r="X43" s="31">
        <v>269699.5344487768</v>
      </c>
      <c r="Y43" s="31">
        <v>267122.30093022011</v>
      </c>
      <c r="Z43" s="31">
        <v>264297.89285573713</v>
      </c>
      <c r="AA43" s="31">
        <v>261916.63578358834</v>
      </c>
      <c r="AB43" s="31">
        <v>257473.00488003658</v>
      </c>
      <c r="AC43" s="31">
        <v>253531.51966730889</v>
      </c>
      <c r="AD43" s="31">
        <v>250544.94294554615</v>
      </c>
      <c r="AE43" s="31">
        <v>246918.4451459588</v>
      </c>
      <c r="AF43" s="31">
        <v>244250.08897273144</v>
      </c>
      <c r="AG43" s="31">
        <v>241372.64827230538</v>
      </c>
      <c r="AH43" s="31">
        <v>238047.37420234541</v>
      </c>
      <c r="AI43" s="31">
        <v>235857.81395236851</v>
      </c>
      <c r="AJ43" s="31">
        <v>233589.67620605358</v>
      </c>
      <c r="AK43" s="31">
        <v>230692.94683259825</v>
      </c>
      <c r="AL43" s="31">
        <v>227767.25717964777</v>
      </c>
      <c r="AM43" s="31">
        <v>224662.92506844111</v>
      </c>
      <c r="AN43" s="31">
        <v>221895.62025149204</v>
      </c>
      <c r="AO43" s="31">
        <v>218846.98559056254</v>
      </c>
      <c r="AP43" s="31">
        <v>215662.2294863686</v>
      </c>
      <c r="AQ43" s="31">
        <v>212365.45638601712</v>
      </c>
      <c r="AR43" s="31">
        <v>208978.53594536093</v>
      </c>
      <c r="AS43" s="31">
        <v>205636.03220978417</v>
      </c>
      <c r="AT43" s="31">
        <v>202363.52498977719</v>
      </c>
      <c r="AU43" s="31">
        <v>198912.22534395958</v>
      </c>
      <c r="AV43" s="31">
        <v>195494.41247078826</v>
      </c>
      <c r="AW43" s="31">
        <v>192166.44091404229</v>
      </c>
      <c r="AX43" s="31">
        <v>188970.74425979523</v>
      </c>
      <c r="AY43" s="31">
        <v>185741.9194500187</v>
      </c>
      <c r="AZ43" s="31">
        <v>182581.15958857359</v>
      </c>
      <c r="BA43" s="31">
        <v>179361.62302259461</v>
      </c>
      <c r="BB43" s="32">
        <v>176124.29756532877</v>
      </c>
    </row>
    <row r="44" spans="1:54" x14ac:dyDescent="0.35">
      <c r="A44" s="28" t="s">
        <v>8</v>
      </c>
      <c r="B44" s="70" t="s">
        <v>29</v>
      </c>
      <c r="C44" s="29" t="s">
        <v>296</v>
      </c>
      <c r="D44" s="30">
        <v>22993.304629607032</v>
      </c>
      <c r="E44" s="31">
        <v>22915.046508270741</v>
      </c>
      <c r="F44" s="31">
        <v>21412.029129999999</v>
      </c>
      <c r="G44" s="31">
        <v>22025.361249999998</v>
      </c>
      <c r="H44" s="31">
        <v>20043.748089999997</v>
      </c>
      <c r="I44" s="31">
        <v>17643.377484651566</v>
      </c>
      <c r="J44" s="31">
        <v>18214.45983</v>
      </c>
      <c r="K44" s="31">
        <v>16908.260019999998</v>
      </c>
      <c r="L44" s="31">
        <v>15101.870349999996</v>
      </c>
      <c r="M44" s="31">
        <v>12361.538729999998</v>
      </c>
      <c r="N44" s="31">
        <v>10534.187874136531</v>
      </c>
      <c r="O44" s="31">
        <v>9213.7177193268235</v>
      </c>
      <c r="P44" s="31">
        <v>7368.9322777841899</v>
      </c>
      <c r="Q44" s="31">
        <v>6516.2211875686462</v>
      </c>
      <c r="R44" s="31">
        <v>5824.2948683008108</v>
      </c>
      <c r="S44" s="31">
        <v>5888.0433716380412</v>
      </c>
      <c r="T44" s="31">
        <v>5970.442416546548</v>
      </c>
      <c r="U44" s="31">
        <v>5972.7286988850874</v>
      </c>
      <c r="V44" s="31">
        <v>5847.6955618152906</v>
      </c>
      <c r="W44" s="31">
        <v>5706.0753469115461</v>
      </c>
      <c r="X44" s="31">
        <v>5575.346219020832</v>
      </c>
      <c r="Y44" s="31">
        <v>5506.8439843599253</v>
      </c>
      <c r="Z44" s="31">
        <v>5388.9563808818339</v>
      </c>
      <c r="AA44" s="31">
        <v>5143.3033698074514</v>
      </c>
      <c r="AB44" s="31">
        <v>5047.8178147678191</v>
      </c>
      <c r="AC44" s="31">
        <v>4884.5161386131849</v>
      </c>
      <c r="AD44" s="31">
        <v>4725.6910614236922</v>
      </c>
      <c r="AE44" s="31">
        <v>4493.0087797429542</v>
      </c>
      <c r="AF44" s="31">
        <v>4358.5204451763066</v>
      </c>
      <c r="AG44" s="31">
        <v>4275.7585664129429</v>
      </c>
      <c r="AH44" s="31">
        <v>4020.7572787030504</v>
      </c>
      <c r="AI44" s="31">
        <v>3881.1867548561049</v>
      </c>
      <c r="AJ44" s="31">
        <v>3679.9744024642514</v>
      </c>
      <c r="AK44" s="31">
        <v>3478.2852542044966</v>
      </c>
      <c r="AL44" s="31">
        <v>3278.7240925970464</v>
      </c>
      <c r="AM44" s="31">
        <v>3114.6616286438716</v>
      </c>
      <c r="AN44" s="31">
        <v>3079.2074860861285</v>
      </c>
      <c r="AO44" s="31">
        <v>2933.271677736574</v>
      </c>
      <c r="AP44" s="31">
        <v>2851.5013488391478</v>
      </c>
      <c r="AQ44" s="31">
        <v>2771.8319780349848</v>
      </c>
      <c r="AR44" s="31">
        <v>2704.4002809639751</v>
      </c>
      <c r="AS44" s="31">
        <v>2619.2612869101131</v>
      </c>
      <c r="AT44" s="31">
        <v>2549.749532217902</v>
      </c>
      <c r="AU44" s="31">
        <v>2445.4962210623789</v>
      </c>
      <c r="AV44" s="31">
        <v>2382.6726458118137</v>
      </c>
      <c r="AW44" s="31">
        <v>2293.2217970472329</v>
      </c>
      <c r="AX44" s="31">
        <v>2236.7219102306613</v>
      </c>
      <c r="AY44" s="31">
        <v>2145.0484291317725</v>
      </c>
      <c r="AZ44" s="31">
        <v>2097.7151561288738</v>
      </c>
      <c r="BA44" s="31">
        <v>2064.491309020269</v>
      </c>
      <c r="BB44" s="32">
        <v>2007.7230027268315</v>
      </c>
    </row>
    <row r="45" spans="1:54" x14ac:dyDescent="0.35">
      <c r="A45" s="28" t="s">
        <v>297</v>
      </c>
      <c r="B45" s="70"/>
      <c r="C45" s="29" t="s">
        <v>298</v>
      </c>
      <c r="D45" s="30">
        <v>7867.3741215537148</v>
      </c>
      <c r="E45" s="31">
        <v>8347.2579899999964</v>
      </c>
      <c r="F45" s="31">
        <v>8595.3538799999988</v>
      </c>
      <c r="G45" s="31">
        <v>9465.136829999994</v>
      </c>
      <c r="H45" s="31">
        <v>10410.575919999999</v>
      </c>
      <c r="I45" s="31">
        <v>10419.688507171271</v>
      </c>
      <c r="J45" s="31">
        <v>10063.66187</v>
      </c>
      <c r="K45" s="31">
        <v>9601.7273799999984</v>
      </c>
      <c r="L45" s="31">
        <v>9774.2639499999968</v>
      </c>
      <c r="M45" s="31">
        <v>7904.099079999999</v>
      </c>
      <c r="N45" s="31">
        <v>7882.920358817285</v>
      </c>
      <c r="O45" s="31">
        <v>7477.444011808695</v>
      </c>
      <c r="P45" s="31">
        <v>6741.4797458088624</v>
      </c>
      <c r="Q45" s="31">
        <v>5855.7306609991965</v>
      </c>
      <c r="R45" s="31">
        <v>5518.1326170813963</v>
      </c>
      <c r="S45" s="31">
        <v>5836.7579619646885</v>
      </c>
      <c r="T45" s="31">
        <v>5794.5393302011025</v>
      </c>
      <c r="U45" s="31">
        <v>5636.8712306721109</v>
      </c>
      <c r="V45" s="31">
        <v>5418.1112191725597</v>
      </c>
      <c r="W45" s="31">
        <v>5264.5457762059568</v>
      </c>
      <c r="X45" s="31">
        <v>5195.4880801976096</v>
      </c>
      <c r="Y45" s="31">
        <v>5142.2464182545773</v>
      </c>
      <c r="Z45" s="31">
        <v>5088.7713273628924</v>
      </c>
      <c r="AA45" s="31">
        <v>4804.0934326790029</v>
      </c>
      <c r="AB45" s="31">
        <v>4723.2477316900759</v>
      </c>
      <c r="AC45" s="31">
        <v>4605.8302042969917</v>
      </c>
      <c r="AD45" s="31">
        <v>4614.8817309452961</v>
      </c>
      <c r="AE45" s="31">
        <v>4585.5733931526656</v>
      </c>
      <c r="AF45" s="31">
        <v>4569.4783724448871</v>
      </c>
      <c r="AG45" s="31">
        <v>4555.6454212174922</v>
      </c>
      <c r="AH45" s="31">
        <v>4482.4744474269846</v>
      </c>
      <c r="AI45" s="31">
        <v>4476.4055619342525</v>
      </c>
      <c r="AJ45" s="31">
        <v>4438.2071098284177</v>
      </c>
      <c r="AK45" s="31">
        <v>4339.1663552455529</v>
      </c>
      <c r="AL45" s="31">
        <v>4258.9064643054917</v>
      </c>
      <c r="AM45" s="31">
        <v>4170.3921932947151</v>
      </c>
      <c r="AN45" s="31">
        <v>4152.5042511650481</v>
      </c>
      <c r="AO45" s="31">
        <v>4087.902690925257</v>
      </c>
      <c r="AP45" s="31">
        <v>4013.7134509235721</v>
      </c>
      <c r="AQ45" s="31">
        <v>3837.5210964240441</v>
      </c>
      <c r="AR45" s="31">
        <v>3543.0521326059416</v>
      </c>
      <c r="AS45" s="31">
        <v>3171.3510285573921</v>
      </c>
      <c r="AT45" s="31">
        <v>2778.3076074223827</v>
      </c>
      <c r="AU45" s="31">
        <v>2403.2229321119435</v>
      </c>
      <c r="AV45" s="31">
        <v>2316.9974535373835</v>
      </c>
      <c r="AW45" s="31">
        <v>2257.1492668760461</v>
      </c>
      <c r="AX45" s="31">
        <v>2226.4059384199008</v>
      </c>
      <c r="AY45" s="31">
        <v>2070.0897438480165</v>
      </c>
      <c r="AZ45" s="31">
        <v>2027.6258339217366</v>
      </c>
      <c r="BA45" s="31">
        <v>1969.6471085154205</v>
      </c>
      <c r="BB45" s="32">
        <v>1853.4573534358858</v>
      </c>
    </row>
    <row r="46" spans="1:54" x14ac:dyDescent="0.35">
      <c r="A46" s="33" t="s">
        <v>299</v>
      </c>
      <c r="B46" s="70"/>
      <c r="C46" s="34" t="s">
        <v>300</v>
      </c>
      <c r="D46" s="35">
        <v>2.1086444001443754</v>
      </c>
      <c r="E46" s="36">
        <v>3.199939999999998</v>
      </c>
      <c r="F46" s="36">
        <v>5.2999899999999984</v>
      </c>
      <c r="G46" s="36">
        <v>4.2001199999999992</v>
      </c>
      <c r="H46" s="36">
        <v>6.3000199999999982</v>
      </c>
      <c r="I46" s="36">
        <v>7.380321279801521</v>
      </c>
      <c r="J46" s="36">
        <v>8.4000299999999974</v>
      </c>
      <c r="K46" s="36">
        <v>9.4250699999999981</v>
      </c>
      <c r="L46" s="36">
        <v>8.3999900000000025</v>
      </c>
      <c r="M46" s="36">
        <v>8.3998999999999988</v>
      </c>
      <c r="N46" s="36">
        <v>9.4822009043262625</v>
      </c>
      <c r="O46" s="36">
        <v>10.533139187579032</v>
      </c>
      <c r="P46" s="36">
        <v>12.654099785619287</v>
      </c>
      <c r="Q46" s="36">
        <v>12.654035065816782</v>
      </c>
      <c r="R46" s="36">
        <v>15.81163357157452</v>
      </c>
      <c r="S46" s="36">
        <v>15.811630843935774</v>
      </c>
      <c r="T46" s="36">
        <v>15.965920610217211</v>
      </c>
      <c r="U46" s="36">
        <v>16.256974380721402</v>
      </c>
      <c r="V46" s="36">
        <v>16.304912598185133</v>
      </c>
      <c r="W46" s="36">
        <v>16.162010998387792</v>
      </c>
      <c r="X46" s="36">
        <v>15.972513751112848</v>
      </c>
      <c r="Y46" s="36">
        <v>15.836764543855299</v>
      </c>
      <c r="Z46" s="36">
        <v>15.753259491618262</v>
      </c>
      <c r="AA46" s="36">
        <v>15.292686639039321</v>
      </c>
      <c r="AB46" s="36">
        <v>14.449338823061311</v>
      </c>
      <c r="AC46" s="36">
        <v>14.155161226727182</v>
      </c>
      <c r="AD46" s="36">
        <v>13.644283562247896</v>
      </c>
      <c r="AE46" s="36">
        <v>13.14389367782185</v>
      </c>
      <c r="AF46" s="36">
        <v>13.103864538951495</v>
      </c>
      <c r="AG46" s="36">
        <v>12.892443069172543</v>
      </c>
      <c r="AH46" s="36">
        <v>12.802870421284624</v>
      </c>
      <c r="AI46" s="36">
        <v>12.758827613767171</v>
      </c>
      <c r="AJ46" s="36">
        <v>12.712793448140113</v>
      </c>
      <c r="AK46" s="36">
        <v>12.368142797954196</v>
      </c>
      <c r="AL46" s="36">
        <v>12.166519773400628</v>
      </c>
      <c r="AM46" s="36">
        <v>11.800144288311671</v>
      </c>
      <c r="AN46" s="36">
        <v>11.71466438078895</v>
      </c>
      <c r="AO46" s="36">
        <v>11.537038955619277</v>
      </c>
      <c r="AP46" s="36">
        <v>11.248274771308868</v>
      </c>
      <c r="AQ46" s="36">
        <v>10.997652084571001</v>
      </c>
      <c r="AR46" s="36">
        <v>10.749438582891271</v>
      </c>
      <c r="AS46" s="36">
        <v>10.562218836019706</v>
      </c>
      <c r="AT46" s="36">
        <v>10.409543499396984</v>
      </c>
      <c r="AU46" s="36">
        <v>10.110494208169515</v>
      </c>
      <c r="AV46" s="36">
        <v>9.7154201398106057</v>
      </c>
      <c r="AW46" s="36">
        <v>9.4948106677241668</v>
      </c>
      <c r="AX46" s="36">
        <v>9.22358762782852</v>
      </c>
      <c r="AY46" s="36">
        <v>8.9629995735691992</v>
      </c>
      <c r="AZ46" s="36">
        <v>8.787499050672686</v>
      </c>
      <c r="BA46" s="36">
        <v>8.5808061003305376</v>
      </c>
      <c r="BB46" s="37">
        <v>8.3996545118925336</v>
      </c>
    </row>
    <row r="47" spans="1:54" x14ac:dyDescent="0.35">
      <c r="A47" s="33" t="s">
        <v>9</v>
      </c>
      <c r="B47" s="70"/>
      <c r="C47" s="34" t="s">
        <v>301</v>
      </c>
      <c r="D47" s="35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36">
        <v>0</v>
      </c>
      <c r="AZ47" s="36">
        <v>0</v>
      </c>
      <c r="BA47" s="36">
        <v>0</v>
      </c>
      <c r="BB47" s="37">
        <v>0</v>
      </c>
    </row>
    <row r="48" spans="1:54" x14ac:dyDescent="0.35">
      <c r="A48" s="33" t="s">
        <v>35</v>
      </c>
      <c r="B48" s="70"/>
      <c r="C48" s="34" t="s">
        <v>302</v>
      </c>
      <c r="D48" s="35">
        <v>0</v>
      </c>
      <c r="E48" s="36">
        <v>2.9002399999999993</v>
      </c>
      <c r="F48" s="36">
        <v>3.8003000000000005</v>
      </c>
      <c r="G48" s="36">
        <v>1.9001399999999997</v>
      </c>
      <c r="H48" s="36">
        <v>6.7013799999999808</v>
      </c>
      <c r="I48" s="36">
        <v>6.7117867678678715</v>
      </c>
      <c r="J48" s="36">
        <v>5.7992699999999848</v>
      </c>
      <c r="K48" s="36">
        <v>4.8001500000000048</v>
      </c>
      <c r="L48" s="36">
        <v>4.8000200000000115</v>
      </c>
      <c r="M48" s="36">
        <v>1.9000100000000049</v>
      </c>
      <c r="N48" s="36">
        <v>1.9108485431510562</v>
      </c>
      <c r="O48" s="36">
        <v>2.8900300332142059</v>
      </c>
      <c r="P48" s="36">
        <v>1.910897302122111</v>
      </c>
      <c r="Q48" s="36">
        <v>1.9108742431886119</v>
      </c>
      <c r="R48" s="36">
        <v>1.9107530775486457</v>
      </c>
      <c r="S48" s="36">
        <v>1.910797497909952</v>
      </c>
      <c r="T48" s="36">
        <v>1.9357308596158731</v>
      </c>
      <c r="U48" s="36">
        <v>1.9806264048962938</v>
      </c>
      <c r="V48" s="36">
        <v>1.9943916772333636</v>
      </c>
      <c r="W48" s="36">
        <v>2.0024031649625957</v>
      </c>
      <c r="X48" s="36">
        <v>1.935705899603132</v>
      </c>
      <c r="Y48" s="36">
        <v>1.9293872596223103</v>
      </c>
      <c r="Z48" s="36">
        <v>1.9432076319656515</v>
      </c>
      <c r="AA48" s="36">
        <v>1.9533566549639694</v>
      </c>
      <c r="AB48" s="36">
        <v>1.9589035834685347</v>
      </c>
      <c r="AC48" s="36">
        <v>1.946348377591824</v>
      </c>
      <c r="AD48" s="36">
        <v>1.950253484770299</v>
      </c>
      <c r="AE48" s="36">
        <v>1.9571678462404349</v>
      </c>
      <c r="AF48" s="36">
        <v>1.9250463176941577</v>
      </c>
      <c r="AG48" s="36">
        <v>1.9031819536481043</v>
      </c>
      <c r="AH48" s="36">
        <v>1.8640084412307507</v>
      </c>
      <c r="AI48" s="36">
        <v>1.7273561554728025</v>
      </c>
      <c r="AJ48" s="36">
        <v>1.6765357600859763</v>
      </c>
      <c r="AK48" s="36">
        <v>1.5844663186089776</v>
      </c>
      <c r="AL48" s="36">
        <v>1.533875124626608</v>
      </c>
      <c r="AM48" s="36">
        <v>1.4926651716641588</v>
      </c>
      <c r="AN48" s="36">
        <v>1.5004072387767196</v>
      </c>
      <c r="AO48" s="36">
        <v>1.5060932193729408</v>
      </c>
      <c r="AP48" s="36">
        <v>1.4927400330783942</v>
      </c>
      <c r="AQ48" s="36">
        <v>1.4793127586493506</v>
      </c>
      <c r="AR48" s="36">
        <v>1.4641031069201691</v>
      </c>
      <c r="AS48" s="36">
        <v>1.4180469366356239</v>
      </c>
      <c r="AT48" s="36">
        <v>1.3929325216453015</v>
      </c>
      <c r="AU48" s="36">
        <v>1.3562627002238068</v>
      </c>
      <c r="AV48" s="36">
        <v>1.3332143462672874</v>
      </c>
      <c r="AW48" s="36">
        <v>1.3156289756572332</v>
      </c>
      <c r="AX48" s="36">
        <v>1.3126354819767649</v>
      </c>
      <c r="AY48" s="36">
        <v>1.3091433271003132</v>
      </c>
      <c r="AZ48" s="36">
        <v>1.302400799780852</v>
      </c>
      <c r="BA48" s="36">
        <v>1.2939997673509729</v>
      </c>
      <c r="BB48" s="37">
        <v>1.2866607128109049</v>
      </c>
    </row>
    <row r="49" spans="1:54" x14ac:dyDescent="0.35">
      <c r="A49" s="33" t="s">
        <v>10</v>
      </c>
      <c r="B49" s="70"/>
      <c r="C49" s="34" t="s">
        <v>303</v>
      </c>
      <c r="D49" s="35">
        <v>7539.7209866090307</v>
      </c>
      <c r="E49" s="36">
        <v>7625.1973100000005</v>
      </c>
      <c r="F49" s="36">
        <v>7756.2437099999997</v>
      </c>
      <c r="G49" s="36">
        <v>8511.8074899999974</v>
      </c>
      <c r="H49" s="36">
        <v>9012.6950199999974</v>
      </c>
      <c r="I49" s="36">
        <v>9458.1371578083126</v>
      </c>
      <c r="J49" s="36">
        <v>9082.3620699999992</v>
      </c>
      <c r="K49" s="36">
        <v>8679.4934499999981</v>
      </c>
      <c r="L49" s="36">
        <v>8856.9701699999951</v>
      </c>
      <c r="M49" s="36">
        <v>7585.1044300000003</v>
      </c>
      <c r="N49" s="36">
        <v>7481.0398777698074</v>
      </c>
      <c r="O49" s="36">
        <v>7068.016145012215</v>
      </c>
      <c r="P49" s="36">
        <v>6304.2582528626708</v>
      </c>
      <c r="Q49" s="36">
        <v>5503.7552018062806</v>
      </c>
      <c r="R49" s="36">
        <v>5002.7349135719278</v>
      </c>
      <c r="S49" s="36">
        <v>5336.0873446740334</v>
      </c>
      <c r="T49" s="36">
        <v>5317.805890367069</v>
      </c>
      <c r="U49" s="36">
        <v>5156.9886036110793</v>
      </c>
      <c r="V49" s="36">
        <v>4939.1197140444247</v>
      </c>
      <c r="W49" s="36">
        <v>4790.9456898056669</v>
      </c>
      <c r="X49" s="36">
        <v>4729.3997410094335</v>
      </c>
      <c r="Y49" s="36">
        <v>4680.4357329420509</v>
      </c>
      <c r="Z49" s="36">
        <v>4636.5704187102865</v>
      </c>
      <c r="AA49" s="36">
        <v>4381.1451072632954</v>
      </c>
      <c r="AB49" s="36">
        <v>4328.5101628098328</v>
      </c>
      <c r="AC49" s="36">
        <v>4216.0485140609899</v>
      </c>
      <c r="AD49" s="36">
        <v>4243.5883834430297</v>
      </c>
      <c r="AE49" s="36">
        <v>4231.8917647241396</v>
      </c>
      <c r="AF49" s="36">
        <v>4237.5851489944998</v>
      </c>
      <c r="AG49" s="36">
        <v>4234.1365776922057</v>
      </c>
      <c r="AH49" s="36">
        <v>4177.7329861270528</v>
      </c>
      <c r="AI49" s="36">
        <v>4179.4404767563983</v>
      </c>
      <c r="AJ49" s="36">
        <v>4143.4857882084307</v>
      </c>
      <c r="AK49" s="36">
        <v>4050.0241228140844</v>
      </c>
      <c r="AL49" s="36">
        <v>3973.831157445451</v>
      </c>
      <c r="AM49" s="36">
        <v>3923.1915418618173</v>
      </c>
      <c r="AN49" s="36">
        <v>3908.0510350236045</v>
      </c>
      <c r="AO49" s="36">
        <v>3845.1611814950666</v>
      </c>
      <c r="AP49" s="36">
        <v>3772.9379952388549</v>
      </c>
      <c r="AQ49" s="36">
        <v>3617.5686035239655</v>
      </c>
      <c r="AR49" s="36">
        <v>3330.4745347538747</v>
      </c>
      <c r="AS49" s="36">
        <v>2973.4923983393496</v>
      </c>
      <c r="AT49" s="36">
        <v>2596.0632599513397</v>
      </c>
      <c r="AU49" s="36">
        <v>2249.9099512907051</v>
      </c>
      <c r="AV49" s="36">
        <v>2178.0021837797926</v>
      </c>
      <c r="AW49" s="36">
        <v>2120.2802700083666</v>
      </c>
      <c r="AX49" s="36">
        <v>2097.2960236986391</v>
      </c>
      <c r="AY49" s="36">
        <v>1971.4559458905139</v>
      </c>
      <c r="AZ49" s="36">
        <v>1936.5148784734429</v>
      </c>
      <c r="BA49" s="36">
        <v>1882.090147548304</v>
      </c>
      <c r="BB49" s="37">
        <v>1794.8612989791357</v>
      </c>
    </row>
    <row r="50" spans="1:54" x14ac:dyDescent="0.35">
      <c r="A50" s="33" t="s">
        <v>304</v>
      </c>
      <c r="B50" s="70"/>
      <c r="C50" s="34" t="s">
        <v>305</v>
      </c>
      <c r="D50" s="35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44.872869999999999</v>
      </c>
      <c r="K50" s="36">
        <v>0</v>
      </c>
      <c r="L50" s="36">
        <v>11.19998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36">
        <v>0</v>
      </c>
      <c r="AZ50" s="36">
        <v>0</v>
      </c>
      <c r="BA50" s="36">
        <v>0</v>
      </c>
      <c r="BB50" s="37">
        <v>0</v>
      </c>
    </row>
    <row r="51" spans="1:54" x14ac:dyDescent="0.35">
      <c r="A51" s="33" t="s">
        <v>306</v>
      </c>
      <c r="B51" s="70"/>
      <c r="C51" s="34" t="s">
        <v>307</v>
      </c>
      <c r="D51" s="35">
        <v>325.54449054453835</v>
      </c>
      <c r="E51" s="36">
        <v>715.96049999999991</v>
      </c>
      <c r="F51" s="36">
        <v>830.00987999999893</v>
      </c>
      <c r="G51" s="36">
        <v>947.22907999999939</v>
      </c>
      <c r="H51" s="36">
        <v>1384.8795000000007</v>
      </c>
      <c r="I51" s="36">
        <v>947.45924131528955</v>
      </c>
      <c r="J51" s="36">
        <v>922.22762999999941</v>
      </c>
      <c r="K51" s="36">
        <v>908.00871000000006</v>
      </c>
      <c r="L51" s="36">
        <v>892.89379000000122</v>
      </c>
      <c r="M51" s="36">
        <v>308.69474000000059</v>
      </c>
      <c r="N51" s="36">
        <v>390.48743159999896</v>
      </c>
      <c r="O51" s="36">
        <v>396.00469757568521</v>
      </c>
      <c r="P51" s="36">
        <v>422.65649585844926</v>
      </c>
      <c r="Q51" s="36">
        <v>337.41054988391153</v>
      </c>
      <c r="R51" s="36">
        <v>497.67531686034351</v>
      </c>
      <c r="S51" s="36">
        <v>482.94818894880996</v>
      </c>
      <c r="T51" s="36">
        <v>458.83178836419927</v>
      </c>
      <c r="U51" s="36">
        <v>461.64502627541287</v>
      </c>
      <c r="V51" s="36">
        <v>460.69220085271496</v>
      </c>
      <c r="W51" s="36">
        <v>455.43567223694021</v>
      </c>
      <c r="X51" s="36">
        <v>448.1801195374602</v>
      </c>
      <c r="Y51" s="36">
        <v>444.04453350904953</v>
      </c>
      <c r="Z51" s="36">
        <v>434.50444152902287</v>
      </c>
      <c r="AA51" s="36">
        <v>405.70228212170701</v>
      </c>
      <c r="AB51" s="36">
        <v>378.32932647371189</v>
      </c>
      <c r="AC51" s="36">
        <v>373.68018063168142</v>
      </c>
      <c r="AD51" s="36">
        <v>355.69881045524852</v>
      </c>
      <c r="AE51" s="36">
        <v>338.58056690446119</v>
      </c>
      <c r="AF51" s="36">
        <v>316.86431259374308</v>
      </c>
      <c r="AG51" s="36">
        <v>306.71321850246466</v>
      </c>
      <c r="AH51" s="36">
        <v>290.0745824374153</v>
      </c>
      <c r="AI51" s="36">
        <v>282.47890140861415</v>
      </c>
      <c r="AJ51" s="36">
        <v>280.33199241176038</v>
      </c>
      <c r="AK51" s="36">
        <v>275.18962331490565</v>
      </c>
      <c r="AL51" s="36">
        <v>271.37491196201319</v>
      </c>
      <c r="AM51" s="36">
        <v>233.90784197292058</v>
      </c>
      <c r="AN51" s="36">
        <v>231.2381445218771</v>
      </c>
      <c r="AO51" s="36">
        <v>229.69837725519767</v>
      </c>
      <c r="AP51" s="36">
        <v>228.03444088032961</v>
      </c>
      <c r="AQ51" s="36">
        <v>207.47552805685791</v>
      </c>
      <c r="AR51" s="36">
        <v>200.36405616225642</v>
      </c>
      <c r="AS51" s="36">
        <v>185.87836444538669</v>
      </c>
      <c r="AT51" s="36">
        <v>170.44187145000143</v>
      </c>
      <c r="AU51" s="36">
        <v>141.8462239128458</v>
      </c>
      <c r="AV51" s="36">
        <v>127.94663527151324</v>
      </c>
      <c r="AW51" s="36">
        <v>126.05855722429712</v>
      </c>
      <c r="AX51" s="36">
        <v>118.5736916114564</v>
      </c>
      <c r="AY51" s="36">
        <v>88.361655056832902</v>
      </c>
      <c r="AZ51" s="36">
        <v>81.021055597840444</v>
      </c>
      <c r="BA51" s="36">
        <v>77.682155099434667</v>
      </c>
      <c r="BB51" s="37">
        <v>48.909739232047144</v>
      </c>
    </row>
    <row r="52" spans="1:54" x14ac:dyDescent="0.35">
      <c r="A52" s="18" t="s">
        <v>308</v>
      </c>
      <c r="B52" s="69"/>
      <c r="C52" s="19" t="s">
        <v>309</v>
      </c>
      <c r="D52" s="20">
        <v>267565.83636894671</v>
      </c>
      <c r="E52" s="21">
        <v>275302.79660999996</v>
      </c>
      <c r="F52" s="21">
        <v>270818.37627999997</v>
      </c>
      <c r="G52" s="21">
        <v>280097.44721999997</v>
      </c>
      <c r="H52" s="21">
        <v>281214.69949999999</v>
      </c>
      <c r="I52" s="21">
        <v>282050.69516521628</v>
      </c>
      <c r="J52" s="21">
        <v>275193.49314999994</v>
      </c>
      <c r="K52" s="21">
        <v>262575.79498000001</v>
      </c>
      <c r="L52" s="21">
        <v>267152.44034000003</v>
      </c>
      <c r="M52" s="21">
        <v>247776.52309999999</v>
      </c>
      <c r="N52" s="21">
        <v>272279.49321145855</v>
      </c>
      <c r="O52" s="21">
        <v>243033.03433908531</v>
      </c>
      <c r="P52" s="21">
        <v>253774.1830900232</v>
      </c>
      <c r="Q52" s="21">
        <v>259492.03697337798</v>
      </c>
      <c r="R52" s="21">
        <v>229076.45213271145</v>
      </c>
      <c r="S52" s="21">
        <v>236254.00343726936</v>
      </c>
      <c r="T52" s="21">
        <v>240184.98842786354</v>
      </c>
      <c r="U52" s="21">
        <v>239687.18920320406</v>
      </c>
      <c r="V52" s="21">
        <v>237164.47052818444</v>
      </c>
      <c r="W52" s="21">
        <v>233419.80292317685</v>
      </c>
      <c r="X52" s="21">
        <v>231690.1536044509</v>
      </c>
      <c r="Y52" s="21">
        <v>231007.47270785374</v>
      </c>
      <c r="Z52" s="21">
        <v>230720.11065831888</v>
      </c>
      <c r="AA52" s="21">
        <v>231121.01057484839</v>
      </c>
      <c r="AB52" s="21">
        <v>230496.08075725543</v>
      </c>
      <c r="AC52" s="21">
        <v>230819.4875391316</v>
      </c>
      <c r="AD52" s="21">
        <v>232239.82668652624</v>
      </c>
      <c r="AE52" s="21">
        <v>235146.71875069872</v>
      </c>
      <c r="AF52" s="21">
        <v>235569.92919819488</v>
      </c>
      <c r="AG52" s="21">
        <v>238213.71582663662</v>
      </c>
      <c r="AH52" s="21">
        <v>241674.5146673967</v>
      </c>
      <c r="AI52" s="21">
        <v>243629.16222865251</v>
      </c>
      <c r="AJ52" s="21">
        <v>243758.96905872339</v>
      </c>
      <c r="AK52" s="21">
        <v>244091.71673188347</v>
      </c>
      <c r="AL52" s="21">
        <v>244134.52095707296</v>
      </c>
      <c r="AM52" s="21">
        <v>243591.31741896213</v>
      </c>
      <c r="AN52" s="21">
        <v>243743.11338003865</v>
      </c>
      <c r="AO52" s="21">
        <v>243273.44954499262</v>
      </c>
      <c r="AP52" s="21">
        <v>242924.95651887206</v>
      </c>
      <c r="AQ52" s="21">
        <v>242466.14274170023</v>
      </c>
      <c r="AR52" s="21">
        <v>242166.21709407802</v>
      </c>
      <c r="AS52" s="21">
        <v>241922.02939772766</v>
      </c>
      <c r="AT52" s="21">
        <v>241609.28524651317</v>
      </c>
      <c r="AU52" s="21">
        <v>240716.96768933206</v>
      </c>
      <c r="AV52" s="21">
        <v>240014.73275540059</v>
      </c>
      <c r="AW52" s="21">
        <v>239381.39386835883</v>
      </c>
      <c r="AX52" s="21">
        <v>238718.53173985617</v>
      </c>
      <c r="AY52" s="21">
        <v>237313.85456584144</v>
      </c>
      <c r="AZ52" s="21">
        <v>236538.08214304442</v>
      </c>
      <c r="BA52" s="21">
        <v>235514.30615567681</v>
      </c>
      <c r="BB52" s="22">
        <v>234083.13211766633</v>
      </c>
    </row>
    <row r="53" spans="1:54" x14ac:dyDescent="0.35">
      <c r="A53" s="23" t="s">
        <v>37</v>
      </c>
      <c r="B53" s="70" t="s">
        <v>11</v>
      </c>
      <c r="C53" s="24" t="s">
        <v>310</v>
      </c>
      <c r="D53" s="25">
        <v>256516.23488777058</v>
      </c>
      <c r="E53" s="26">
        <v>265114.76166999992</v>
      </c>
      <c r="F53" s="26">
        <v>260939.43145999996</v>
      </c>
      <c r="G53" s="26">
        <v>270447.66447000002</v>
      </c>
      <c r="H53" s="26">
        <v>271376.02575999999</v>
      </c>
      <c r="I53" s="26">
        <v>272712.64740001148</v>
      </c>
      <c r="J53" s="26">
        <v>265660.68682999996</v>
      </c>
      <c r="K53" s="26">
        <v>253375.01031999994</v>
      </c>
      <c r="L53" s="26">
        <v>258530.81802999994</v>
      </c>
      <c r="M53" s="26">
        <v>241556.8449</v>
      </c>
      <c r="N53" s="26">
        <v>264501.62981265946</v>
      </c>
      <c r="O53" s="26">
        <v>235201.44008832271</v>
      </c>
      <c r="P53" s="26">
        <v>245920.0330437292</v>
      </c>
      <c r="Q53" s="26">
        <v>251851.53409306522</v>
      </c>
      <c r="R53" s="26">
        <v>221500.63847475973</v>
      </c>
      <c r="S53" s="26">
        <v>228623.02012267188</v>
      </c>
      <c r="T53" s="26">
        <v>232716.8486492965</v>
      </c>
      <c r="U53" s="26">
        <v>232148.38268771043</v>
      </c>
      <c r="V53" s="26">
        <v>230140.16881685908</v>
      </c>
      <c r="W53" s="26">
        <v>226501.59388609664</v>
      </c>
      <c r="X53" s="26">
        <v>224902.41607192045</v>
      </c>
      <c r="Y53" s="26">
        <v>224250.75887261462</v>
      </c>
      <c r="Z53" s="26">
        <v>224073.61556604371</v>
      </c>
      <c r="AA53" s="26">
        <v>224589.38412051959</v>
      </c>
      <c r="AB53" s="26">
        <v>224029.27164051277</v>
      </c>
      <c r="AC53" s="26">
        <v>224376.22059994459</v>
      </c>
      <c r="AD53" s="26">
        <v>225801.33971997385</v>
      </c>
      <c r="AE53" s="26">
        <v>228715.1240881955</v>
      </c>
      <c r="AF53" s="26">
        <v>229145.16178725471</v>
      </c>
      <c r="AG53" s="26">
        <v>231832.49387512877</v>
      </c>
      <c r="AH53" s="26">
        <v>235380.59640295964</v>
      </c>
      <c r="AI53" s="26">
        <v>237388.19357396051</v>
      </c>
      <c r="AJ53" s="26">
        <v>237630.28503766761</v>
      </c>
      <c r="AK53" s="26">
        <v>238102.81556447223</v>
      </c>
      <c r="AL53" s="26">
        <v>238288.0083971569</v>
      </c>
      <c r="AM53" s="26">
        <v>237866.30703203287</v>
      </c>
      <c r="AN53" s="26">
        <v>238097.20030414604</v>
      </c>
      <c r="AO53" s="26">
        <v>237727.74680067337</v>
      </c>
      <c r="AP53" s="26">
        <v>237495.28944811618</v>
      </c>
      <c r="AQ53" s="26">
        <v>237141.34905832366</v>
      </c>
      <c r="AR53" s="26">
        <v>236943.11127077622</v>
      </c>
      <c r="AS53" s="26">
        <v>236794.84047018818</v>
      </c>
      <c r="AT53" s="26">
        <v>236583.43255169509</v>
      </c>
      <c r="AU53" s="26">
        <v>235797.71673766233</v>
      </c>
      <c r="AV53" s="26">
        <v>235225.70476986025</v>
      </c>
      <c r="AW53" s="26">
        <v>234705.41215949412</v>
      </c>
      <c r="AX53" s="26">
        <v>234151.39414898568</v>
      </c>
      <c r="AY53" s="26">
        <v>232894.78627057935</v>
      </c>
      <c r="AZ53" s="26">
        <v>232294.3772731229</v>
      </c>
      <c r="BA53" s="26">
        <v>231583.56030481163</v>
      </c>
      <c r="BB53" s="27">
        <v>230289.80177198423</v>
      </c>
    </row>
    <row r="54" spans="1:54" x14ac:dyDescent="0.35">
      <c r="A54" s="23" t="s">
        <v>311</v>
      </c>
      <c r="B54" s="70"/>
      <c r="C54" s="24" t="s">
        <v>312</v>
      </c>
      <c r="D54" s="25">
        <v>11049.601481176227</v>
      </c>
      <c r="E54" s="26">
        <v>10188.034939999998</v>
      </c>
      <c r="F54" s="26">
        <v>9878.9448200000006</v>
      </c>
      <c r="G54" s="26">
        <v>9649.7827500000003</v>
      </c>
      <c r="H54" s="26">
        <v>9838.6737400000002</v>
      </c>
      <c r="I54" s="26">
        <v>9338.0477652047903</v>
      </c>
      <c r="J54" s="26">
        <v>9532.8063199999979</v>
      </c>
      <c r="K54" s="26">
        <v>9200.7846600000012</v>
      </c>
      <c r="L54" s="26">
        <v>8621.6223099999988</v>
      </c>
      <c r="M54" s="26">
        <v>6219.6782000000012</v>
      </c>
      <c r="N54" s="26">
        <v>7777.8633987990697</v>
      </c>
      <c r="O54" s="26">
        <v>7831.5942507625768</v>
      </c>
      <c r="P54" s="26">
        <v>7854.1500462939612</v>
      </c>
      <c r="Q54" s="26">
        <v>7640.5028803127871</v>
      </c>
      <c r="R54" s="26">
        <v>7575.813657951735</v>
      </c>
      <c r="S54" s="26">
        <v>7630.983314597469</v>
      </c>
      <c r="T54" s="26">
        <v>7468.1397785670679</v>
      </c>
      <c r="U54" s="26">
        <v>7538.806515493653</v>
      </c>
      <c r="V54" s="26">
        <v>7024.3017113253527</v>
      </c>
      <c r="W54" s="26">
        <v>6918.2090370802052</v>
      </c>
      <c r="X54" s="26">
        <v>6787.7375325304374</v>
      </c>
      <c r="Y54" s="26">
        <v>6756.7138352391048</v>
      </c>
      <c r="Z54" s="26">
        <v>6646.495092275205</v>
      </c>
      <c r="AA54" s="26">
        <v>6531.6264543287643</v>
      </c>
      <c r="AB54" s="26">
        <v>6466.8091167426182</v>
      </c>
      <c r="AC54" s="26">
        <v>6443.2669391870113</v>
      </c>
      <c r="AD54" s="26">
        <v>6438.4869665523556</v>
      </c>
      <c r="AE54" s="26">
        <v>6431.5946625032484</v>
      </c>
      <c r="AF54" s="26">
        <v>6424.7674109401551</v>
      </c>
      <c r="AG54" s="26">
        <v>6381.2219515079096</v>
      </c>
      <c r="AH54" s="26">
        <v>6293.9182644370749</v>
      </c>
      <c r="AI54" s="26">
        <v>6240.9686546919993</v>
      </c>
      <c r="AJ54" s="26">
        <v>6128.684021055753</v>
      </c>
      <c r="AK54" s="26">
        <v>5988.9011674112589</v>
      </c>
      <c r="AL54" s="26">
        <v>5846.5125599160101</v>
      </c>
      <c r="AM54" s="26">
        <v>5725.0103869292425</v>
      </c>
      <c r="AN54" s="26">
        <v>5645.9130758925949</v>
      </c>
      <c r="AO54" s="26">
        <v>5545.7027443192646</v>
      </c>
      <c r="AP54" s="26">
        <v>5429.6670707559133</v>
      </c>
      <c r="AQ54" s="26">
        <v>5324.7936833765625</v>
      </c>
      <c r="AR54" s="26">
        <v>5223.1058233017875</v>
      </c>
      <c r="AS54" s="26">
        <v>5127.1889275394878</v>
      </c>
      <c r="AT54" s="26">
        <v>5025.8526948180906</v>
      </c>
      <c r="AU54" s="26">
        <v>4919.250951669751</v>
      </c>
      <c r="AV54" s="26">
        <v>4789.0279855403405</v>
      </c>
      <c r="AW54" s="26">
        <v>4675.9817088647105</v>
      </c>
      <c r="AX54" s="26">
        <v>4567.137590870514</v>
      </c>
      <c r="AY54" s="26">
        <v>4419.0682952620991</v>
      </c>
      <c r="AZ54" s="26">
        <v>4243.7048699215356</v>
      </c>
      <c r="BA54" s="26">
        <v>3930.745850865183</v>
      </c>
      <c r="BB54" s="27">
        <v>3793.3303456821172</v>
      </c>
    </row>
    <row r="55" spans="1:54" x14ac:dyDescent="0.35">
      <c r="A55" s="28" t="s">
        <v>313</v>
      </c>
      <c r="B55" s="70"/>
      <c r="C55" s="29" t="s">
        <v>314</v>
      </c>
      <c r="D55" s="30">
        <v>3962.1756343808688</v>
      </c>
      <c r="E55" s="31">
        <v>3578.666999999999</v>
      </c>
      <c r="F55" s="31">
        <v>3327.1932299999994</v>
      </c>
      <c r="G55" s="31">
        <v>3068.3404899999996</v>
      </c>
      <c r="H55" s="31">
        <v>3157.5820199999994</v>
      </c>
      <c r="I55" s="31">
        <v>3041.0941698815113</v>
      </c>
      <c r="J55" s="31">
        <v>3185.081009999999</v>
      </c>
      <c r="K55" s="31">
        <v>3096.5988799999991</v>
      </c>
      <c r="L55" s="31">
        <v>2894.5281599999989</v>
      </c>
      <c r="M55" s="31">
        <v>2123.0752499999994</v>
      </c>
      <c r="N55" s="31">
        <v>2652.2518408350834</v>
      </c>
      <c r="O55" s="31">
        <v>2870.7662046842815</v>
      </c>
      <c r="P55" s="31">
        <v>3024.6415163886454</v>
      </c>
      <c r="Q55" s="31">
        <v>2781.396395970095</v>
      </c>
      <c r="R55" s="31">
        <v>2735.8682426657679</v>
      </c>
      <c r="S55" s="31">
        <v>2640.050018395722</v>
      </c>
      <c r="T55" s="31">
        <v>2631.0280415231118</v>
      </c>
      <c r="U55" s="31">
        <v>2662.8695752491162</v>
      </c>
      <c r="V55" s="31">
        <v>2504.3571601167091</v>
      </c>
      <c r="W55" s="31">
        <v>2462.730276788619</v>
      </c>
      <c r="X55" s="31">
        <v>2413.1574633777414</v>
      </c>
      <c r="Y55" s="31">
        <v>2401.2429354011556</v>
      </c>
      <c r="Z55" s="31">
        <v>2364.6722911646971</v>
      </c>
      <c r="AA55" s="31">
        <v>2323.805060577678</v>
      </c>
      <c r="AB55" s="31">
        <v>2307.7536141747469</v>
      </c>
      <c r="AC55" s="31">
        <v>2298.6394320188565</v>
      </c>
      <c r="AD55" s="31">
        <v>2293.2011232746322</v>
      </c>
      <c r="AE55" s="31">
        <v>2284.758464588208</v>
      </c>
      <c r="AF55" s="31">
        <v>2278.004722608026</v>
      </c>
      <c r="AG55" s="31">
        <v>2263.167291911253</v>
      </c>
      <c r="AH55" s="31">
        <v>2227.1914346742369</v>
      </c>
      <c r="AI55" s="31">
        <v>2205.0900265043433</v>
      </c>
      <c r="AJ55" s="31">
        <v>2162.4958705808285</v>
      </c>
      <c r="AK55" s="31">
        <v>2105.4371905503749</v>
      </c>
      <c r="AL55" s="31">
        <v>2053.6017213114224</v>
      </c>
      <c r="AM55" s="31">
        <v>2007.9596496416518</v>
      </c>
      <c r="AN55" s="31">
        <v>1979.5868597995225</v>
      </c>
      <c r="AO55" s="31">
        <v>1943.1472316023344</v>
      </c>
      <c r="AP55" s="31">
        <v>1901.9250646751671</v>
      </c>
      <c r="AQ55" s="31">
        <v>1865.052732635168</v>
      </c>
      <c r="AR55" s="31">
        <v>1830.2451200037572</v>
      </c>
      <c r="AS55" s="31">
        <v>1794.0471603335429</v>
      </c>
      <c r="AT55" s="31">
        <v>1758.4206642734418</v>
      </c>
      <c r="AU55" s="31">
        <v>1723.1073875024865</v>
      </c>
      <c r="AV55" s="31">
        <v>1679.1810066321975</v>
      </c>
      <c r="AW55" s="31">
        <v>1638.3520417544869</v>
      </c>
      <c r="AX55" s="31">
        <v>1602.0506001122133</v>
      </c>
      <c r="AY55" s="31">
        <v>1550.0872509643732</v>
      </c>
      <c r="AZ55" s="31">
        <v>1489.8581030552261</v>
      </c>
      <c r="BA55" s="31">
        <v>1385.3095355564574</v>
      </c>
      <c r="BB55" s="32">
        <v>1335.468908717437</v>
      </c>
    </row>
    <row r="56" spans="1:54" x14ac:dyDescent="0.35">
      <c r="A56" s="28" t="s">
        <v>315</v>
      </c>
      <c r="B56" s="70"/>
      <c r="C56" s="29" t="s">
        <v>316</v>
      </c>
      <c r="D56" s="30">
        <v>6543.4093569634606</v>
      </c>
      <c r="E56" s="31">
        <v>6152.2791399999996</v>
      </c>
      <c r="F56" s="31">
        <v>6088.9413100000011</v>
      </c>
      <c r="G56" s="31">
        <v>6088.2394499999991</v>
      </c>
      <c r="H56" s="31">
        <v>6209.8115199999993</v>
      </c>
      <c r="I56" s="31">
        <v>5900.5995621410048</v>
      </c>
      <c r="J56" s="31">
        <v>5940.1175200000007</v>
      </c>
      <c r="K56" s="31">
        <v>5683.3111699999999</v>
      </c>
      <c r="L56" s="31">
        <v>5315.6652899999999</v>
      </c>
      <c r="M56" s="31">
        <v>3790.4562899999996</v>
      </c>
      <c r="N56" s="31">
        <v>4718.7347702807547</v>
      </c>
      <c r="O56" s="31">
        <v>4454.3332491677847</v>
      </c>
      <c r="P56" s="31">
        <v>4358.2413256558239</v>
      </c>
      <c r="Q56" s="31">
        <v>4351.2363690932989</v>
      </c>
      <c r="R56" s="31">
        <v>4322.4622899303458</v>
      </c>
      <c r="S56" s="31">
        <v>4348.7148052573129</v>
      </c>
      <c r="T56" s="31">
        <v>4192.7392956310041</v>
      </c>
      <c r="U56" s="31">
        <v>4222.8095081302517</v>
      </c>
      <c r="V56" s="31">
        <v>3903.3139624836263</v>
      </c>
      <c r="W56" s="31">
        <v>3848.0553717513894</v>
      </c>
      <c r="X56" s="31">
        <v>3779.4665895502494</v>
      </c>
      <c r="Y56" s="31">
        <v>3763.3957864121753</v>
      </c>
      <c r="Z56" s="31">
        <v>3703.6761955541656</v>
      </c>
      <c r="AA56" s="31">
        <v>3644.6694897287148</v>
      </c>
      <c r="AB56" s="31">
        <v>3617.0825526471276</v>
      </c>
      <c r="AC56" s="31">
        <v>3605.8119435414483</v>
      </c>
      <c r="AD56" s="31">
        <v>3608.8308922705846</v>
      </c>
      <c r="AE56" s="31">
        <v>3611.9228308076795</v>
      </c>
      <c r="AF56" s="31">
        <v>3614.1516152837548</v>
      </c>
      <c r="AG56" s="31">
        <v>3592.0609107594596</v>
      </c>
      <c r="AH56" s="31">
        <v>3549.4092874971398</v>
      </c>
      <c r="AI56" s="31">
        <v>3523.0766796325893</v>
      </c>
      <c r="AJ56" s="31">
        <v>3463.4009382974109</v>
      </c>
      <c r="AK56" s="31">
        <v>3390.9508712346556</v>
      </c>
      <c r="AL56" s="31">
        <v>3312.0408160111569</v>
      </c>
      <c r="AM56" s="31">
        <v>3245.7802934421748</v>
      </c>
      <c r="AN56" s="31">
        <v>3201.8119560272044</v>
      </c>
      <c r="AO56" s="31">
        <v>3146.0854304588152</v>
      </c>
      <c r="AP56" s="31">
        <v>3081.0012803880895</v>
      </c>
      <c r="AQ56" s="31">
        <v>3022.0327329649167</v>
      </c>
      <c r="AR56" s="31">
        <v>2964.2581498036247</v>
      </c>
      <c r="AS56" s="31">
        <v>2913.3986732936305</v>
      </c>
      <c r="AT56" s="31">
        <v>2859.8842788159445</v>
      </c>
      <c r="AU56" s="31">
        <v>2799.8559245343331</v>
      </c>
      <c r="AV56" s="31">
        <v>2730.1363535035366</v>
      </c>
      <c r="AW56" s="31">
        <v>2666.5432932997887</v>
      </c>
      <c r="AX56" s="31">
        <v>2602.697738303073</v>
      </c>
      <c r="AY56" s="31">
        <v>2514.4940314921105</v>
      </c>
      <c r="AZ56" s="31">
        <v>2417.2883429456929</v>
      </c>
      <c r="BA56" s="31">
        <v>2234.0193058585578</v>
      </c>
      <c r="BB56" s="32">
        <v>2149.6978659695974</v>
      </c>
    </row>
    <row r="57" spans="1:54" x14ac:dyDescent="0.35">
      <c r="A57" s="28" t="s">
        <v>317</v>
      </c>
      <c r="B57" s="70"/>
      <c r="C57" s="29" t="s">
        <v>318</v>
      </c>
      <c r="D57" s="30">
        <v>218.99499370120174</v>
      </c>
      <c r="E57" s="31">
        <v>122.60127999999999</v>
      </c>
      <c r="F57" s="31">
        <v>117.46056999999999</v>
      </c>
      <c r="G57" s="31">
        <v>124.74190999999999</v>
      </c>
      <c r="H57" s="31">
        <v>102.03897000000002</v>
      </c>
      <c r="I57" s="31">
        <v>102.93184917539594</v>
      </c>
      <c r="J57" s="31">
        <v>96.905039999999985</v>
      </c>
      <c r="K57" s="31">
        <v>90.561009999999982</v>
      </c>
      <c r="L57" s="31">
        <v>98.499549999999985</v>
      </c>
      <c r="M57" s="31">
        <v>71.455560000000006</v>
      </c>
      <c r="N57" s="31">
        <v>63.413639131268354</v>
      </c>
      <c r="O57" s="31">
        <v>26.916188100322593</v>
      </c>
      <c r="P57" s="31">
        <v>23.741661225009185</v>
      </c>
      <c r="Q57" s="31">
        <v>23.920675105072959</v>
      </c>
      <c r="R57" s="31">
        <v>23.096447589191708</v>
      </c>
      <c r="S57" s="31">
        <v>19.547125202068699</v>
      </c>
      <c r="T57" s="31">
        <v>19.794533247739253</v>
      </c>
      <c r="U57" s="31">
        <v>18.992382906504094</v>
      </c>
      <c r="V57" s="31">
        <v>18.392969656553955</v>
      </c>
      <c r="W57" s="31">
        <v>17.019022379185724</v>
      </c>
      <c r="X57" s="31">
        <v>16.210245447846773</v>
      </c>
      <c r="Y57" s="31">
        <v>15.182147486815214</v>
      </c>
      <c r="Z57" s="31">
        <v>14.438403621862271</v>
      </c>
      <c r="AA57" s="31">
        <v>13.848410927706109</v>
      </c>
      <c r="AB57" s="31">
        <v>12.215085748060826</v>
      </c>
      <c r="AC57" s="31">
        <v>10.764404925779914</v>
      </c>
      <c r="AD57" s="31">
        <v>9.4835632864163877</v>
      </c>
      <c r="AE57" s="31">
        <v>8.4825429116617883</v>
      </c>
      <c r="AF57" s="31">
        <v>7.105988331302834</v>
      </c>
      <c r="AG57" s="31">
        <v>5.8591664702863833</v>
      </c>
      <c r="AH57" s="31">
        <v>4.3989640211837235</v>
      </c>
      <c r="AI57" s="31">
        <v>4.0837224538470336</v>
      </c>
      <c r="AJ57" s="31">
        <v>3.7451921813572389</v>
      </c>
      <c r="AK57" s="31">
        <v>3.7352301746777825</v>
      </c>
      <c r="AL57" s="31">
        <v>3.3551044718885716</v>
      </c>
      <c r="AM57" s="31">
        <v>3.0195673360700797</v>
      </c>
      <c r="AN57" s="31">
        <v>2.9419833651200693</v>
      </c>
      <c r="AO57" s="31">
        <v>2.6932034263388096</v>
      </c>
      <c r="AP57" s="31">
        <v>2.4718000059622476</v>
      </c>
      <c r="AQ57" s="31">
        <v>2.2874299672962457</v>
      </c>
      <c r="AR57" s="31">
        <v>2.1355524026922583</v>
      </c>
      <c r="AS57" s="31">
        <v>1.8052308233227676</v>
      </c>
      <c r="AT57" s="31">
        <v>1.692166633546869</v>
      </c>
      <c r="AU57" s="31">
        <v>1.5960779708817039</v>
      </c>
      <c r="AV57" s="31">
        <v>1.3193873253201052</v>
      </c>
      <c r="AW57" s="31">
        <v>1.2491198831167114</v>
      </c>
      <c r="AX57" s="31">
        <v>1.007861963692825</v>
      </c>
      <c r="AY57" s="31">
        <v>0.95324639181815152</v>
      </c>
      <c r="AZ57" s="31">
        <v>0.76171075313413494</v>
      </c>
      <c r="BA57" s="31">
        <v>0.58329203460169354</v>
      </c>
      <c r="BB57" s="32">
        <v>0.43303695558056332</v>
      </c>
    </row>
    <row r="58" spans="1:54" x14ac:dyDescent="0.35">
      <c r="A58" s="28" t="s">
        <v>110</v>
      </c>
      <c r="B58" s="70"/>
      <c r="C58" s="29" t="s">
        <v>319</v>
      </c>
      <c r="D58" s="30">
        <v>325.02149613069611</v>
      </c>
      <c r="E58" s="31">
        <v>334.48751999999996</v>
      </c>
      <c r="F58" s="31">
        <v>345.3497099999999</v>
      </c>
      <c r="G58" s="31">
        <v>368.46090000000009</v>
      </c>
      <c r="H58" s="31">
        <v>369.24122999999997</v>
      </c>
      <c r="I58" s="31">
        <v>293.42218400687847</v>
      </c>
      <c r="J58" s="31">
        <v>310.70274999999992</v>
      </c>
      <c r="K58" s="31">
        <v>330.31359999999989</v>
      </c>
      <c r="L58" s="31">
        <v>312.92930999999999</v>
      </c>
      <c r="M58" s="31">
        <v>234.69110000000003</v>
      </c>
      <c r="N58" s="31">
        <v>343.46314855196624</v>
      </c>
      <c r="O58" s="31">
        <v>479.57860881018792</v>
      </c>
      <c r="P58" s="31">
        <v>447.5255430244822</v>
      </c>
      <c r="Q58" s="31">
        <v>483.94944014432053</v>
      </c>
      <c r="R58" s="31">
        <v>494.38667776643013</v>
      </c>
      <c r="S58" s="31">
        <v>622.67136574236645</v>
      </c>
      <c r="T58" s="31">
        <v>624.5779081652139</v>
      </c>
      <c r="U58" s="31">
        <v>634.135049207782</v>
      </c>
      <c r="V58" s="31">
        <v>598.23761906846289</v>
      </c>
      <c r="W58" s="31">
        <v>590.40436616101022</v>
      </c>
      <c r="X58" s="31">
        <v>578.90323415460057</v>
      </c>
      <c r="Y58" s="31">
        <v>576.89296593895824</v>
      </c>
      <c r="Z58" s="31">
        <v>563.70820193447867</v>
      </c>
      <c r="AA58" s="31">
        <v>549.30349309466271</v>
      </c>
      <c r="AB58" s="31">
        <v>529.75786417268193</v>
      </c>
      <c r="AC58" s="31">
        <v>528.05115870092607</v>
      </c>
      <c r="AD58" s="31">
        <v>526.97138772072253</v>
      </c>
      <c r="AE58" s="31">
        <v>526.43082419570055</v>
      </c>
      <c r="AF58" s="31">
        <v>525.5050847170711</v>
      </c>
      <c r="AG58" s="31">
        <v>520.13458236690906</v>
      </c>
      <c r="AH58" s="31">
        <v>512.91857824451392</v>
      </c>
      <c r="AI58" s="31">
        <v>508.7182261012187</v>
      </c>
      <c r="AJ58" s="31">
        <v>499.04201999615657</v>
      </c>
      <c r="AK58" s="31">
        <v>488.77787545155036</v>
      </c>
      <c r="AL58" s="31">
        <v>477.51491812154467</v>
      </c>
      <c r="AM58" s="31">
        <v>468.25087650934665</v>
      </c>
      <c r="AN58" s="31">
        <v>461.5722767007482</v>
      </c>
      <c r="AO58" s="31">
        <v>453.77687883177668</v>
      </c>
      <c r="AP58" s="31">
        <v>444.26892568669155</v>
      </c>
      <c r="AQ58" s="31">
        <v>435.42078780918183</v>
      </c>
      <c r="AR58" s="31">
        <v>426.46700109171337</v>
      </c>
      <c r="AS58" s="31">
        <v>417.93786308898922</v>
      </c>
      <c r="AT58" s="31">
        <v>405.85558509515596</v>
      </c>
      <c r="AU58" s="31">
        <v>394.69156166205136</v>
      </c>
      <c r="AV58" s="31">
        <v>378.39123807928536</v>
      </c>
      <c r="AW58" s="31">
        <v>369.83725392731816</v>
      </c>
      <c r="AX58" s="31">
        <v>361.38139049153438</v>
      </c>
      <c r="AY58" s="31">
        <v>353.53376641379674</v>
      </c>
      <c r="AZ58" s="31">
        <v>335.79671316748198</v>
      </c>
      <c r="BA58" s="31">
        <v>310.83371741556601</v>
      </c>
      <c r="BB58" s="32">
        <v>307.73053403950314</v>
      </c>
    </row>
    <row r="59" spans="1:54" x14ac:dyDescent="0.35">
      <c r="A59" s="18" t="s">
        <v>204</v>
      </c>
      <c r="B59" s="69" t="s">
        <v>19</v>
      </c>
      <c r="C59" s="19" t="s">
        <v>320</v>
      </c>
      <c r="D59" s="20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2">
        <v>0</v>
      </c>
    </row>
    <row r="60" spans="1:54" x14ac:dyDescent="0.35">
      <c r="A60" s="18" t="s">
        <v>321</v>
      </c>
      <c r="B60" s="69" t="s">
        <v>26</v>
      </c>
      <c r="C60" s="19" t="s">
        <v>322</v>
      </c>
      <c r="D60" s="20">
        <v>45333.114084483896</v>
      </c>
      <c r="E60" s="21">
        <v>48145.995229999993</v>
      </c>
      <c r="F60" s="21">
        <v>47076.528640000004</v>
      </c>
      <c r="G60" s="21">
        <v>50741.074139999997</v>
      </c>
      <c r="H60" s="21">
        <v>52782.308469999989</v>
      </c>
      <c r="I60" s="21">
        <v>52672.814926662722</v>
      </c>
      <c r="J60" s="21">
        <v>51678.630839999991</v>
      </c>
      <c r="K60" s="21">
        <v>49771.195529999997</v>
      </c>
      <c r="L60" s="21">
        <v>50089.610489999999</v>
      </c>
      <c r="M60" s="21">
        <v>48492.44859</v>
      </c>
      <c r="N60" s="21">
        <v>53951.800865655227</v>
      </c>
      <c r="O60" s="21">
        <v>48969.302541711702</v>
      </c>
      <c r="P60" s="21">
        <v>49292.120942474641</v>
      </c>
      <c r="Q60" s="21">
        <v>48988.653541964362</v>
      </c>
      <c r="R60" s="21">
        <v>45261.086478443736</v>
      </c>
      <c r="S60" s="21">
        <v>45882.893421247347</v>
      </c>
      <c r="T60" s="21">
        <v>47562.331698632355</v>
      </c>
      <c r="U60" s="21">
        <v>48004.644886676426</v>
      </c>
      <c r="V60" s="21">
        <v>48447.196334099412</v>
      </c>
      <c r="W60" s="21">
        <v>48009.733854082122</v>
      </c>
      <c r="X60" s="21">
        <v>48115.999859464675</v>
      </c>
      <c r="Y60" s="21">
        <v>49049.729617765712</v>
      </c>
      <c r="Z60" s="21">
        <v>50092.199890815202</v>
      </c>
      <c r="AA60" s="21">
        <v>50619.512869628481</v>
      </c>
      <c r="AB60" s="21">
        <v>51613.621946291125</v>
      </c>
      <c r="AC60" s="21">
        <v>52271.229474125372</v>
      </c>
      <c r="AD60" s="21">
        <v>52441.920788452873</v>
      </c>
      <c r="AE60" s="21">
        <v>53087.05357655805</v>
      </c>
      <c r="AF60" s="21">
        <v>54251.229877351667</v>
      </c>
      <c r="AG60" s="21">
        <v>54109.6367554385</v>
      </c>
      <c r="AH60" s="21">
        <v>54748.558666372155</v>
      </c>
      <c r="AI60" s="21">
        <v>55581.330154130381</v>
      </c>
      <c r="AJ60" s="21">
        <v>56457.07083534624</v>
      </c>
      <c r="AK60" s="21">
        <v>57380.12722847933</v>
      </c>
      <c r="AL60" s="21">
        <v>57929.451969854752</v>
      </c>
      <c r="AM60" s="21">
        <v>58732.55230338042</v>
      </c>
      <c r="AN60" s="21">
        <v>58945.271885436159</v>
      </c>
      <c r="AO60" s="21">
        <v>59581.627860614091</v>
      </c>
      <c r="AP60" s="21">
        <v>60108.428661001875</v>
      </c>
      <c r="AQ60" s="21">
        <v>60514.717543885752</v>
      </c>
      <c r="AR60" s="21">
        <v>61109.236176026927</v>
      </c>
      <c r="AS60" s="21">
        <v>61938.45402933388</v>
      </c>
      <c r="AT60" s="21">
        <v>62626.876919355302</v>
      </c>
      <c r="AU60" s="21">
        <v>63474.912029871884</v>
      </c>
      <c r="AV60" s="21">
        <v>63956.359852021429</v>
      </c>
      <c r="AW60" s="21">
        <v>64370.91165677955</v>
      </c>
      <c r="AX60" s="21">
        <v>64832.247412930737</v>
      </c>
      <c r="AY60" s="21">
        <v>65709.889324153075</v>
      </c>
      <c r="AZ60" s="21">
        <v>66503.011820123793</v>
      </c>
      <c r="BA60" s="21">
        <v>67082.092381574141</v>
      </c>
      <c r="BB60" s="22">
        <v>67845.298950540368</v>
      </c>
    </row>
    <row r="61" spans="1:54" x14ac:dyDescent="0.35">
      <c r="A61" s="18" t="s">
        <v>323</v>
      </c>
      <c r="B61" s="69"/>
      <c r="C61" s="19" t="s">
        <v>324</v>
      </c>
      <c r="D61" s="20">
        <v>49143.860486685859</v>
      </c>
      <c r="E61" s="21">
        <v>49107.028169999998</v>
      </c>
      <c r="F61" s="21">
        <v>50349.221259999998</v>
      </c>
      <c r="G61" s="21">
        <v>54826.153689999992</v>
      </c>
      <c r="H61" s="21">
        <v>55274.58244999998</v>
      </c>
      <c r="I61" s="21">
        <v>58913.708991036932</v>
      </c>
      <c r="J61" s="21">
        <v>62527.96222999999</v>
      </c>
      <c r="K61" s="21">
        <v>68227.856139999989</v>
      </c>
      <c r="L61" s="21">
        <v>72641.358030000003</v>
      </c>
      <c r="M61" s="21">
        <v>76342.741880000001</v>
      </c>
      <c r="N61" s="21">
        <v>82868.190424341272</v>
      </c>
      <c r="O61" s="21">
        <v>78892.074028682386</v>
      </c>
      <c r="P61" s="21">
        <v>83683.546178003598</v>
      </c>
      <c r="Q61" s="21">
        <v>84877.086284377787</v>
      </c>
      <c r="R61" s="21">
        <v>82919.913674687443</v>
      </c>
      <c r="S61" s="21">
        <v>86846.101198756442</v>
      </c>
      <c r="T61" s="21">
        <v>89774.471742914131</v>
      </c>
      <c r="U61" s="21">
        <v>93011.295623667349</v>
      </c>
      <c r="V61" s="21">
        <v>94063.610240882685</v>
      </c>
      <c r="W61" s="21">
        <v>94671.755799116494</v>
      </c>
      <c r="X61" s="21">
        <v>96053.635625003124</v>
      </c>
      <c r="Y61" s="21">
        <v>97011.074166667764</v>
      </c>
      <c r="Z61" s="21">
        <v>97406.4456489523</v>
      </c>
      <c r="AA61" s="21">
        <v>96117.834354324645</v>
      </c>
      <c r="AB61" s="21">
        <v>97062.744146155514</v>
      </c>
      <c r="AC61" s="21">
        <v>97775.616107378693</v>
      </c>
      <c r="AD61" s="21">
        <v>98370.11133179607</v>
      </c>
      <c r="AE61" s="21">
        <v>98576.544521862204</v>
      </c>
      <c r="AF61" s="21">
        <v>99811.536479541697</v>
      </c>
      <c r="AG61" s="21">
        <v>100456.17827543391</v>
      </c>
      <c r="AH61" s="21">
        <v>100764.53657593772</v>
      </c>
      <c r="AI61" s="21">
        <v>102206.91818922971</v>
      </c>
      <c r="AJ61" s="21">
        <v>103200.32410871507</v>
      </c>
      <c r="AK61" s="21">
        <v>104463.52484294656</v>
      </c>
      <c r="AL61" s="21">
        <v>105670.24644400476</v>
      </c>
      <c r="AM61" s="21">
        <v>106761.21016152723</v>
      </c>
      <c r="AN61" s="21">
        <v>107500.16664499753</v>
      </c>
      <c r="AO61" s="21">
        <v>108512.57425779133</v>
      </c>
      <c r="AP61" s="21">
        <v>109377.27242647899</v>
      </c>
      <c r="AQ61" s="21">
        <v>110225.36340291987</v>
      </c>
      <c r="AR61" s="21">
        <v>111224.21884893115</v>
      </c>
      <c r="AS61" s="21">
        <v>112352.65568066566</v>
      </c>
      <c r="AT61" s="21">
        <v>113378.42838435134</v>
      </c>
      <c r="AU61" s="21">
        <v>114496.76959476726</v>
      </c>
      <c r="AV61" s="21">
        <v>115584.46531122134</v>
      </c>
      <c r="AW61" s="21">
        <v>116576.7244005978</v>
      </c>
      <c r="AX61" s="21">
        <v>117673.42575802964</v>
      </c>
      <c r="AY61" s="21">
        <v>119329.91266131541</v>
      </c>
      <c r="AZ61" s="21">
        <v>120639.10057298982</v>
      </c>
      <c r="BA61" s="21">
        <v>122622.64196242583</v>
      </c>
      <c r="BB61" s="22">
        <v>124714.52186916524</v>
      </c>
    </row>
    <row r="62" spans="1:54" x14ac:dyDescent="0.35">
      <c r="A62" s="23" t="s">
        <v>325</v>
      </c>
      <c r="B62" s="70" t="s">
        <v>20</v>
      </c>
      <c r="C62" s="24" t="s">
        <v>326</v>
      </c>
      <c r="D62" s="25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T62" s="26">
        <v>0</v>
      </c>
      <c r="AU62" s="26">
        <v>0</v>
      </c>
      <c r="AV62" s="26">
        <v>0</v>
      </c>
      <c r="AW62" s="26">
        <v>0</v>
      </c>
      <c r="AX62" s="26">
        <v>0</v>
      </c>
      <c r="AY62" s="26">
        <v>0</v>
      </c>
      <c r="AZ62" s="26">
        <v>0</v>
      </c>
      <c r="BA62" s="26">
        <v>0</v>
      </c>
      <c r="BB62" s="27">
        <v>0</v>
      </c>
    </row>
    <row r="63" spans="1:54" x14ac:dyDescent="0.35">
      <c r="A63" s="23" t="s">
        <v>327</v>
      </c>
      <c r="B63" s="70" t="s">
        <v>21</v>
      </c>
      <c r="C63" s="24" t="s">
        <v>328</v>
      </c>
      <c r="D63" s="25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6">
        <v>0</v>
      </c>
      <c r="AY63" s="26">
        <v>0</v>
      </c>
      <c r="AZ63" s="26">
        <v>0</v>
      </c>
      <c r="BA63" s="26">
        <v>0</v>
      </c>
      <c r="BB63" s="27">
        <v>0</v>
      </c>
    </row>
    <row r="64" spans="1:54" x14ac:dyDescent="0.35">
      <c r="A64" s="23" t="s">
        <v>329</v>
      </c>
      <c r="B64" s="70" t="s">
        <v>22</v>
      </c>
      <c r="C64" s="24" t="s">
        <v>330</v>
      </c>
      <c r="D64" s="25">
        <v>426.14884876277756</v>
      </c>
      <c r="E64" s="26">
        <v>468.90000000000003</v>
      </c>
      <c r="F64" s="26">
        <v>508.50024999999954</v>
      </c>
      <c r="G64" s="26">
        <v>588.70000000000005</v>
      </c>
      <c r="H64" s="26">
        <v>630.29999999999995</v>
      </c>
      <c r="I64" s="26">
        <v>701.6098213432698</v>
      </c>
      <c r="J64" s="26">
        <v>803.00000000000068</v>
      </c>
      <c r="K64" s="26">
        <v>967.8</v>
      </c>
      <c r="L64" s="26">
        <v>1096.6000000000001</v>
      </c>
      <c r="M64" s="26">
        <v>1276.6214499999999</v>
      </c>
      <c r="N64" s="26">
        <v>1484.5705550778639</v>
      </c>
      <c r="O64" s="26">
        <v>1626.2539409112564</v>
      </c>
      <c r="P64" s="26">
        <v>1725.8049088852499</v>
      </c>
      <c r="Q64" s="26">
        <v>1809.1860131842927</v>
      </c>
      <c r="R64" s="26">
        <v>1924.1186586414435</v>
      </c>
      <c r="S64" s="26">
        <v>2033.0319898803245</v>
      </c>
      <c r="T64" s="26">
        <v>2215.0038668679445</v>
      </c>
      <c r="U64" s="26">
        <v>2393.1499633008607</v>
      </c>
      <c r="V64" s="26">
        <v>2582.9485815259754</v>
      </c>
      <c r="W64" s="26">
        <v>2778.2200188711377</v>
      </c>
      <c r="X64" s="26">
        <v>3008.3495614989688</v>
      </c>
      <c r="Y64" s="26">
        <v>3230.9293092741154</v>
      </c>
      <c r="Z64" s="26">
        <v>3474.4790312403507</v>
      </c>
      <c r="AA64" s="26">
        <v>3694.4634358372687</v>
      </c>
      <c r="AB64" s="26">
        <v>3932.8799251130549</v>
      </c>
      <c r="AC64" s="26">
        <v>4151.9711308405058</v>
      </c>
      <c r="AD64" s="26">
        <v>4388.2263188103334</v>
      </c>
      <c r="AE64" s="26">
        <v>4623.3215039342513</v>
      </c>
      <c r="AF64" s="26">
        <v>4912.937105235198</v>
      </c>
      <c r="AG64" s="26">
        <v>5177.4465519736141</v>
      </c>
      <c r="AH64" s="26">
        <v>5456.9824614405452</v>
      </c>
      <c r="AI64" s="26">
        <v>5719.945688481097</v>
      </c>
      <c r="AJ64" s="26">
        <v>5888.1505901141936</v>
      </c>
      <c r="AK64" s="26">
        <v>6119.1578915584305</v>
      </c>
      <c r="AL64" s="26">
        <v>6354.3944188101268</v>
      </c>
      <c r="AM64" s="26">
        <v>6610.2430767220794</v>
      </c>
      <c r="AN64" s="26">
        <v>6814.5403447065764</v>
      </c>
      <c r="AO64" s="26">
        <v>7030.0827385052316</v>
      </c>
      <c r="AP64" s="26">
        <v>7248.1794073292485</v>
      </c>
      <c r="AQ64" s="26">
        <v>7462.9795743455325</v>
      </c>
      <c r="AR64" s="26">
        <v>7680.823497321162</v>
      </c>
      <c r="AS64" s="26">
        <v>7887.3348824413924</v>
      </c>
      <c r="AT64" s="26">
        <v>8096.1785935181751</v>
      </c>
      <c r="AU64" s="26">
        <v>8288.3501113452512</v>
      </c>
      <c r="AV64" s="26">
        <v>8475.7134428553745</v>
      </c>
      <c r="AW64" s="26">
        <v>8653.2499448785074</v>
      </c>
      <c r="AX64" s="26">
        <v>8841.618653359079</v>
      </c>
      <c r="AY64" s="26">
        <v>8997.7272944229535</v>
      </c>
      <c r="AZ64" s="26">
        <v>9104.312815260897</v>
      </c>
      <c r="BA64" s="26">
        <v>9247.8034190655981</v>
      </c>
      <c r="BB64" s="27">
        <v>9408.8081423926888</v>
      </c>
    </row>
    <row r="65" spans="1:54" x14ac:dyDescent="0.35">
      <c r="A65" s="28" t="s">
        <v>188</v>
      </c>
      <c r="B65" s="70"/>
      <c r="C65" s="29" t="s">
        <v>331</v>
      </c>
      <c r="D65" s="30">
        <v>426.14884876277756</v>
      </c>
      <c r="E65" s="31">
        <v>468.90000000000003</v>
      </c>
      <c r="F65" s="31">
        <v>508.50024999999954</v>
      </c>
      <c r="G65" s="31">
        <v>588.70000000000005</v>
      </c>
      <c r="H65" s="31">
        <v>630.29999999999995</v>
      </c>
      <c r="I65" s="31">
        <v>701.6098213432698</v>
      </c>
      <c r="J65" s="31">
        <v>803.00000000000068</v>
      </c>
      <c r="K65" s="31">
        <v>967.8</v>
      </c>
      <c r="L65" s="31">
        <v>1096.6000000000001</v>
      </c>
      <c r="M65" s="31">
        <v>1276.6214499999999</v>
      </c>
      <c r="N65" s="31">
        <v>1484.5705550778639</v>
      </c>
      <c r="O65" s="31">
        <v>1626.2539409112564</v>
      </c>
      <c r="P65" s="31">
        <v>1725.8049088852499</v>
      </c>
      <c r="Q65" s="31">
        <v>1809.1860131842927</v>
      </c>
      <c r="R65" s="31">
        <v>1924.1186586414435</v>
      </c>
      <c r="S65" s="31">
        <v>2033.0319898803245</v>
      </c>
      <c r="T65" s="31">
        <v>2215.0038668679445</v>
      </c>
      <c r="U65" s="31">
        <v>2393.1499633008607</v>
      </c>
      <c r="V65" s="31">
        <v>2582.9485815259754</v>
      </c>
      <c r="W65" s="31">
        <v>2778.2200188711377</v>
      </c>
      <c r="X65" s="31">
        <v>3008.3495614989688</v>
      </c>
      <c r="Y65" s="31">
        <v>3230.9293092741154</v>
      </c>
      <c r="Z65" s="31">
        <v>3474.4790312403507</v>
      </c>
      <c r="AA65" s="31">
        <v>3694.4634358372687</v>
      </c>
      <c r="AB65" s="31">
        <v>3932.8799251130549</v>
      </c>
      <c r="AC65" s="31">
        <v>4151.9711308405058</v>
      </c>
      <c r="AD65" s="31">
        <v>4388.2263188103334</v>
      </c>
      <c r="AE65" s="31">
        <v>4623.3215039342513</v>
      </c>
      <c r="AF65" s="31">
        <v>4912.937105235198</v>
      </c>
      <c r="AG65" s="31">
        <v>5177.4465519736141</v>
      </c>
      <c r="AH65" s="31">
        <v>5456.9824614405452</v>
      </c>
      <c r="AI65" s="31">
        <v>5719.945688481097</v>
      </c>
      <c r="AJ65" s="31">
        <v>5888.1505901141936</v>
      </c>
      <c r="AK65" s="31">
        <v>6119.1578915584305</v>
      </c>
      <c r="AL65" s="31">
        <v>6354.3944188101268</v>
      </c>
      <c r="AM65" s="31">
        <v>6610.2430767220794</v>
      </c>
      <c r="AN65" s="31">
        <v>6814.5403447065764</v>
      </c>
      <c r="AO65" s="31">
        <v>7030.0827385052316</v>
      </c>
      <c r="AP65" s="31">
        <v>7248.1794073292485</v>
      </c>
      <c r="AQ65" s="31">
        <v>7462.9795743455325</v>
      </c>
      <c r="AR65" s="31">
        <v>7680.823497321162</v>
      </c>
      <c r="AS65" s="31">
        <v>7887.3348824413924</v>
      </c>
      <c r="AT65" s="31">
        <v>8096.1785935181751</v>
      </c>
      <c r="AU65" s="31">
        <v>8288.3501113452512</v>
      </c>
      <c r="AV65" s="31">
        <v>8475.7134428553745</v>
      </c>
      <c r="AW65" s="31">
        <v>8653.2499448785074</v>
      </c>
      <c r="AX65" s="31">
        <v>8841.618653359079</v>
      </c>
      <c r="AY65" s="31">
        <v>8997.7272944229535</v>
      </c>
      <c r="AZ65" s="31">
        <v>9104.312815260897</v>
      </c>
      <c r="BA65" s="31">
        <v>9247.8034190655981</v>
      </c>
      <c r="BB65" s="32">
        <v>9408.8081423926888</v>
      </c>
    </row>
    <row r="66" spans="1:54" x14ac:dyDescent="0.35">
      <c r="A66" s="28" t="s">
        <v>332</v>
      </c>
      <c r="B66" s="70"/>
      <c r="C66" s="29" t="s">
        <v>333</v>
      </c>
      <c r="D66" s="30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2">
        <v>0</v>
      </c>
    </row>
    <row r="67" spans="1:54" x14ac:dyDescent="0.35">
      <c r="A67" s="23" t="s">
        <v>334</v>
      </c>
      <c r="B67" s="70"/>
      <c r="C67" s="24" t="s">
        <v>335</v>
      </c>
      <c r="D67" s="25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7">
        <v>0</v>
      </c>
    </row>
    <row r="68" spans="1:54" x14ac:dyDescent="0.35">
      <c r="A68" s="23" t="s">
        <v>336</v>
      </c>
      <c r="B68" s="70"/>
      <c r="C68" s="24" t="s">
        <v>337</v>
      </c>
      <c r="D68" s="25">
        <v>48275.201845241303</v>
      </c>
      <c r="E68" s="26">
        <v>48190.631019999993</v>
      </c>
      <c r="F68" s="26">
        <v>49377.721010000008</v>
      </c>
      <c r="G68" s="26">
        <v>53733.829730000005</v>
      </c>
      <c r="H68" s="26">
        <v>54136.582449999987</v>
      </c>
      <c r="I68" s="26">
        <v>57766.842649200684</v>
      </c>
      <c r="J68" s="26">
        <v>61278.366519999996</v>
      </c>
      <c r="K68" s="26">
        <v>66812.254460000011</v>
      </c>
      <c r="L68" s="26">
        <v>71072.164770000003</v>
      </c>
      <c r="M68" s="26">
        <v>74570.428409999993</v>
      </c>
      <c r="N68" s="26">
        <v>80940.106923815823</v>
      </c>
      <c r="O68" s="26">
        <v>76799.306282478297</v>
      </c>
      <c r="P68" s="26">
        <v>81484.468124964711</v>
      </c>
      <c r="Q68" s="26">
        <v>82568.163006754825</v>
      </c>
      <c r="R68" s="26">
        <v>80514.186149897054</v>
      </c>
      <c r="S68" s="26">
        <v>84320.951123345396</v>
      </c>
      <c r="T68" s="26">
        <v>87050.030798669628</v>
      </c>
      <c r="U68" s="26">
        <v>90086.03873021371</v>
      </c>
      <c r="V68" s="26">
        <v>90956.409263904774</v>
      </c>
      <c r="W68" s="26">
        <v>91402.478949483615</v>
      </c>
      <c r="X68" s="26">
        <v>92539.625665046202</v>
      </c>
      <c r="Y68" s="26">
        <v>93288.424563668697</v>
      </c>
      <c r="Z68" s="26">
        <v>93434.118896748463</v>
      </c>
      <c r="AA68" s="26">
        <v>91924.810995388267</v>
      </c>
      <c r="AB68" s="26">
        <v>92610.830426143162</v>
      </c>
      <c r="AC68" s="26">
        <v>93094.719060831179</v>
      </c>
      <c r="AD68" s="26">
        <v>93455.058015382587</v>
      </c>
      <c r="AE68" s="26">
        <v>93428.637463689753</v>
      </c>
      <c r="AF68" s="26">
        <v>94370.939024119347</v>
      </c>
      <c r="AG68" s="26">
        <v>94739.583971818109</v>
      </c>
      <c r="AH68" s="26">
        <v>94774.128327853119</v>
      </c>
      <c r="AI68" s="26">
        <v>95907.923537716255</v>
      </c>
      <c r="AJ68" s="26">
        <v>96722.32884206521</v>
      </c>
      <c r="AK68" s="26">
        <v>97720.45733152781</v>
      </c>
      <c r="AL68" s="26">
        <v>98654.025377319835</v>
      </c>
      <c r="AM68" s="26">
        <v>99449.190772945978</v>
      </c>
      <c r="AN68" s="26">
        <v>99971.701083637992</v>
      </c>
      <c r="AO68" s="26">
        <v>100749.43359894271</v>
      </c>
      <c r="AP68" s="26">
        <v>101375.40194575669</v>
      </c>
      <c r="AQ68" s="26">
        <v>101985.85281161268</v>
      </c>
      <c r="AR68" s="26">
        <v>102749.42692168307</v>
      </c>
      <c r="AS68" s="26">
        <v>103649.11254085088</v>
      </c>
      <c r="AT68" s="26">
        <v>104452.19224360446</v>
      </c>
      <c r="AU68" s="26">
        <v>105356.79731279038</v>
      </c>
      <c r="AV68" s="26">
        <v>106236.73005101386</v>
      </c>
      <c r="AW68" s="26">
        <v>107031.89933761334</v>
      </c>
      <c r="AX68" s="26">
        <v>107926.25203647523</v>
      </c>
      <c r="AY68" s="26">
        <v>109412.52973842669</v>
      </c>
      <c r="AZ68" s="26">
        <v>110602.82595149589</v>
      </c>
      <c r="BA68" s="26">
        <v>112429.8942280401</v>
      </c>
      <c r="BB68" s="27">
        <v>114347.29563045889</v>
      </c>
    </row>
    <row r="69" spans="1:54" x14ac:dyDescent="0.35">
      <c r="A69" s="28" t="s">
        <v>338</v>
      </c>
      <c r="B69" s="70" t="s">
        <v>12</v>
      </c>
      <c r="C69" s="29" t="s">
        <v>339</v>
      </c>
      <c r="D69" s="30">
        <v>46810.408420173204</v>
      </c>
      <c r="E69" s="31">
        <v>46352.641109999997</v>
      </c>
      <c r="F69" s="31">
        <v>47112.530300000013</v>
      </c>
      <c r="G69" s="31">
        <v>51124.579869999987</v>
      </c>
      <c r="H69" s="31">
        <v>50895.804019999996</v>
      </c>
      <c r="I69" s="31">
        <v>53357.73572675926</v>
      </c>
      <c r="J69" s="31">
        <v>54460.315669999989</v>
      </c>
      <c r="K69" s="31">
        <v>57243.432780000003</v>
      </c>
      <c r="L69" s="31">
        <v>59616.439490000004</v>
      </c>
      <c r="M69" s="31">
        <v>60952.144909999988</v>
      </c>
      <c r="N69" s="31">
        <v>65461.709577088477</v>
      </c>
      <c r="O69" s="31">
        <v>60529.613287747285</v>
      </c>
      <c r="P69" s="31">
        <v>64199.567636166619</v>
      </c>
      <c r="Q69" s="31">
        <v>66107.046575498243</v>
      </c>
      <c r="R69" s="31">
        <v>62771.770833328883</v>
      </c>
      <c r="S69" s="31">
        <v>66399.262169797192</v>
      </c>
      <c r="T69" s="31">
        <v>68431.76190335321</v>
      </c>
      <c r="U69" s="31">
        <v>70608.215535859781</v>
      </c>
      <c r="V69" s="31">
        <v>70909.202153963241</v>
      </c>
      <c r="W69" s="31">
        <v>70750.258738981502</v>
      </c>
      <c r="X69" s="31">
        <v>71440.401042435726</v>
      </c>
      <c r="Y69" s="31">
        <v>71968.703251934086</v>
      </c>
      <c r="Z69" s="31">
        <v>71844.645471856027</v>
      </c>
      <c r="AA69" s="31">
        <v>70300.742973066896</v>
      </c>
      <c r="AB69" s="31">
        <v>70865.147638479641</v>
      </c>
      <c r="AC69" s="31">
        <v>71228.277045418581</v>
      </c>
      <c r="AD69" s="31">
        <v>71415.234729078089</v>
      </c>
      <c r="AE69" s="31">
        <v>71194.158536266739</v>
      </c>
      <c r="AF69" s="31">
        <v>71872.093158768985</v>
      </c>
      <c r="AG69" s="31">
        <v>71954.708280379113</v>
      </c>
      <c r="AH69" s="31">
        <v>71598.342767460097</v>
      </c>
      <c r="AI69" s="31">
        <v>72401.390156056805</v>
      </c>
      <c r="AJ69" s="31">
        <v>72863.613177065447</v>
      </c>
      <c r="AK69" s="31">
        <v>73529.693115992981</v>
      </c>
      <c r="AL69" s="31">
        <v>74094.022682310853</v>
      </c>
      <c r="AM69" s="31">
        <v>74532.548232290763</v>
      </c>
      <c r="AN69" s="31">
        <v>74751.249081297632</v>
      </c>
      <c r="AO69" s="31">
        <v>75136.04898060883</v>
      </c>
      <c r="AP69" s="31">
        <v>75352.269297011502</v>
      </c>
      <c r="AQ69" s="31">
        <v>75547.862370586838</v>
      </c>
      <c r="AR69" s="31">
        <v>75834.014281982905</v>
      </c>
      <c r="AS69" s="31">
        <v>76281.690296913483</v>
      </c>
      <c r="AT69" s="31">
        <v>76521.145950087463</v>
      </c>
      <c r="AU69" s="31">
        <v>76817.737666647547</v>
      </c>
      <c r="AV69" s="31">
        <v>76921.154908274868</v>
      </c>
      <c r="AW69" s="31">
        <v>77059.396737782197</v>
      </c>
      <c r="AX69" s="31">
        <v>77062.163003290931</v>
      </c>
      <c r="AY69" s="31">
        <v>77198.989496398455</v>
      </c>
      <c r="AZ69" s="31">
        <v>77415.60807994011</v>
      </c>
      <c r="BA69" s="31">
        <v>77485.554533469593</v>
      </c>
      <c r="BB69" s="32">
        <v>77528.630501870401</v>
      </c>
    </row>
    <row r="70" spans="1:54" x14ac:dyDescent="0.35">
      <c r="A70" s="28" t="s">
        <v>166</v>
      </c>
      <c r="B70" s="70" t="s">
        <v>12</v>
      </c>
      <c r="C70" s="29" t="s">
        <v>340</v>
      </c>
      <c r="D70" s="30">
        <v>103.51558591254518</v>
      </c>
      <c r="E70" s="31">
        <v>96.102599999999967</v>
      </c>
      <c r="F70" s="31">
        <v>87.901270000000011</v>
      </c>
      <c r="G70" s="31">
        <v>82.141609999999986</v>
      </c>
      <c r="H70" s="31">
        <v>82.098230000000029</v>
      </c>
      <c r="I70" s="31">
        <v>79.703214987641772</v>
      </c>
      <c r="J70" s="31">
        <v>88.098819999999975</v>
      </c>
      <c r="K70" s="31">
        <v>134.79915</v>
      </c>
      <c r="L70" s="31">
        <v>148.26945000000001</v>
      </c>
      <c r="M70" s="31">
        <v>179.89840999999998</v>
      </c>
      <c r="N70" s="31">
        <v>164.99480788611152</v>
      </c>
      <c r="O70" s="31">
        <v>166.90031640966652</v>
      </c>
      <c r="P70" s="31">
        <v>204.66210981752022</v>
      </c>
      <c r="Q70" s="31">
        <v>191.76915050821515</v>
      </c>
      <c r="R70" s="31">
        <v>189.42884326945355</v>
      </c>
      <c r="S70" s="31">
        <v>194.49812301199219</v>
      </c>
      <c r="T70" s="31">
        <v>197.157744006255</v>
      </c>
      <c r="U70" s="31">
        <v>206.6758269606056</v>
      </c>
      <c r="V70" s="31">
        <v>202.6423477073858</v>
      </c>
      <c r="W70" s="31">
        <v>203.74370744028559</v>
      </c>
      <c r="X70" s="31">
        <v>208.66896098534025</v>
      </c>
      <c r="Y70" s="31">
        <v>212.1106389592874</v>
      </c>
      <c r="Z70" s="31">
        <v>212.678438422912</v>
      </c>
      <c r="AA70" s="31">
        <v>205.24552478993934</v>
      </c>
      <c r="AB70" s="31">
        <v>196.49304239671454</v>
      </c>
      <c r="AC70" s="31">
        <v>200.85067199017618</v>
      </c>
      <c r="AD70" s="31">
        <v>206.42166844095664</v>
      </c>
      <c r="AE70" s="31">
        <v>200.67120498757046</v>
      </c>
      <c r="AF70" s="31">
        <v>190.27553605438521</v>
      </c>
      <c r="AG70" s="31">
        <v>178.01212772794369</v>
      </c>
      <c r="AH70" s="31">
        <v>181.5796732410148</v>
      </c>
      <c r="AI70" s="31">
        <v>188.12002188251512</v>
      </c>
      <c r="AJ70" s="31">
        <v>194.28045563175667</v>
      </c>
      <c r="AK70" s="31">
        <v>201.54881260741703</v>
      </c>
      <c r="AL70" s="31">
        <v>214.60232523934246</v>
      </c>
      <c r="AM70" s="31">
        <v>229.24476583277163</v>
      </c>
      <c r="AN70" s="31">
        <v>239.30359554859689</v>
      </c>
      <c r="AO70" s="31">
        <v>266.3206856746001</v>
      </c>
      <c r="AP70" s="31">
        <v>300.13712495532582</v>
      </c>
      <c r="AQ70" s="31">
        <v>337.07667078414954</v>
      </c>
      <c r="AR70" s="31">
        <v>385.86497563595231</v>
      </c>
      <c r="AS70" s="31">
        <v>419.97448955235745</v>
      </c>
      <c r="AT70" s="31">
        <v>479.5785003075531</v>
      </c>
      <c r="AU70" s="31">
        <v>550.30391812573214</v>
      </c>
      <c r="AV70" s="31">
        <v>669.00457870787113</v>
      </c>
      <c r="AW70" s="31">
        <v>729.42393787674621</v>
      </c>
      <c r="AX70" s="31">
        <v>847.75822353347621</v>
      </c>
      <c r="AY70" s="31">
        <v>1110.6987457515293</v>
      </c>
      <c r="AZ70" s="31">
        <v>1180.6976867824058</v>
      </c>
      <c r="BA70" s="31">
        <v>1469.6559722948398</v>
      </c>
      <c r="BB70" s="32">
        <v>1737.0735270394775</v>
      </c>
    </row>
    <row r="71" spans="1:54" x14ac:dyDescent="0.35">
      <c r="A71" s="28" t="s">
        <v>341</v>
      </c>
      <c r="B71" s="70"/>
      <c r="C71" s="29" t="s">
        <v>342</v>
      </c>
      <c r="D71" s="30">
        <v>400.56842265880812</v>
      </c>
      <c r="E71" s="31">
        <v>600.49584999999979</v>
      </c>
      <c r="F71" s="31">
        <v>732.90179999999964</v>
      </c>
      <c r="G71" s="31">
        <v>506.41535999999991</v>
      </c>
      <c r="H71" s="31">
        <v>563.50625999999977</v>
      </c>
      <c r="I71" s="31">
        <v>583.91025613483248</v>
      </c>
      <c r="J71" s="31">
        <v>654.19053000000008</v>
      </c>
      <c r="K71" s="31">
        <v>848.2043299999998</v>
      </c>
      <c r="L71" s="31">
        <v>899.41595000000007</v>
      </c>
      <c r="M71" s="31">
        <v>1103.9969799999994</v>
      </c>
      <c r="N71" s="31">
        <v>1407.9744928512725</v>
      </c>
      <c r="O71" s="31">
        <v>1669.9116210750208</v>
      </c>
      <c r="P71" s="31">
        <v>1891.416854977545</v>
      </c>
      <c r="Q71" s="31">
        <v>2243.5254421271252</v>
      </c>
      <c r="R71" s="31">
        <v>2464.0304596514679</v>
      </c>
      <c r="S71" s="31">
        <v>2630.2936345598782</v>
      </c>
      <c r="T71" s="31">
        <v>2725.4681779758334</v>
      </c>
      <c r="U71" s="31">
        <v>2884.6624167960385</v>
      </c>
      <c r="V71" s="31">
        <v>3063.1395726692672</v>
      </c>
      <c r="W71" s="31">
        <v>3267.5867868494834</v>
      </c>
      <c r="X71" s="31">
        <v>3394.0250426086163</v>
      </c>
      <c r="Y71" s="31">
        <v>3464.4409329791292</v>
      </c>
      <c r="Z71" s="31">
        <v>3619.6754741537943</v>
      </c>
      <c r="AA71" s="31">
        <v>3691.7702967456189</v>
      </c>
      <c r="AB71" s="31">
        <v>3875.0859928369982</v>
      </c>
      <c r="AC71" s="31">
        <v>4017.4525578727712</v>
      </c>
      <c r="AD71" s="31">
        <v>4168.0582960201627</v>
      </c>
      <c r="AE71" s="31">
        <v>4354.553540831319</v>
      </c>
      <c r="AF71" s="31">
        <v>4565.9969072686308</v>
      </c>
      <c r="AG71" s="31">
        <v>4788.6247053782345</v>
      </c>
      <c r="AH71" s="31">
        <v>5120.167914956497</v>
      </c>
      <c r="AI71" s="31">
        <v>5419.316723764804</v>
      </c>
      <c r="AJ71" s="31">
        <v>5723.4642684274586</v>
      </c>
      <c r="AK71" s="31">
        <v>6033.0138358304939</v>
      </c>
      <c r="AL71" s="31">
        <v>6370.0798693261922</v>
      </c>
      <c r="AM71" s="31">
        <v>6687.9193034383134</v>
      </c>
      <c r="AN71" s="31">
        <v>6980.1205518551669</v>
      </c>
      <c r="AO71" s="31">
        <v>7337.4305307316517</v>
      </c>
      <c r="AP71" s="31">
        <v>7712.4634713733294</v>
      </c>
      <c r="AQ71" s="31">
        <v>8081.5405133113145</v>
      </c>
      <c r="AR71" s="31">
        <v>8487.5266187869638</v>
      </c>
      <c r="AS71" s="31">
        <v>8873.015767353907</v>
      </c>
      <c r="AT71" s="31">
        <v>9308.3483542570975</v>
      </c>
      <c r="AU71" s="31">
        <v>9752.494323989753</v>
      </c>
      <c r="AV71" s="31">
        <v>10260.940548586041</v>
      </c>
      <c r="AW71" s="31">
        <v>10709.021038202332</v>
      </c>
      <c r="AX71" s="31">
        <v>11241.490609244549</v>
      </c>
      <c r="AY71" s="31">
        <v>11907.163855221945</v>
      </c>
      <c r="AZ71" s="31">
        <v>12446.011384060444</v>
      </c>
      <c r="BA71" s="31">
        <v>13204.469849504423</v>
      </c>
      <c r="BB71" s="32">
        <v>13954.712702124956</v>
      </c>
    </row>
    <row r="72" spans="1:54" x14ac:dyDescent="0.35">
      <c r="A72" s="28" t="s">
        <v>343</v>
      </c>
      <c r="B72" s="70" t="s">
        <v>30</v>
      </c>
      <c r="C72" s="29" t="s">
        <v>344</v>
      </c>
      <c r="D72" s="30">
        <v>250.23883243331474</v>
      </c>
      <c r="E72" s="31">
        <v>304.10877999999991</v>
      </c>
      <c r="F72" s="31">
        <v>333.20828999999992</v>
      </c>
      <c r="G72" s="31">
        <v>582.31133999999997</v>
      </c>
      <c r="H72" s="31">
        <v>628.69483999999989</v>
      </c>
      <c r="I72" s="31">
        <v>470.59918981236194</v>
      </c>
      <c r="J72" s="31">
        <v>501.79554000000002</v>
      </c>
      <c r="K72" s="31">
        <v>712.90050999999994</v>
      </c>
      <c r="L72" s="31">
        <v>337.80393999999995</v>
      </c>
      <c r="M72" s="31">
        <v>366.49786999999992</v>
      </c>
      <c r="N72" s="31">
        <v>401.25236064326191</v>
      </c>
      <c r="O72" s="31">
        <v>526.39075940025339</v>
      </c>
      <c r="P72" s="31">
        <v>581.18237503408523</v>
      </c>
      <c r="Q72" s="31">
        <v>730.70129451542118</v>
      </c>
      <c r="R72" s="31">
        <v>725.52032669219329</v>
      </c>
      <c r="S72" s="31">
        <v>767.44091434573249</v>
      </c>
      <c r="T72" s="31">
        <v>784.67762240857462</v>
      </c>
      <c r="U72" s="31">
        <v>802.26428627622158</v>
      </c>
      <c r="V72" s="31">
        <v>783.45909399870152</v>
      </c>
      <c r="W72" s="31">
        <v>776.82845364931643</v>
      </c>
      <c r="X72" s="31">
        <v>770.53552865680012</v>
      </c>
      <c r="Y72" s="31">
        <v>780.40452468636022</v>
      </c>
      <c r="Z72" s="31">
        <v>783.08523310087003</v>
      </c>
      <c r="AA72" s="31">
        <v>768.65643905651336</v>
      </c>
      <c r="AB72" s="31">
        <v>764.52910684417714</v>
      </c>
      <c r="AC72" s="31">
        <v>769.35677840852327</v>
      </c>
      <c r="AD72" s="31">
        <v>776.58578708691005</v>
      </c>
      <c r="AE72" s="31">
        <v>771.85445424295131</v>
      </c>
      <c r="AF72" s="31">
        <v>777.5449461467108</v>
      </c>
      <c r="AG72" s="31">
        <v>772.22166473999448</v>
      </c>
      <c r="AH72" s="31">
        <v>743.14468626170355</v>
      </c>
      <c r="AI72" s="31">
        <v>737.58489272983013</v>
      </c>
      <c r="AJ72" s="31">
        <v>749.08369246285974</v>
      </c>
      <c r="AK72" s="31">
        <v>750.84820858366868</v>
      </c>
      <c r="AL72" s="31">
        <v>754.90341396410315</v>
      </c>
      <c r="AM72" s="31">
        <v>764.93818831956037</v>
      </c>
      <c r="AN72" s="31">
        <v>772.18029318016977</v>
      </c>
      <c r="AO72" s="31">
        <v>784.61426536955571</v>
      </c>
      <c r="AP72" s="31">
        <v>790.68603744054224</v>
      </c>
      <c r="AQ72" s="31">
        <v>804.12157798982594</v>
      </c>
      <c r="AR72" s="31">
        <v>820.52028597169306</v>
      </c>
      <c r="AS72" s="31">
        <v>836.01248358414375</v>
      </c>
      <c r="AT72" s="31">
        <v>856.89476643206137</v>
      </c>
      <c r="AU72" s="31">
        <v>874.05078268701277</v>
      </c>
      <c r="AV72" s="31">
        <v>887.94932794716487</v>
      </c>
      <c r="AW72" s="31">
        <v>895.962223103572</v>
      </c>
      <c r="AX72" s="31">
        <v>903.32911099799367</v>
      </c>
      <c r="AY72" s="31">
        <v>897.77438184327389</v>
      </c>
      <c r="AZ72" s="31">
        <v>902.63432826679764</v>
      </c>
      <c r="BA72" s="31">
        <v>905.79163043681228</v>
      </c>
      <c r="BB72" s="32">
        <v>887.21595815433409</v>
      </c>
    </row>
    <row r="73" spans="1:54" x14ac:dyDescent="0.35">
      <c r="A73" s="28" t="s">
        <v>345</v>
      </c>
      <c r="B73" s="70"/>
      <c r="C73" s="29" t="s">
        <v>346</v>
      </c>
      <c r="D73" s="30">
        <v>710.47058406343831</v>
      </c>
      <c r="E73" s="31">
        <v>837.28268000000003</v>
      </c>
      <c r="F73" s="31">
        <v>1111.1793499999999</v>
      </c>
      <c r="G73" s="31">
        <v>1438.3815499999996</v>
      </c>
      <c r="H73" s="31">
        <v>1966.4791000000005</v>
      </c>
      <c r="I73" s="31">
        <v>3274.8942615065826</v>
      </c>
      <c r="J73" s="31">
        <v>5573.9659599999986</v>
      </c>
      <c r="K73" s="31">
        <v>7872.9176900000002</v>
      </c>
      <c r="L73" s="31">
        <v>10070.23594</v>
      </c>
      <c r="M73" s="31">
        <v>11967.890240000001</v>
      </c>
      <c r="N73" s="31">
        <v>13504.175685346696</v>
      </c>
      <c r="O73" s="31">
        <v>13906.490297846094</v>
      </c>
      <c r="P73" s="31">
        <v>14607.639148968954</v>
      </c>
      <c r="Q73" s="31">
        <v>13295.120544105819</v>
      </c>
      <c r="R73" s="31">
        <v>14363.43568695505</v>
      </c>
      <c r="S73" s="31">
        <v>14329.456281630595</v>
      </c>
      <c r="T73" s="31">
        <v>14910.965350925731</v>
      </c>
      <c r="U73" s="31">
        <v>15584.220664321074</v>
      </c>
      <c r="V73" s="31">
        <v>15997.966095566193</v>
      </c>
      <c r="W73" s="31">
        <v>16404.061262563002</v>
      </c>
      <c r="X73" s="31">
        <v>16725.995090359713</v>
      </c>
      <c r="Y73" s="31">
        <v>16862.765215109834</v>
      </c>
      <c r="Z73" s="31">
        <v>16974.03427921488</v>
      </c>
      <c r="AA73" s="31">
        <v>16958.395761729305</v>
      </c>
      <c r="AB73" s="31">
        <v>16909.574645585653</v>
      </c>
      <c r="AC73" s="31">
        <v>16878.782007141137</v>
      </c>
      <c r="AD73" s="31">
        <v>16888.75753475646</v>
      </c>
      <c r="AE73" s="31">
        <v>16907.399727361193</v>
      </c>
      <c r="AF73" s="31">
        <v>16965.028475880612</v>
      </c>
      <c r="AG73" s="31">
        <v>17046.017193592797</v>
      </c>
      <c r="AH73" s="31">
        <v>17130.893285933817</v>
      </c>
      <c r="AI73" s="31">
        <v>17161.511743282266</v>
      </c>
      <c r="AJ73" s="31">
        <v>17191.887248477702</v>
      </c>
      <c r="AK73" s="31">
        <v>17205.353358513203</v>
      </c>
      <c r="AL73" s="31">
        <v>17220.417086479327</v>
      </c>
      <c r="AM73" s="31">
        <v>17234.540283064536</v>
      </c>
      <c r="AN73" s="31">
        <v>17228.847561756444</v>
      </c>
      <c r="AO73" s="31">
        <v>17225.019136558069</v>
      </c>
      <c r="AP73" s="31">
        <v>17219.84601497601</v>
      </c>
      <c r="AQ73" s="31">
        <v>17215.251678940516</v>
      </c>
      <c r="AR73" s="31">
        <v>17221.50075930556</v>
      </c>
      <c r="AS73" s="31">
        <v>17238.419503446989</v>
      </c>
      <c r="AT73" s="31">
        <v>17286.224672520289</v>
      </c>
      <c r="AU73" s="31">
        <v>17362.210621340339</v>
      </c>
      <c r="AV73" s="31">
        <v>17497.680687497941</v>
      </c>
      <c r="AW73" s="31">
        <v>17638.095400648472</v>
      </c>
      <c r="AX73" s="31">
        <v>17871.511089408275</v>
      </c>
      <c r="AY73" s="31">
        <v>18297.903259211471</v>
      </c>
      <c r="AZ73" s="31">
        <v>18657.874472446136</v>
      </c>
      <c r="BA73" s="31">
        <v>19364.422242334444</v>
      </c>
      <c r="BB73" s="32">
        <v>20239.662941269751</v>
      </c>
    </row>
    <row r="74" spans="1:54" x14ac:dyDescent="0.35">
      <c r="A74" s="33" t="s">
        <v>347</v>
      </c>
      <c r="B74" s="70" t="s">
        <v>24</v>
      </c>
      <c r="C74" s="34" t="s">
        <v>348</v>
      </c>
      <c r="D74" s="35">
        <v>58.254518766812105</v>
      </c>
      <c r="E74" s="36">
        <v>65.200770000000006</v>
      </c>
      <c r="F74" s="36">
        <v>158.17944999999997</v>
      </c>
      <c r="G74" s="36">
        <v>240.76044999999993</v>
      </c>
      <c r="H74" s="36">
        <v>304.30213000000003</v>
      </c>
      <c r="I74" s="36">
        <v>573.37619062658257</v>
      </c>
      <c r="J74" s="36">
        <v>876.17357000000004</v>
      </c>
      <c r="K74" s="36">
        <v>1162.6064100000001</v>
      </c>
      <c r="L74" s="36">
        <v>1803.6686999999997</v>
      </c>
      <c r="M74" s="36">
        <v>2241.8111099999996</v>
      </c>
      <c r="N74" s="36">
        <v>2808.2954077117529</v>
      </c>
      <c r="O74" s="36">
        <v>2868.8982874970657</v>
      </c>
      <c r="P74" s="36">
        <v>2827.2353161457359</v>
      </c>
      <c r="Q74" s="36">
        <v>2681.1864198314934</v>
      </c>
      <c r="R74" s="36">
        <v>2663.4134245496607</v>
      </c>
      <c r="S74" s="36">
        <v>2686.9381112868314</v>
      </c>
      <c r="T74" s="36">
        <v>2707.2655805923382</v>
      </c>
      <c r="U74" s="36">
        <v>2714.9109791166866</v>
      </c>
      <c r="V74" s="36">
        <v>2699.9319209905493</v>
      </c>
      <c r="W74" s="36">
        <v>2685.0005063815452</v>
      </c>
      <c r="X74" s="36">
        <v>2671.4708186334224</v>
      </c>
      <c r="Y74" s="36">
        <v>2655.1258843517717</v>
      </c>
      <c r="Z74" s="36">
        <v>2643.158603527439</v>
      </c>
      <c r="AA74" s="36">
        <v>2633.0654420851083</v>
      </c>
      <c r="AB74" s="36">
        <v>2634.0168184116869</v>
      </c>
      <c r="AC74" s="36">
        <v>2646.4209831205544</v>
      </c>
      <c r="AD74" s="36">
        <v>2671.4007449052888</v>
      </c>
      <c r="AE74" s="36">
        <v>2706.1866746839974</v>
      </c>
      <c r="AF74" s="36">
        <v>2752.3685543082402</v>
      </c>
      <c r="AG74" s="36">
        <v>2805.9298804483637</v>
      </c>
      <c r="AH74" s="36">
        <v>2865.3864738509806</v>
      </c>
      <c r="AI74" s="36">
        <v>2906.1005826565402</v>
      </c>
      <c r="AJ74" s="36">
        <v>2946.9907586414952</v>
      </c>
      <c r="AK74" s="36">
        <v>2987.5092185349686</v>
      </c>
      <c r="AL74" s="36">
        <v>3027.5553579251305</v>
      </c>
      <c r="AM74" s="36">
        <v>3067.7899901427495</v>
      </c>
      <c r="AN74" s="36">
        <v>3108.2875501849408</v>
      </c>
      <c r="AO74" s="36">
        <v>3150.0202573091374</v>
      </c>
      <c r="AP74" s="36">
        <v>3193.4157365011515</v>
      </c>
      <c r="AQ74" s="36">
        <v>3238.9063799785099</v>
      </c>
      <c r="AR74" s="36">
        <v>3287.5900009279403</v>
      </c>
      <c r="AS74" s="36">
        <v>3340.7892205433695</v>
      </c>
      <c r="AT74" s="36">
        <v>3396.9951968537553</v>
      </c>
      <c r="AU74" s="36">
        <v>3457.1756752538263</v>
      </c>
      <c r="AV74" s="36">
        <v>3520.5846701728647</v>
      </c>
      <c r="AW74" s="36">
        <v>3589.6732324470049</v>
      </c>
      <c r="AX74" s="36">
        <v>3662.8375753912178</v>
      </c>
      <c r="AY74" s="36">
        <v>3740.0270711525882</v>
      </c>
      <c r="AZ74" s="36">
        <v>3821.351729780723</v>
      </c>
      <c r="BA74" s="36">
        <v>3907.8749071879088</v>
      </c>
      <c r="BB74" s="37">
        <v>3999.3462258206609</v>
      </c>
    </row>
    <row r="75" spans="1:54" x14ac:dyDescent="0.35">
      <c r="A75" s="33" t="s">
        <v>349</v>
      </c>
      <c r="B75" s="70" t="s">
        <v>25</v>
      </c>
      <c r="C75" s="34" t="s">
        <v>350</v>
      </c>
      <c r="D75" s="35">
        <v>637.83754374081821</v>
      </c>
      <c r="E75" s="36">
        <v>754.08226999999988</v>
      </c>
      <c r="F75" s="36">
        <v>931.39989999999989</v>
      </c>
      <c r="G75" s="36">
        <v>1170.1211000000003</v>
      </c>
      <c r="H75" s="36">
        <v>1624.3773400000002</v>
      </c>
      <c r="I75" s="36">
        <v>2520.9983289752759</v>
      </c>
      <c r="J75" s="36">
        <v>4023.1927400000004</v>
      </c>
      <c r="K75" s="36">
        <v>5979.4108299999998</v>
      </c>
      <c r="L75" s="36">
        <v>7838.4642999999987</v>
      </c>
      <c r="M75" s="36">
        <v>9460.6785499999987</v>
      </c>
      <c r="N75" s="36">
        <v>10456.890879949418</v>
      </c>
      <c r="O75" s="36">
        <v>10931.878798726035</v>
      </c>
      <c r="P75" s="36">
        <v>11727.762161044609</v>
      </c>
      <c r="Q75" s="36">
        <v>10570.22533812875</v>
      </c>
      <c r="R75" s="36">
        <v>11645.37503197777</v>
      </c>
      <c r="S75" s="36">
        <v>11592.336532001817</v>
      </c>
      <c r="T75" s="36">
        <v>12159.908920852436</v>
      </c>
      <c r="U75" s="36">
        <v>12831.311843445495</v>
      </c>
      <c r="V75" s="36">
        <v>13265.182082714668</v>
      </c>
      <c r="W75" s="36">
        <v>13687.786426118233</v>
      </c>
      <c r="X75" s="36">
        <v>14032.386299988893</v>
      </c>
      <c r="Y75" s="36">
        <v>14185.777962034394</v>
      </c>
      <c r="Z75" s="36">
        <v>14309.083709131435</v>
      </c>
      <c r="AA75" s="36">
        <v>14304.189515852802</v>
      </c>
      <c r="AB75" s="36">
        <v>14253.83795916823</v>
      </c>
      <c r="AC75" s="36">
        <v>14212.06271631846</v>
      </c>
      <c r="AD75" s="36">
        <v>14195.988899275539</v>
      </c>
      <c r="AE75" s="36">
        <v>14179.833932104866</v>
      </c>
      <c r="AF75" s="36">
        <v>14191.325234028936</v>
      </c>
      <c r="AG75" s="36">
        <v>14215.524431153075</v>
      </c>
      <c r="AH75" s="36">
        <v>14238.341488605429</v>
      </c>
      <c r="AI75" s="36">
        <v>14223.70063872191</v>
      </c>
      <c r="AJ75" s="36">
        <v>14204.577973225518</v>
      </c>
      <c r="AK75" s="36">
        <v>14164.123366759035</v>
      </c>
      <c r="AL75" s="36">
        <v>14115.872368445836</v>
      </c>
      <c r="AM75" s="36">
        <v>14055.210546746195</v>
      </c>
      <c r="AN75" s="36">
        <v>13986.439264787003</v>
      </c>
      <c r="AO75" s="36">
        <v>13903.347731671067</v>
      </c>
      <c r="AP75" s="36">
        <v>13808.395503452075</v>
      </c>
      <c r="AQ75" s="36">
        <v>13701.991306752743</v>
      </c>
      <c r="AR75" s="36">
        <v>13587.738818919845</v>
      </c>
      <c r="AS75" s="36">
        <v>13473.594751010054</v>
      </c>
      <c r="AT75" s="36">
        <v>13356.022386830764</v>
      </c>
      <c r="AU75" s="36">
        <v>13233.371027348923</v>
      </c>
      <c r="AV75" s="36">
        <v>13109.156059117611</v>
      </c>
      <c r="AW75" s="36">
        <v>12984.652843391534</v>
      </c>
      <c r="AX75" s="36">
        <v>12860.893246898235</v>
      </c>
      <c r="AY75" s="36">
        <v>12734.938815617546</v>
      </c>
      <c r="AZ75" s="36">
        <v>12605.754735512273</v>
      </c>
      <c r="BA75" s="36">
        <v>12473.047514891885</v>
      </c>
      <c r="BB75" s="37">
        <v>12339.157936368529</v>
      </c>
    </row>
    <row r="76" spans="1:54" x14ac:dyDescent="0.35">
      <c r="A76" s="33" t="s">
        <v>351</v>
      </c>
      <c r="B76" s="70"/>
      <c r="C76" s="34" t="s">
        <v>352</v>
      </c>
      <c r="D76" s="35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0.89322299254274351</v>
      </c>
      <c r="AC76" s="36">
        <v>1.290884381680697</v>
      </c>
      <c r="AD76" s="36">
        <v>1.880975668446734</v>
      </c>
      <c r="AE76" s="36">
        <v>2.754704635784857</v>
      </c>
      <c r="AF76" s="36">
        <v>4.0540393117102456</v>
      </c>
      <c r="AG76" s="36">
        <v>6.2909789728015975</v>
      </c>
      <c r="AH76" s="36">
        <v>9.7247304769314109</v>
      </c>
      <c r="AI76" s="36">
        <v>14.519414941515116</v>
      </c>
      <c r="AJ76" s="36">
        <v>23.907394110383585</v>
      </c>
      <c r="AK76" s="36">
        <v>37.886554798269493</v>
      </c>
      <c r="AL76" s="36">
        <v>61.731372835754264</v>
      </c>
      <c r="AM76" s="36">
        <v>96.932919570822634</v>
      </c>
      <c r="AN76" s="36">
        <v>119.90683208608691</v>
      </c>
      <c r="AO76" s="36">
        <v>157.84890283615616</v>
      </c>
      <c r="AP76" s="36">
        <v>205.43021685016205</v>
      </c>
      <c r="AQ76" s="36">
        <v>261.08621090434031</v>
      </c>
      <c r="AR76" s="36">
        <v>333.30522761915557</v>
      </c>
      <c r="AS76" s="36">
        <v>411.65371996859221</v>
      </c>
      <c r="AT76" s="36">
        <v>521.44284093959027</v>
      </c>
      <c r="AU76" s="36">
        <v>660.35746909910756</v>
      </c>
      <c r="AV76" s="36">
        <v>857.07516185866155</v>
      </c>
      <c r="AW76" s="36">
        <v>1053.3017633896266</v>
      </c>
      <c r="AX76" s="36">
        <v>1337.6229735611109</v>
      </c>
      <c r="AY76" s="36">
        <v>1813.5641781320628</v>
      </c>
      <c r="AZ76" s="36">
        <v>2221.7266719576764</v>
      </c>
      <c r="BA76" s="36">
        <v>2974.5664088860995</v>
      </c>
      <c r="BB76" s="37">
        <v>3892.8193214008911</v>
      </c>
    </row>
    <row r="77" spans="1:54" x14ac:dyDescent="0.35">
      <c r="A77" s="33" t="s">
        <v>180</v>
      </c>
      <c r="B77" s="70"/>
      <c r="C77" s="34" t="s">
        <v>353</v>
      </c>
      <c r="D77" s="35">
        <v>14.378521555807991</v>
      </c>
      <c r="E77" s="36">
        <v>17.999639999999996</v>
      </c>
      <c r="F77" s="36">
        <v>21.599999999999994</v>
      </c>
      <c r="G77" s="36">
        <v>27.499999999999993</v>
      </c>
      <c r="H77" s="36">
        <v>37.799630000000001</v>
      </c>
      <c r="I77" s="36">
        <v>180.51974190472447</v>
      </c>
      <c r="J77" s="36">
        <v>674.59965</v>
      </c>
      <c r="K77" s="36">
        <v>730.90045000000009</v>
      </c>
      <c r="L77" s="36">
        <v>428.10293999999999</v>
      </c>
      <c r="M77" s="36">
        <v>265.40057999999993</v>
      </c>
      <c r="N77" s="36">
        <v>238.98939768553043</v>
      </c>
      <c r="O77" s="36">
        <v>105.71321162299287</v>
      </c>
      <c r="P77" s="36">
        <v>52.641671778605527</v>
      </c>
      <c r="Q77" s="36">
        <v>43.708786145574379</v>
      </c>
      <c r="R77" s="36">
        <v>54.647230427616996</v>
      </c>
      <c r="S77" s="36">
        <v>50.181638341950404</v>
      </c>
      <c r="T77" s="36">
        <v>43.790849480957739</v>
      </c>
      <c r="U77" s="36">
        <v>37.997841758891092</v>
      </c>
      <c r="V77" s="36">
        <v>32.852091860972379</v>
      </c>
      <c r="W77" s="36">
        <v>31.27433006322525</v>
      </c>
      <c r="X77" s="36">
        <v>22.13797173739799</v>
      </c>
      <c r="Y77" s="36">
        <v>21.861368723664643</v>
      </c>
      <c r="Z77" s="36">
        <v>21.791966556004891</v>
      </c>
      <c r="AA77" s="36">
        <v>21.140803791397275</v>
      </c>
      <c r="AB77" s="36">
        <v>20.826645013197624</v>
      </c>
      <c r="AC77" s="36">
        <v>19.00742332044118</v>
      </c>
      <c r="AD77" s="36">
        <v>19.486914907186485</v>
      </c>
      <c r="AE77" s="36">
        <v>18.624415936545436</v>
      </c>
      <c r="AF77" s="36">
        <v>17.280648231723728</v>
      </c>
      <c r="AG77" s="36">
        <v>18.271903018552191</v>
      </c>
      <c r="AH77" s="36">
        <v>17.440593000473825</v>
      </c>
      <c r="AI77" s="36">
        <v>17.191106962305351</v>
      </c>
      <c r="AJ77" s="36">
        <v>16.411122500298553</v>
      </c>
      <c r="AK77" s="36">
        <v>15.834218420935896</v>
      </c>
      <c r="AL77" s="36">
        <v>15.257987272606865</v>
      </c>
      <c r="AM77" s="36">
        <v>14.60682660477069</v>
      </c>
      <c r="AN77" s="36">
        <v>14.213914698409393</v>
      </c>
      <c r="AO77" s="36">
        <v>13.802244741713535</v>
      </c>
      <c r="AP77" s="36">
        <v>12.604558172623092</v>
      </c>
      <c r="AQ77" s="36">
        <v>13.267781304922035</v>
      </c>
      <c r="AR77" s="36">
        <v>12.866711838619494</v>
      </c>
      <c r="AS77" s="36">
        <v>12.381811924973897</v>
      </c>
      <c r="AT77" s="36">
        <v>11.764247896178336</v>
      </c>
      <c r="AU77" s="36">
        <v>11.306449638481753</v>
      </c>
      <c r="AV77" s="36">
        <v>10.864796348807234</v>
      </c>
      <c r="AW77" s="36">
        <v>10.467561420304406</v>
      </c>
      <c r="AX77" s="36">
        <v>10.157293557709282</v>
      </c>
      <c r="AY77" s="36">
        <v>9.3731943092716321</v>
      </c>
      <c r="AZ77" s="36">
        <v>9.0413351954608352</v>
      </c>
      <c r="BA77" s="36">
        <v>8.9334113685601544</v>
      </c>
      <c r="BB77" s="37">
        <v>8.3394576796663831</v>
      </c>
    </row>
    <row r="78" spans="1:54" x14ac:dyDescent="0.35">
      <c r="A78" s="23" t="s">
        <v>186</v>
      </c>
      <c r="B78" s="70" t="s">
        <v>27</v>
      </c>
      <c r="C78" s="24" t="s">
        <v>354</v>
      </c>
      <c r="D78" s="25">
        <v>442.50979268176019</v>
      </c>
      <c r="E78" s="26">
        <v>447.49715000000003</v>
      </c>
      <c r="F78" s="26">
        <v>463.00000000000006</v>
      </c>
      <c r="G78" s="26">
        <v>503.62395999999995</v>
      </c>
      <c r="H78" s="26">
        <v>507.69999999999993</v>
      </c>
      <c r="I78" s="26">
        <v>445.25652049297838</v>
      </c>
      <c r="J78" s="26">
        <v>446.59570999999994</v>
      </c>
      <c r="K78" s="26">
        <v>447.80167999999986</v>
      </c>
      <c r="L78" s="26">
        <v>472.59325999999987</v>
      </c>
      <c r="M78" s="26">
        <v>495.69202000000001</v>
      </c>
      <c r="N78" s="26">
        <v>443.51294544759668</v>
      </c>
      <c r="O78" s="26">
        <v>466.51380529282466</v>
      </c>
      <c r="P78" s="26">
        <v>473.2731441536377</v>
      </c>
      <c r="Q78" s="26">
        <v>499.73726443867713</v>
      </c>
      <c r="R78" s="26">
        <v>481.60886614896162</v>
      </c>
      <c r="S78" s="26">
        <v>492.1180855307249</v>
      </c>
      <c r="T78" s="26">
        <v>509.43707737657905</v>
      </c>
      <c r="U78" s="26">
        <v>532.10693015276797</v>
      </c>
      <c r="V78" s="26">
        <v>524.25239545192642</v>
      </c>
      <c r="W78" s="26">
        <v>491.05683076177047</v>
      </c>
      <c r="X78" s="26">
        <v>505.66039845794501</v>
      </c>
      <c r="Y78" s="26">
        <v>491.72029372498082</v>
      </c>
      <c r="Z78" s="26">
        <v>497.84772096348058</v>
      </c>
      <c r="AA78" s="26">
        <v>498.55992309910465</v>
      </c>
      <c r="AB78" s="26">
        <v>519.03379489929239</v>
      </c>
      <c r="AC78" s="26">
        <v>528.92591570701677</v>
      </c>
      <c r="AD78" s="26">
        <v>526.82699760313392</v>
      </c>
      <c r="AE78" s="26">
        <v>524.58555423818439</v>
      </c>
      <c r="AF78" s="26">
        <v>527.66035018716639</v>
      </c>
      <c r="AG78" s="26">
        <v>539.1477516421927</v>
      </c>
      <c r="AH78" s="26">
        <v>533.42578664404675</v>
      </c>
      <c r="AI78" s="26">
        <v>579.04896303239593</v>
      </c>
      <c r="AJ78" s="26">
        <v>589.84467653567754</v>
      </c>
      <c r="AK78" s="26">
        <v>623.9096198603504</v>
      </c>
      <c r="AL78" s="26">
        <v>661.82664787482349</v>
      </c>
      <c r="AM78" s="26">
        <v>701.77631185916471</v>
      </c>
      <c r="AN78" s="26">
        <v>713.9252166529684</v>
      </c>
      <c r="AO78" s="26">
        <v>733.05792034341641</v>
      </c>
      <c r="AP78" s="26">
        <v>753.6910733930174</v>
      </c>
      <c r="AQ78" s="26">
        <v>776.53101696167812</v>
      </c>
      <c r="AR78" s="26">
        <v>793.96842992690506</v>
      </c>
      <c r="AS78" s="26">
        <v>816.2082573733785</v>
      </c>
      <c r="AT78" s="26">
        <v>830.05754722871711</v>
      </c>
      <c r="AU78" s="26">
        <v>851.6221706316295</v>
      </c>
      <c r="AV78" s="26">
        <v>872.02181735209774</v>
      </c>
      <c r="AW78" s="26">
        <v>891.57511810597737</v>
      </c>
      <c r="AX78" s="26">
        <v>905.55506819533014</v>
      </c>
      <c r="AY78" s="26">
        <v>919.65562846576699</v>
      </c>
      <c r="AZ78" s="26">
        <v>931.96180623303417</v>
      </c>
      <c r="BA78" s="26">
        <v>944.94431532012095</v>
      </c>
      <c r="BB78" s="27">
        <v>958.41809631364038</v>
      </c>
    </row>
    <row r="79" spans="1:54" x14ac:dyDescent="0.35">
      <c r="A79" s="18" t="s">
        <v>112</v>
      </c>
      <c r="B79" s="69" t="s">
        <v>17</v>
      </c>
      <c r="C79" s="19" t="s">
        <v>355</v>
      </c>
      <c r="D79" s="20">
        <v>217399.85206615954</v>
      </c>
      <c r="E79" s="21">
        <v>222970.35749999995</v>
      </c>
      <c r="F79" s="21">
        <v>225463.21780999997</v>
      </c>
      <c r="G79" s="21">
        <v>231062.41529999999</v>
      </c>
      <c r="H79" s="21">
        <v>236090.19591999997</v>
      </c>
      <c r="I79" s="21">
        <v>239442.65347617801</v>
      </c>
      <c r="J79" s="21">
        <v>243773.54419999997</v>
      </c>
      <c r="K79" s="21">
        <v>245233.12523000003</v>
      </c>
      <c r="L79" s="21">
        <v>246281.89139999996</v>
      </c>
      <c r="M79" s="21">
        <v>233447.46579000002</v>
      </c>
      <c r="N79" s="21">
        <v>244080.20246698285</v>
      </c>
      <c r="O79" s="21">
        <v>239473.98898511261</v>
      </c>
      <c r="P79" s="21">
        <v>240047.5862873329</v>
      </c>
      <c r="Q79" s="21">
        <v>237983.23836137916</v>
      </c>
      <c r="R79" s="21">
        <v>232383.77227891708</v>
      </c>
      <c r="S79" s="21">
        <v>235664.55477539191</v>
      </c>
      <c r="T79" s="21">
        <v>237848.17608863671</v>
      </c>
      <c r="U79" s="21">
        <v>239504.40320787052</v>
      </c>
      <c r="V79" s="21">
        <v>238940.93392819341</v>
      </c>
      <c r="W79" s="21">
        <v>238647.45402215037</v>
      </c>
      <c r="X79" s="21">
        <v>239319.60093923772</v>
      </c>
      <c r="Y79" s="21">
        <v>241078.20937308675</v>
      </c>
      <c r="Z79" s="21">
        <v>243258.20834104781</v>
      </c>
      <c r="AA79" s="21">
        <v>244142.92629471817</v>
      </c>
      <c r="AB79" s="21">
        <v>245803.5226190706</v>
      </c>
      <c r="AC79" s="21">
        <v>247471.37767990967</v>
      </c>
      <c r="AD79" s="21">
        <v>249628.47775853274</v>
      </c>
      <c r="AE79" s="21">
        <v>251594.06074728759</v>
      </c>
      <c r="AF79" s="21">
        <v>253825.26506656053</v>
      </c>
      <c r="AG79" s="21">
        <v>255561.98813934813</v>
      </c>
      <c r="AH79" s="21">
        <v>256842.46179586946</v>
      </c>
      <c r="AI79" s="21">
        <v>257569.76638850008</v>
      </c>
      <c r="AJ79" s="21">
        <v>259674.8213573721</v>
      </c>
      <c r="AK79" s="21">
        <v>261164.62679179345</v>
      </c>
      <c r="AL79" s="21">
        <v>262195.1946305735</v>
      </c>
      <c r="AM79" s="21">
        <v>263744.23171541019</v>
      </c>
      <c r="AN79" s="21">
        <v>265606.46981929615</v>
      </c>
      <c r="AO79" s="21">
        <v>267836.33430165413</v>
      </c>
      <c r="AP79" s="21">
        <v>270111.85773754097</v>
      </c>
      <c r="AQ79" s="21">
        <v>272397.01731890801</v>
      </c>
      <c r="AR79" s="21">
        <v>274932.07954293326</v>
      </c>
      <c r="AS79" s="21">
        <v>277827.32215104636</v>
      </c>
      <c r="AT79" s="21">
        <v>280486.91702927271</v>
      </c>
      <c r="AU79" s="21">
        <v>282788.70451186568</v>
      </c>
      <c r="AV79" s="21">
        <v>285220.01714685152</v>
      </c>
      <c r="AW79" s="21">
        <v>287688.19445949874</v>
      </c>
      <c r="AX79" s="21">
        <v>290350.4922006717</v>
      </c>
      <c r="AY79" s="21">
        <v>293006.78330000793</v>
      </c>
      <c r="AZ79" s="21">
        <v>295379.16693829565</v>
      </c>
      <c r="BA79" s="21">
        <v>297970.88011342776</v>
      </c>
      <c r="BB79" s="22">
        <v>300460.47189786611</v>
      </c>
    </row>
    <row r="80" spans="1:54" x14ac:dyDescent="0.35">
      <c r="A80" s="18" t="s">
        <v>356</v>
      </c>
      <c r="B80" s="69"/>
      <c r="C80" s="19">
        <v>7200</v>
      </c>
      <c r="D80" s="20">
        <v>1039.2424493930148</v>
      </c>
      <c r="E80" s="21">
        <v>1031.9994799999997</v>
      </c>
      <c r="F80" s="21">
        <v>1090.5001199999999</v>
      </c>
      <c r="G80" s="21">
        <v>1471.2977399999997</v>
      </c>
      <c r="H80" s="21">
        <v>1620.2010099999993</v>
      </c>
      <c r="I80" s="21">
        <v>1475.7573386970855</v>
      </c>
      <c r="J80" s="21">
        <v>1645.1985399999999</v>
      </c>
      <c r="K80" s="21">
        <v>1828.1006699999998</v>
      </c>
      <c r="L80" s="21">
        <v>2338.3003299999996</v>
      </c>
      <c r="M80" s="21">
        <v>2550.8994400000001</v>
      </c>
      <c r="N80" s="21">
        <v>2748.4236865305525</v>
      </c>
      <c r="O80" s="21">
        <v>2855.4261749670782</v>
      </c>
      <c r="P80" s="21">
        <v>2776.7022782783238</v>
      </c>
      <c r="Q80" s="21">
        <v>3157.6140490564962</v>
      </c>
      <c r="R80" s="21">
        <v>3382.2965771396271</v>
      </c>
      <c r="S80" s="21">
        <v>3455.7656240754814</v>
      </c>
      <c r="T80" s="21">
        <v>3509.0965519208612</v>
      </c>
      <c r="U80" s="21">
        <v>3543.3381641555625</v>
      </c>
      <c r="V80" s="21">
        <v>3394.9993473720169</v>
      </c>
      <c r="W80" s="21">
        <v>3323.0602653350852</v>
      </c>
      <c r="X80" s="21">
        <v>3282.5798848360209</v>
      </c>
      <c r="Y80" s="21">
        <v>3297.3534040191066</v>
      </c>
      <c r="Z80" s="21">
        <v>3261.5290554609155</v>
      </c>
      <c r="AA80" s="21">
        <v>3219.4005090999485</v>
      </c>
      <c r="AB80" s="21">
        <v>3216.9374402845519</v>
      </c>
      <c r="AC80" s="21">
        <v>3219.4787685638098</v>
      </c>
      <c r="AD80" s="21">
        <v>3249.9878249117028</v>
      </c>
      <c r="AE80" s="21">
        <v>3259.5800803951938</v>
      </c>
      <c r="AF80" s="21">
        <v>3298.6778964692548</v>
      </c>
      <c r="AG80" s="21">
        <v>3299.9432807415305</v>
      </c>
      <c r="AH80" s="21">
        <v>3259.4512767736505</v>
      </c>
      <c r="AI80" s="21">
        <v>3266.8357379570962</v>
      </c>
      <c r="AJ80" s="21">
        <v>3263.2714607291127</v>
      </c>
      <c r="AK80" s="21">
        <v>3269.3805772122519</v>
      </c>
      <c r="AL80" s="21">
        <v>3249.1266806182666</v>
      </c>
      <c r="AM80" s="21">
        <v>3232.4405848540869</v>
      </c>
      <c r="AN80" s="21">
        <v>3236.201950216579</v>
      </c>
      <c r="AO80" s="21">
        <v>3235.6763788874632</v>
      </c>
      <c r="AP80" s="21">
        <v>3219.846057299394</v>
      </c>
      <c r="AQ80" s="21">
        <v>3229.9985851811639</v>
      </c>
      <c r="AR80" s="21">
        <v>3241.9795198606521</v>
      </c>
      <c r="AS80" s="21">
        <v>3262.9462429949072</v>
      </c>
      <c r="AT80" s="21">
        <v>3293.0421461223482</v>
      </c>
      <c r="AU80" s="21">
        <v>3289.9204792037222</v>
      </c>
      <c r="AV80" s="21">
        <v>3288.0249558782252</v>
      </c>
      <c r="AW80" s="21">
        <v>3277.3944244348459</v>
      </c>
      <c r="AX80" s="21">
        <v>3261.2234509614814</v>
      </c>
      <c r="AY80" s="21">
        <v>3161.4940004293671</v>
      </c>
      <c r="AZ80" s="21">
        <v>3136.6178509706115</v>
      </c>
      <c r="BA80" s="21">
        <v>3089.2564654717107</v>
      </c>
      <c r="BB80" s="22">
        <v>2982.7379439284232</v>
      </c>
    </row>
    <row r="81" spans="1:54" x14ac:dyDescent="0.35">
      <c r="A81" s="23" t="s">
        <v>357</v>
      </c>
      <c r="B81" s="70"/>
      <c r="C81" s="24" t="s">
        <v>358</v>
      </c>
      <c r="D81" s="25">
        <v>816.99634864006271</v>
      </c>
      <c r="E81" s="26">
        <v>695.59339999999975</v>
      </c>
      <c r="F81" s="26">
        <v>718.29973000000007</v>
      </c>
      <c r="G81" s="26">
        <v>824.29751999999996</v>
      </c>
      <c r="H81" s="26">
        <v>927.09340999999972</v>
      </c>
      <c r="I81" s="26">
        <v>912.36756495655084</v>
      </c>
      <c r="J81" s="26">
        <v>1045.4987599999997</v>
      </c>
      <c r="K81" s="26">
        <v>988.38655000000006</v>
      </c>
      <c r="L81" s="26">
        <v>1944.29243</v>
      </c>
      <c r="M81" s="26">
        <v>2027.1919799999994</v>
      </c>
      <c r="N81" s="26">
        <v>2183.2187743834106</v>
      </c>
      <c r="O81" s="26">
        <v>2176.3637105395273</v>
      </c>
      <c r="P81" s="26">
        <v>2105.2350784963346</v>
      </c>
      <c r="Q81" s="26">
        <v>2202.9707853028312</v>
      </c>
      <c r="R81" s="26">
        <v>2401.8820106014218</v>
      </c>
      <c r="S81" s="26">
        <v>2480.3664968559892</v>
      </c>
      <c r="T81" s="26">
        <v>2525.9463193131969</v>
      </c>
      <c r="U81" s="26">
        <v>2536.4205418848123</v>
      </c>
      <c r="V81" s="26">
        <v>2423.1054887568916</v>
      </c>
      <c r="W81" s="26">
        <v>2374.1436339913107</v>
      </c>
      <c r="X81" s="26">
        <v>2347.5464085764966</v>
      </c>
      <c r="Y81" s="26">
        <v>2354.3323962074282</v>
      </c>
      <c r="Z81" s="26">
        <v>2322.7895178957383</v>
      </c>
      <c r="AA81" s="26">
        <v>2288.0804621749062</v>
      </c>
      <c r="AB81" s="26">
        <v>2281.2403321672032</v>
      </c>
      <c r="AC81" s="26">
        <v>2280.3319875805896</v>
      </c>
      <c r="AD81" s="26">
        <v>2301.9226624463981</v>
      </c>
      <c r="AE81" s="26">
        <v>2309.8369918259559</v>
      </c>
      <c r="AF81" s="26">
        <v>2334.4307763102224</v>
      </c>
      <c r="AG81" s="26">
        <v>2343.340039571342</v>
      </c>
      <c r="AH81" s="26">
        <v>2328.519124231324</v>
      </c>
      <c r="AI81" s="26">
        <v>2336.0669169180624</v>
      </c>
      <c r="AJ81" s="26">
        <v>2318.3195660093079</v>
      </c>
      <c r="AK81" s="26">
        <v>2319.7361055267538</v>
      </c>
      <c r="AL81" s="26">
        <v>2297.5299199762726</v>
      </c>
      <c r="AM81" s="26">
        <v>2268.1974547654472</v>
      </c>
      <c r="AN81" s="26">
        <v>2265.2345778693661</v>
      </c>
      <c r="AO81" s="26">
        <v>2257.4997410267488</v>
      </c>
      <c r="AP81" s="26">
        <v>2240.1100959483579</v>
      </c>
      <c r="AQ81" s="26">
        <v>2240.6938095330397</v>
      </c>
      <c r="AR81" s="26">
        <v>2236.5801661371302</v>
      </c>
      <c r="AS81" s="26">
        <v>2241.2027019713273</v>
      </c>
      <c r="AT81" s="26">
        <v>2253.2625431904826</v>
      </c>
      <c r="AU81" s="26">
        <v>2230.7043813618266</v>
      </c>
      <c r="AV81" s="26">
        <v>2219.1925952846423</v>
      </c>
      <c r="AW81" s="26">
        <v>2203.3288422678356</v>
      </c>
      <c r="AX81" s="26">
        <v>2187.7880199536535</v>
      </c>
      <c r="AY81" s="26">
        <v>2106.8458134189864</v>
      </c>
      <c r="AZ81" s="26">
        <v>2082.8884080860198</v>
      </c>
      <c r="BA81" s="26">
        <v>2043.7154166930659</v>
      </c>
      <c r="BB81" s="27">
        <v>1966.3794166857995</v>
      </c>
    </row>
    <row r="82" spans="1:54" x14ac:dyDescent="0.35">
      <c r="A82" s="23" t="s">
        <v>359</v>
      </c>
      <c r="B82" s="70" t="s">
        <v>30</v>
      </c>
      <c r="C82" s="24" t="s">
        <v>360</v>
      </c>
      <c r="D82" s="25">
        <v>222.24610075295206</v>
      </c>
      <c r="E82" s="26">
        <v>336.40607999999992</v>
      </c>
      <c r="F82" s="26">
        <v>372.20038999999991</v>
      </c>
      <c r="G82" s="26">
        <v>647.0002199999999</v>
      </c>
      <c r="H82" s="26">
        <v>693.10759999999982</v>
      </c>
      <c r="I82" s="26">
        <v>563.38977374053457</v>
      </c>
      <c r="J82" s="26">
        <v>599.69977999999992</v>
      </c>
      <c r="K82" s="26">
        <v>839.71411999999998</v>
      </c>
      <c r="L82" s="26">
        <v>394.00790000000001</v>
      </c>
      <c r="M82" s="26">
        <v>523.70745999999997</v>
      </c>
      <c r="N82" s="26">
        <v>565.20491214714127</v>
      </c>
      <c r="O82" s="26">
        <v>679.06246442754991</v>
      </c>
      <c r="P82" s="26">
        <v>671.46719978198917</v>
      </c>
      <c r="Q82" s="26">
        <v>954.6432637536642</v>
      </c>
      <c r="R82" s="26">
        <v>980.41456653820489</v>
      </c>
      <c r="S82" s="26">
        <v>975.39912721949281</v>
      </c>
      <c r="T82" s="26">
        <v>983.15023260766372</v>
      </c>
      <c r="U82" s="26">
        <v>1006.9176222707507</v>
      </c>
      <c r="V82" s="26">
        <v>971.89385861512642</v>
      </c>
      <c r="W82" s="26">
        <v>948.91663134377438</v>
      </c>
      <c r="X82" s="26">
        <v>935.03347625952529</v>
      </c>
      <c r="Y82" s="26">
        <v>943.02100781167724</v>
      </c>
      <c r="Z82" s="26">
        <v>938.73953756517744</v>
      </c>
      <c r="AA82" s="26">
        <v>931.32004692504279</v>
      </c>
      <c r="AB82" s="26">
        <v>935.69710811734922</v>
      </c>
      <c r="AC82" s="26">
        <v>939.14678098322088</v>
      </c>
      <c r="AD82" s="26">
        <v>948.0651624653043</v>
      </c>
      <c r="AE82" s="26">
        <v>949.74308856923835</v>
      </c>
      <c r="AF82" s="26">
        <v>964.2471201590331</v>
      </c>
      <c r="AG82" s="26">
        <v>956.60324117018808</v>
      </c>
      <c r="AH82" s="26">
        <v>930.93215254232723</v>
      </c>
      <c r="AI82" s="26">
        <v>930.76882103903404</v>
      </c>
      <c r="AJ82" s="26">
        <v>944.95189471980518</v>
      </c>
      <c r="AK82" s="26">
        <v>949.64447168549907</v>
      </c>
      <c r="AL82" s="26">
        <v>951.59676064199346</v>
      </c>
      <c r="AM82" s="26">
        <v>964.24313008863874</v>
      </c>
      <c r="AN82" s="26">
        <v>970.96737234721263</v>
      </c>
      <c r="AO82" s="26">
        <v>978.17663786071466</v>
      </c>
      <c r="AP82" s="26">
        <v>979.73596135103617</v>
      </c>
      <c r="AQ82" s="26">
        <v>989.30477564812327</v>
      </c>
      <c r="AR82" s="26">
        <v>1005.3993537235216</v>
      </c>
      <c r="AS82" s="26">
        <v>1021.743541023579</v>
      </c>
      <c r="AT82" s="26">
        <v>1039.7796029318663</v>
      </c>
      <c r="AU82" s="26">
        <v>1059.2160978418956</v>
      </c>
      <c r="AV82" s="26">
        <v>1068.8323605935825</v>
      </c>
      <c r="AW82" s="26">
        <v>1074.0655821670109</v>
      </c>
      <c r="AX82" s="26">
        <v>1073.4354310078277</v>
      </c>
      <c r="AY82" s="26">
        <v>1054.6481870103817</v>
      </c>
      <c r="AZ82" s="26">
        <v>1053.7294428845912</v>
      </c>
      <c r="BA82" s="26">
        <v>1045.5410487786448</v>
      </c>
      <c r="BB82" s="27">
        <v>1016.3585272426238</v>
      </c>
    </row>
    <row r="83" spans="1:54" x14ac:dyDescent="0.35">
      <c r="A83" s="18" t="s">
        <v>7</v>
      </c>
      <c r="B83" s="69" t="s">
        <v>31</v>
      </c>
      <c r="C83" s="19" t="s">
        <v>361</v>
      </c>
      <c r="D83" s="20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1.3269582955754707E-2</v>
      </c>
      <c r="U83" s="21">
        <v>3.2529439363925584E-2</v>
      </c>
      <c r="V83" s="21">
        <v>6.1024761864225681E-2</v>
      </c>
      <c r="W83" s="21">
        <v>0.11688961791404982</v>
      </c>
      <c r="X83" s="21">
        <v>0.28966469747378665</v>
      </c>
      <c r="Y83" s="21">
        <v>0.3789220011127406</v>
      </c>
      <c r="Z83" s="21">
        <v>0.4052447578342066</v>
      </c>
      <c r="AA83" s="21">
        <v>0.42742289831586888</v>
      </c>
      <c r="AB83" s="21">
        <v>0.4438452791995891</v>
      </c>
      <c r="AC83" s="21">
        <v>0.45395593021407293</v>
      </c>
      <c r="AD83" s="21">
        <v>0.45766265755174779</v>
      </c>
      <c r="AE83" s="21">
        <v>0.45629554130519362</v>
      </c>
      <c r="AF83" s="21">
        <v>0.45343752277061727</v>
      </c>
      <c r="AG83" s="21">
        <v>0.56851836393469579</v>
      </c>
      <c r="AH83" s="21">
        <v>5.652367350243523</v>
      </c>
      <c r="AI83" s="21">
        <v>21.941996256962966</v>
      </c>
      <c r="AJ83" s="21">
        <v>52.223724371849428</v>
      </c>
      <c r="AK83" s="21">
        <v>99.417105176931187</v>
      </c>
      <c r="AL83" s="21">
        <v>165.69030322073525</v>
      </c>
      <c r="AM83" s="21">
        <v>253.10551927743569</v>
      </c>
      <c r="AN83" s="21">
        <v>362.57970658820756</v>
      </c>
      <c r="AO83" s="21">
        <v>495.7381693567919</v>
      </c>
      <c r="AP83" s="21">
        <v>650.06278609027629</v>
      </c>
      <c r="AQ83" s="21">
        <v>826.48598225051023</v>
      </c>
      <c r="AR83" s="21">
        <v>1026.1126872080276</v>
      </c>
      <c r="AS83" s="21">
        <v>1250.264357965312</v>
      </c>
      <c r="AT83" s="21">
        <v>1498.7195736623048</v>
      </c>
      <c r="AU83" s="21">
        <v>1768.8053636986756</v>
      </c>
      <c r="AV83" s="21">
        <v>2062.5691239958264</v>
      </c>
      <c r="AW83" s="21">
        <v>2378.52403176095</v>
      </c>
      <c r="AX83" s="21">
        <v>2714.65407444926</v>
      </c>
      <c r="AY83" s="21">
        <v>3076.8977651129612</v>
      </c>
      <c r="AZ83" s="21">
        <v>3453.955286755147</v>
      </c>
      <c r="BA83" s="21">
        <v>3895.7381518316979</v>
      </c>
      <c r="BB83" s="22">
        <v>4311.4330593432132</v>
      </c>
    </row>
    <row r="84" spans="1:54" x14ac:dyDescent="0.35">
      <c r="A84" s="38" t="s">
        <v>362</v>
      </c>
      <c r="B84" s="71"/>
      <c r="C84" s="39" t="s">
        <v>363</v>
      </c>
      <c r="D84" s="40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2.1065050079580611E-2</v>
      </c>
      <c r="U84" s="41">
        <v>4.2109698711525922E-2</v>
      </c>
      <c r="V84" s="41">
        <v>0.12584473425429091</v>
      </c>
      <c r="W84" s="41">
        <v>0.20941793962526128</v>
      </c>
      <c r="X84" s="41">
        <v>0.33565058923743429</v>
      </c>
      <c r="Y84" s="41">
        <v>0.56447557367271473</v>
      </c>
      <c r="Z84" s="41">
        <v>0.94771178183770943</v>
      </c>
      <c r="AA84" s="41">
        <v>1.4257429298292723</v>
      </c>
      <c r="AB84" s="41">
        <v>2.2154510316978784</v>
      </c>
      <c r="AC84" s="41">
        <v>3.2978801903936779</v>
      </c>
      <c r="AD84" s="41">
        <v>5.1145946445467105</v>
      </c>
      <c r="AE84" s="41">
        <v>7.5320262548887014</v>
      </c>
      <c r="AF84" s="41">
        <v>10.730452599286803</v>
      </c>
      <c r="AG84" s="41">
        <v>15.082324893254608</v>
      </c>
      <c r="AH84" s="41">
        <v>20.783222013707672</v>
      </c>
      <c r="AI84" s="41">
        <v>28.300798248683172</v>
      </c>
      <c r="AJ84" s="41">
        <v>38.408872162358811</v>
      </c>
      <c r="AK84" s="41">
        <v>51.800880028088571</v>
      </c>
      <c r="AL84" s="41">
        <v>70.237937508940888</v>
      </c>
      <c r="AM84" s="41">
        <v>93.373324543353405</v>
      </c>
      <c r="AN84" s="41">
        <v>123.08209421761561</v>
      </c>
      <c r="AO84" s="41">
        <v>162.50916298880813</v>
      </c>
      <c r="AP84" s="41">
        <v>213.46637667188645</v>
      </c>
      <c r="AQ84" s="41">
        <v>279.92430922124117</v>
      </c>
      <c r="AR84" s="41">
        <v>365.02894769834359</v>
      </c>
      <c r="AS84" s="41">
        <v>472.97599812868555</v>
      </c>
      <c r="AT84" s="41">
        <v>607.3876457234785</v>
      </c>
      <c r="AU84" s="41">
        <v>775.49211379123062</v>
      </c>
      <c r="AV84" s="41">
        <v>985.12156820604685</v>
      </c>
      <c r="AW84" s="41">
        <v>1243.6604433018465</v>
      </c>
      <c r="AX84" s="41">
        <v>1559.6662132790952</v>
      </c>
      <c r="AY84" s="41">
        <v>1940.6515475740573</v>
      </c>
      <c r="AZ84" s="41">
        <v>2395.0632908974335</v>
      </c>
      <c r="BA84" s="41">
        <v>2924.5588309386007</v>
      </c>
      <c r="BB84" s="42">
        <v>3546.0603022348973</v>
      </c>
    </row>
    <row r="85" spans="1:54" x14ac:dyDescent="0.35">
      <c r="A85" s="43" t="s">
        <v>364</v>
      </c>
      <c r="B85" s="72"/>
      <c r="C85" s="44" t="s">
        <v>365</v>
      </c>
      <c r="D85" s="45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0.39357267296732118</v>
      </c>
      <c r="U85" s="46">
        <v>0.88722916455031042</v>
      </c>
      <c r="V85" s="46">
        <v>1.4978309695618235</v>
      </c>
      <c r="W85" s="46">
        <v>2.2742764014855776</v>
      </c>
      <c r="X85" s="46">
        <v>3.594871686101643</v>
      </c>
      <c r="Y85" s="46">
        <v>3.9277109615616608</v>
      </c>
      <c r="Z85" s="46">
        <v>3.9731821797107494</v>
      </c>
      <c r="AA85" s="46">
        <v>3.9629112214478632</v>
      </c>
      <c r="AB85" s="46">
        <v>3.860442799900313</v>
      </c>
      <c r="AC85" s="46">
        <v>3.6943802226688427</v>
      </c>
      <c r="AD85" s="46">
        <v>3.5014523086493337</v>
      </c>
      <c r="AE85" s="46">
        <v>3.2197538247975923</v>
      </c>
      <c r="AF85" s="46">
        <v>2.9014155001503341</v>
      </c>
      <c r="AG85" s="46">
        <v>2.847504268959657</v>
      </c>
      <c r="AH85" s="46">
        <v>9.25654834683756</v>
      </c>
      <c r="AI85" s="46">
        <v>26.830344471357527</v>
      </c>
      <c r="AJ85" s="46">
        <v>54.614059270531001</v>
      </c>
      <c r="AK85" s="46">
        <v>92.224875156548009</v>
      </c>
      <c r="AL85" s="46">
        <v>137.51230711703766</v>
      </c>
      <c r="AM85" s="46">
        <v>188.93115756696349</v>
      </c>
      <c r="AN85" s="46">
        <v>244.05831252053292</v>
      </c>
      <c r="AO85" s="46">
        <v>300.77020461848798</v>
      </c>
      <c r="AP85" s="46">
        <v>356.77575169218727</v>
      </c>
      <c r="AQ85" s="46">
        <v>409.47288399645748</v>
      </c>
      <c r="AR85" s="46">
        <v>459.32676593080583</v>
      </c>
      <c r="AS85" s="46">
        <v>505.92556409122841</v>
      </c>
      <c r="AT85" s="46">
        <v>548.75200130921894</v>
      </c>
      <c r="AU85" s="46">
        <v>587.39827859273703</v>
      </c>
      <c r="AV85" s="46">
        <v>620.63677133663009</v>
      </c>
      <c r="AW85" s="46">
        <v>650.09376067067251</v>
      </c>
      <c r="AX85" s="46">
        <v>675.83524507483355</v>
      </c>
      <c r="AY85" s="46">
        <v>698.3135713081125</v>
      </c>
      <c r="AZ85" s="46">
        <v>717.47953863187308</v>
      </c>
      <c r="BA85" s="46">
        <v>733.86148820871369</v>
      </c>
      <c r="BB85" s="47">
        <v>748.68650931707828</v>
      </c>
    </row>
  </sheetData>
  <autoFilter ref="A1:BB85" xr:uid="{9583DD41-EF41-4737-8BB5-0CB9C5ADBA1A}"/>
  <pageMargins left="0.39370078740157483" right="0.39370078740157483" top="0.74803149606299213" bottom="0.39370078740157483" header="0.31496062992125984" footer="0.31496062992125984"/>
  <pageSetup paperSize="9" scale="21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86C176-EEF2-4EBE-8F46-A6692AA1078D}">
          <x14:formula1>
            <xm:f>Calculations!$A$55:$A$75</xm:f>
          </x14:formula1>
          <xm:sqref>B2:B85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8CD-B44E-4F6D-864F-4BF802E25EB7}">
  <sheetPr>
    <pageSetUpPr fitToPage="1"/>
  </sheetPr>
  <dimension ref="A1:BA85"/>
  <sheetViews>
    <sheetView showGridLines="0" workbookViewId="0">
      <pane xSplit="2" ySplit="1" topLeftCell="C59" activePane="bottomRight" state="frozen"/>
      <selection activeCell="C2" sqref="C2"/>
      <selection pane="topRight" activeCell="C2" sqref="C2"/>
      <selection pane="bottomLeft" activeCell="C2" sqref="C2"/>
      <selection pane="bottomRight" activeCell="A59" sqref="A59"/>
    </sheetView>
  </sheetViews>
  <sheetFormatPr defaultColWidth="9.1328125" defaultRowHeight="10.5" x14ac:dyDescent="0.35"/>
  <cols>
    <col min="1" max="1" width="35.73046875" style="12" customWidth="1"/>
    <col min="2" max="2" width="7.73046875" style="12" customWidth="1"/>
    <col min="3" max="53" width="11.73046875" style="12" customWidth="1"/>
    <col min="54" max="16384" width="9.1328125" style="12"/>
  </cols>
  <sheetData>
    <row r="1" spans="1:53" x14ac:dyDescent="0.35">
      <c r="A1" s="7" t="s">
        <v>401</v>
      </c>
      <c r="B1" s="8" t="s">
        <v>216</v>
      </c>
      <c r="C1" s="9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  <c r="Q1" s="10">
        <v>2014</v>
      </c>
      <c r="R1" s="10">
        <v>2015</v>
      </c>
      <c r="S1" s="10">
        <v>2016</v>
      </c>
      <c r="T1" s="10">
        <v>2017</v>
      </c>
      <c r="U1" s="10">
        <v>2018</v>
      </c>
      <c r="V1" s="10">
        <v>2019</v>
      </c>
      <c r="W1" s="10">
        <v>2020</v>
      </c>
      <c r="X1" s="10">
        <v>2021</v>
      </c>
      <c r="Y1" s="10">
        <v>2022</v>
      </c>
      <c r="Z1" s="10">
        <v>2023</v>
      </c>
      <c r="AA1" s="10">
        <v>2024</v>
      </c>
      <c r="AB1" s="10">
        <v>2025</v>
      </c>
      <c r="AC1" s="10">
        <v>2026</v>
      </c>
      <c r="AD1" s="10">
        <v>2027</v>
      </c>
      <c r="AE1" s="10">
        <v>2028</v>
      </c>
      <c r="AF1" s="10">
        <v>2029</v>
      </c>
      <c r="AG1" s="10">
        <v>2030</v>
      </c>
      <c r="AH1" s="10">
        <v>2031</v>
      </c>
      <c r="AI1" s="10">
        <v>2032</v>
      </c>
      <c r="AJ1" s="10">
        <v>2033</v>
      </c>
      <c r="AK1" s="10">
        <v>2034</v>
      </c>
      <c r="AL1" s="10">
        <v>2035</v>
      </c>
      <c r="AM1" s="10">
        <v>2036</v>
      </c>
      <c r="AN1" s="10">
        <v>2037</v>
      </c>
      <c r="AO1" s="10">
        <v>2038</v>
      </c>
      <c r="AP1" s="10">
        <v>2039</v>
      </c>
      <c r="AQ1" s="10">
        <v>2040</v>
      </c>
      <c r="AR1" s="10">
        <v>2041</v>
      </c>
      <c r="AS1" s="10">
        <v>2042</v>
      </c>
      <c r="AT1" s="10">
        <v>2043</v>
      </c>
      <c r="AU1" s="10">
        <v>2044</v>
      </c>
      <c r="AV1" s="10">
        <v>2045</v>
      </c>
      <c r="AW1" s="10">
        <v>2046</v>
      </c>
      <c r="AX1" s="10">
        <v>2047</v>
      </c>
      <c r="AY1" s="10">
        <v>2048</v>
      </c>
      <c r="AZ1" s="10">
        <v>2049</v>
      </c>
      <c r="BA1" s="11">
        <v>2050</v>
      </c>
    </row>
    <row r="2" spans="1:53" x14ac:dyDescent="0.35">
      <c r="A2" s="90" t="s">
        <v>217</v>
      </c>
      <c r="B2" s="91" t="s">
        <v>218</v>
      </c>
      <c r="C2" s="92">
        <v>243840.78532530757</v>
      </c>
      <c r="D2" s="93">
        <v>252665.49999999997</v>
      </c>
      <c r="E2" s="93">
        <v>255556.00000000003</v>
      </c>
      <c r="F2" s="93">
        <v>257017.49999999997</v>
      </c>
      <c r="G2" s="93">
        <v>260286.09999999989</v>
      </c>
      <c r="H2" s="93">
        <v>257515.97879048434</v>
      </c>
      <c r="I2" s="93">
        <v>255498.99999999988</v>
      </c>
      <c r="J2" s="93">
        <v>241409.8</v>
      </c>
      <c r="K2" s="93">
        <v>241908.69999999995</v>
      </c>
      <c r="L2" s="93">
        <v>230772.49999999994</v>
      </c>
      <c r="M2" s="93">
        <v>236562.36266360944</v>
      </c>
      <c r="N2" s="93">
        <v>234006.8309926439</v>
      </c>
      <c r="O2" s="93">
        <v>227718.52011082458</v>
      </c>
      <c r="P2" s="93">
        <v>226281.88592719944</v>
      </c>
      <c r="Q2" s="93">
        <v>226139.58154198914</v>
      </c>
      <c r="R2" s="93">
        <v>221202.25470526391</v>
      </c>
      <c r="S2" s="93">
        <v>231654.46766105169</v>
      </c>
      <c r="T2" s="93">
        <v>226238.91355089034</v>
      </c>
      <c r="U2" s="93">
        <v>219091.1396802674</v>
      </c>
      <c r="V2" s="93">
        <v>215774.9775178775</v>
      </c>
      <c r="W2" s="93">
        <v>212413.0687369525</v>
      </c>
      <c r="X2" s="93">
        <v>211144.36940794758</v>
      </c>
      <c r="Y2" s="93">
        <v>201536.83896012758</v>
      </c>
      <c r="Z2" s="93">
        <v>187502.55142785798</v>
      </c>
      <c r="AA2" s="93">
        <v>179986.72854169214</v>
      </c>
      <c r="AB2" s="93">
        <v>179788.94372279843</v>
      </c>
      <c r="AC2" s="93">
        <v>179427.78944565789</v>
      </c>
      <c r="AD2" s="93">
        <v>184135.10096000697</v>
      </c>
      <c r="AE2" s="93">
        <v>183524.22680430932</v>
      </c>
      <c r="AF2" s="93">
        <v>180533.04323500849</v>
      </c>
      <c r="AG2" s="93">
        <v>176661.6797523729</v>
      </c>
      <c r="AH2" s="93">
        <v>177086.84443577653</v>
      </c>
      <c r="AI2" s="93">
        <v>175982.64094177794</v>
      </c>
      <c r="AJ2" s="93">
        <v>164892.60494764172</v>
      </c>
      <c r="AK2" s="93">
        <v>157869.2903880699</v>
      </c>
      <c r="AL2" s="93">
        <v>140388.1692819868</v>
      </c>
      <c r="AM2" s="93">
        <v>138950.60767628692</v>
      </c>
      <c r="AN2" s="93">
        <v>134260.9627934623</v>
      </c>
      <c r="AO2" s="93">
        <v>130212.14663491047</v>
      </c>
      <c r="AP2" s="93">
        <v>131918.87500600261</v>
      </c>
      <c r="AQ2" s="93">
        <v>133592.27230095307</v>
      </c>
      <c r="AR2" s="93">
        <v>127190.34976067528</v>
      </c>
      <c r="AS2" s="93">
        <v>128550.65019852271</v>
      </c>
      <c r="AT2" s="93">
        <v>125482.49767025269</v>
      </c>
      <c r="AU2" s="93">
        <v>126715.09242100613</v>
      </c>
      <c r="AV2" s="93">
        <v>134281.7770477907</v>
      </c>
      <c r="AW2" s="93">
        <v>134259.45863258286</v>
      </c>
      <c r="AX2" s="93">
        <v>130291.69223593127</v>
      </c>
      <c r="AY2" s="93">
        <v>122153.55855099364</v>
      </c>
      <c r="AZ2" s="93">
        <v>114754.50874324363</v>
      </c>
      <c r="BA2" s="94">
        <v>113882.85559025858</v>
      </c>
    </row>
    <row r="3" spans="1:53" x14ac:dyDescent="0.35">
      <c r="A3" s="95" t="s">
        <v>219</v>
      </c>
      <c r="B3" s="96" t="s">
        <v>220</v>
      </c>
      <c r="C3" s="97">
        <v>0</v>
      </c>
      <c r="D3" s="98">
        <v>0</v>
      </c>
      <c r="E3" s="98">
        <v>0</v>
      </c>
      <c r="F3" s="98">
        <v>0</v>
      </c>
      <c r="G3" s="98">
        <v>0</v>
      </c>
      <c r="H3" s="98">
        <v>0</v>
      </c>
      <c r="I3" s="98">
        <v>0</v>
      </c>
      <c r="J3" s="98">
        <v>0</v>
      </c>
      <c r="K3" s="98">
        <v>0</v>
      </c>
      <c r="L3" s="98">
        <v>0</v>
      </c>
      <c r="M3" s="98">
        <v>0</v>
      </c>
      <c r="N3" s="98">
        <v>0</v>
      </c>
      <c r="O3" s="98">
        <v>0</v>
      </c>
      <c r="P3" s="98">
        <v>0</v>
      </c>
      <c r="Q3" s="98">
        <v>0</v>
      </c>
      <c r="R3" s="98">
        <v>0</v>
      </c>
      <c r="S3" s="98">
        <v>0</v>
      </c>
      <c r="T3" s="98">
        <v>0</v>
      </c>
      <c r="U3" s="98">
        <v>0</v>
      </c>
      <c r="V3" s="98">
        <v>0</v>
      </c>
      <c r="W3" s="98">
        <v>0</v>
      </c>
      <c r="X3" s="98">
        <v>0</v>
      </c>
      <c r="Y3" s="98">
        <v>0</v>
      </c>
      <c r="Z3" s="98">
        <v>0</v>
      </c>
      <c r="AA3" s="98">
        <v>0</v>
      </c>
      <c r="AB3" s="98">
        <v>0</v>
      </c>
      <c r="AC3" s="98">
        <v>0</v>
      </c>
      <c r="AD3" s="98">
        <v>0</v>
      </c>
      <c r="AE3" s="98">
        <v>0</v>
      </c>
      <c r="AF3" s="98">
        <v>0</v>
      </c>
      <c r="AG3" s="98">
        <v>0</v>
      </c>
      <c r="AH3" s="98">
        <v>0</v>
      </c>
      <c r="AI3" s="98">
        <v>0</v>
      </c>
      <c r="AJ3" s="98">
        <v>0</v>
      </c>
      <c r="AK3" s="98">
        <v>0</v>
      </c>
      <c r="AL3" s="98">
        <v>0</v>
      </c>
      <c r="AM3" s="98">
        <v>0</v>
      </c>
      <c r="AN3" s="98">
        <v>0</v>
      </c>
      <c r="AO3" s="98">
        <v>0</v>
      </c>
      <c r="AP3" s="98">
        <v>0</v>
      </c>
      <c r="AQ3" s="98">
        <v>0</v>
      </c>
      <c r="AR3" s="98">
        <v>0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0</v>
      </c>
      <c r="AZ3" s="98">
        <v>0</v>
      </c>
      <c r="BA3" s="99">
        <v>0</v>
      </c>
    </row>
    <row r="4" spans="1:53" x14ac:dyDescent="0.35">
      <c r="A4" s="100" t="s">
        <v>221</v>
      </c>
      <c r="B4" s="101" t="s">
        <v>222</v>
      </c>
      <c r="C4" s="102">
        <v>0</v>
      </c>
      <c r="D4" s="103">
        <v>0</v>
      </c>
      <c r="E4" s="103">
        <v>0</v>
      </c>
      <c r="F4" s="103">
        <v>0</v>
      </c>
      <c r="G4" s="103">
        <v>0</v>
      </c>
      <c r="H4" s="103">
        <v>0</v>
      </c>
      <c r="I4" s="103">
        <v>0</v>
      </c>
      <c r="J4" s="103">
        <v>0</v>
      </c>
      <c r="K4" s="103">
        <v>0</v>
      </c>
      <c r="L4" s="103">
        <v>0</v>
      </c>
      <c r="M4" s="103">
        <v>0</v>
      </c>
      <c r="N4" s="103">
        <v>0</v>
      </c>
      <c r="O4" s="103">
        <v>0</v>
      </c>
      <c r="P4" s="103">
        <v>0</v>
      </c>
      <c r="Q4" s="103">
        <v>0</v>
      </c>
      <c r="R4" s="103">
        <v>0</v>
      </c>
      <c r="S4" s="103">
        <v>0</v>
      </c>
      <c r="T4" s="103">
        <v>0</v>
      </c>
      <c r="U4" s="103">
        <v>0</v>
      </c>
      <c r="V4" s="103">
        <v>0</v>
      </c>
      <c r="W4" s="103">
        <v>0</v>
      </c>
      <c r="X4" s="103">
        <v>0</v>
      </c>
      <c r="Y4" s="103">
        <v>0</v>
      </c>
      <c r="Z4" s="103">
        <v>0</v>
      </c>
      <c r="AA4" s="103">
        <v>0</v>
      </c>
      <c r="AB4" s="103">
        <v>0</v>
      </c>
      <c r="AC4" s="103">
        <v>0</v>
      </c>
      <c r="AD4" s="103">
        <v>0</v>
      </c>
      <c r="AE4" s="103">
        <v>0</v>
      </c>
      <c r="AF4" s="103">
        <v>0</v>
      </c>
      <c r="AG4" s="103">
        <v>0</v>
      </c>
      <c r="AH4" s="103">
        <v>0</v>
      </c>
      <c r="AI4" s="103">
        <v>0</v>
      </c>
      <c r="AJ4" s="103">
        <v>0</v>
      </c>
      <c r="AK4" s="103">
        <v>0</v>
      </c>
      <c r="AL4" s="103">
        <v>0</v>
      </c>
      <c r="AM4" s="103">
        <v>0</v>
      </c>
      <c r="AN4" s="103">
        <v>0</v>
      </c>
      <c r="AO4" s="103">
        <v>0</v>
      </c>
      <c r="AP4" s="103">
        <v>0</v>
      </c>
      <c r="AQ4" s="103">
        <v>0</v>
      </c>
      <c r="AR4" s="103">
        <v>0</v>
      </c>
      <c r="AS4" s="103">
        <v>0</v>
      </c>
      <c r="AT4" s="103">
        <v>0</v>
      </c>
      <c r="AU4" s="103">
        <v>0</v>
      </c>
      <c r="AV4" s="103">
        <v>0</v>
      </c>
      <c r="AW4" s="103">
        <v>0</v>
      </c>
      <c r="AX4" s="103">
        <v>0</v>
      </c>
      <c r="AY4" s="103">
        <v>0</v>
      </c>
      <c r="AZ4" s="103">
        <v>0</v>
      </c>
      <c r="BA4" s="104">
        <v>0</v>
      </c>
    </row>
    <row r="5" spans="1:53" x14ac:dyDescent="0.35">
      <c r="A5" s="105" t="s">
        <v>32</v>
      </c>
      <c r="B5" s="106" t="s">
        <v>223</v>
      </c>
      <c r="C5" s="107">
        <v>0</v>
      </c>
      <c r="D5" s="108">
        <v>0</v>
      </c>
      <c r="E5" s="108">
        <v>0</v>
      </c>
      <c r="F5" s="108">
        <v>0</v>
      </c>
      <c r="G5" s="108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8">
        <v>0</v>
      </c>
      <c r="P5" s="108">
        <v>0</v>
      </c>
      <c r="Q5" s="108">
        <v>0</v>
      </c>
      <c r="R5" s="108">
        <v>0</v>
      </c>
      <c r="S5" s="108">
        <v>0</v>
      </c>
      <c r="T5" s="108">
        <v>0</v>
      </c>
      <c r="U5" s="108">
        <v>0</v>
      </c>
      <c r="V5" s="108">
        <v>0</v>
      </c>
      <c r="W5" s="108">
        <v>0</v>
      </c>
      <c r="X5" s="108">
        <v>0</v>
      </c>
      <c r="Y5" s="108">
        <v>0</v>
      </c>
      <c r="Z5" s="108">
        <v>0</v>
      </c>
      <c r="AA5" s="108">
        <v>0</v>
      </c>
      <c r="AB5" s="108">
        <v>0</v>
      </c>
      <c r="AC5" s="108">
        <v>0</v>
      </c>
      <c r="AD5" s="108">
        <v>0</v>
      </c>
      <c r="AE5" s="108">
        <v>0</v>
      </c>
      <c r="AF5" s="108">
        <v>0</v>
      </c>
      <c r="AG5" s="108">
        <v>0</v>
      </c>
      <c r="AH5" s="108">
        <v>0</v>
      </c>
      <c r="AI5" s="108">
        <v>0</v>
      </c>
      <c r="AJ5" s="108">
        <v>0</v>
      </c>
      <c r="AK5" s="108">
        <v>0</v>
      </c>
      <c r="AL5" s="108">
        <v>0</v>
      </c>
      <c r="AM5" s="108">
        <v>0</v>
      </c>
      <c r="AN5" s="108">
        <v>0</v>
      </c>
      <c r="AO5" s="108">
        <v>0</v>
      </c>
      <c r="AP5" s="108">
        <v>0</v>
      </c>
      <c r="AQ5" s="108">
        <v>0</v>
      </c>
      <c r="AR5" s="108">
        <v>0</v>
      </c>
      <c r="AS5" s="108">
        <v>0</v>
      </c>
      <c r="AT5" s="108">
        <v>0</v>
      </c>
      <c r="AU5" s="108">
        <v>0</v>
      </c>
      <c r="AV5" s="108">
        <v>0</v>
      </c>
      <c r="AW5" s="108">
        <v>0</v>
      </c>
      <c r="AX5" s="108">
        <v>0</v>
      </c>
      <c r="AY5" s="108">
        <v>0</v>
      </c>
      <c r="AZ5" s="108">
        <v>0</v>
      </c>
      <c r="BA5" s="109">
        <v>0</v>
      </c>
    </row>
    <row r="6" spans="1:53" x14ac:dyDescent="0.35">
      <c r="A6" s="110" t="s">
        <v>84</v>
      </c>
      <c r="B6" s="111" t="s">
        <v>224</v>
      </c>
      <c r="C6" s="112">
        <v>0</v>
      </c>
      <c r="D6" s="113">
        <v>0</v>
      </c>
      <c r="E6" s="113">
        <v>0</v>
      </c>
      <c r="F6" s="113">
        <v>0</v>
      </c>
      <c r="G6" s="113">
        <v>0</v>
      </c>
      <c r="H6" s="113">
        <v>0</v>
      </c>
      <c r="I6" s="113">
        <v>0</v>
      </c>
      <c r="J6" s="113">
        <v>0</v>
      </c>
      <c r="K6" s="113">
        <v>0</v>
      </c>
      <c r="L6" s="113">
        <v>0</v>
      </c>
      <c r="M6" s="113">
        <v>0</v>
      </c>
      <c r="N6" s="113">
        <v>0</v>
      </c>
      <c r="O6" s="113">
        <v>0</v>
      </c>
      <c r="P6" s="113">
        <v>0</v>
      </c>
      <c r="Q6" s="113">
        <v>0</v>
      </c>
      <c r="R6" s="113">
        <v>0</v>
      </c>
      <c r="S6" s="113">
        <v>0</v>
      </c>
      <c r="T6" s="113">
        <v>0</v>
      </c>
      <c r="U6" s="113">
        <v>0</v>
      </c>
      <c r="V6" s="113">
        <v>0</v>
      </c>
      <c r="W6" s="113">
        <v>0</v>
      </c>
      <c r="X6" s="113">
        <v>0</v>
      </c>
      <c r="Y6" s="113">
        <v>0</v>
      </c>
      <c r="Z6" s="113">
        <v>0</v>
      </c>
      <c r="AA6" s="113">
        <v>0</v>
      </c>
      <c r="AB6" s="113">
        <v>0</v>
      </c>
      <c r="AC6" s="113">
        <v>0</v>
      </c>
      <c r="AD6" s="113">
        <v>0</v>
      </c>
      <c r="AE6" s="113">
        <v>0</v>
      </c>
      <c r="AF6" s="113">
        <v>0</v>
      </c>
      <c r="AG6" s="113">
        <v>0</v>
      </c>
      <c r="AH6" s="113">
        <v>0</v>
      </c>
      <c r="AI6" s="113">
        <v>0</v>
      </c>
      <c r="AJ6" s="113">
        <v>0</v>
      </c>
      <c r="AK6" s="113">
        <v>0</v>
      </c>
      <c r="AL6" s="113">
        <v>0</v>
      </c>
      <c r="AM6" s="113">
        <v>0</v>
      </c>
      <c r="AN6" s="113">
        <v>0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3">
        <v>0</v>
      </c>
      <c r="AU6" s="113">
        <v>0</v>
      </c>
      <c r="AV6" s="113">
        <v>0</v>
      </c>
      <c r="AW6" s="113">
        <v>0</v>
      </c>
      <c r="AX6" s="113">
        <v>0</v>
      </c>
      <c r="AY6" s="113">
        <v>0</v>
      </c>
      <c r="AZ6" s="113">
        <v>0</v>
      </c>
      <c r="BA6" s="114">
        <v>0</v>
      </c>
    </row>
    <row r="7" spans="1:53" x14ac:dyDescent="0.35">
      <c r="A7" s="110" t="s">
        <v>225</v>
      </c>
      <c r="B7" s="111" t="s">
        <v>226</v>
      </c>
      <c r="C7" s="112">
        <v>0</v>
      </c>
      <c r="D7" s="113">
        <v>0</v>
      </c>
      <c r="E7" s="113">
        <v>0</v>
      </c>
      <c r="F7" s="113">
        <v>0</v>
      </c>
      <c r="G7" s="113">
        <v>0</v>
      </c>
      <c r="H7" s="113">
        <v>0</v>
      </c>
      <c r="I7" s="113">
        <v>0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0</v>
      </c>
      <c r="Y7" s="113">
        <v>0</v>
      </c>
      <c r="Z7" s="113">
        <v>0</v>
      </c>
      <c r="AA7" s="113">
        <v>0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13">
        <v>0</v>
      </c>
      <c r="AQ7" s="113">
        <v>0</v>
      </c>
      <c r="AR7" s="113">
        <v>0</v>
      </c>
      <c r="AS7" s="113">
        <v>0</v>
      </c>
      <c r="AT7" s="113">
        <v>0</v>
      </c>
      <c r="AU7" s="113">
        <v>0</v>
      </c>
      <c r="AV7" s="113">
        <v>0</v>
      </c>
      <c r="AW7" s="113">
        <v>0</v>
      </c>
      <c r="AX7" s="113">
        <v>0</v>
      </c>
      <c r="AY7" s="113">
        <v>0</v>
      </c>
      <c r="AZ7" s="113">
        <v>0</v>
      </c>
      <c r="BA7" s="114">
        <v>0</v>
      </c>
    </row>
    <row r="8" spans="1:53" x14ac:dyDescent="0.35">
      <c r="A8" s="110" t="s">
        <v>227</v>
      </c>
      <c r="B8" s="111" t="s">
        <v>228</v>
      </c>
      <c r="C8" s="112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3">
        <v>0</v>
      </c>
      <c r="AQ8" s="113">
        <v>0</v>
      </c>
      <c r="AR8" s="113">
        <v>0</v>
      </c>
      <c r="AS8" s="113">
        <v>0</v>
      </c>
      <c r="AT8" s="113">
        <v>0</v>
      </c>
      <c r="AU8" s="113">
        <v>0</v>
      </c>
      <c r="AV8" s="113">
        <v>0</v>
      </c>
      <c r="AW8" s="113">
        <v>0</v>
      </c>
      <c r="AX8" s="113">
        <v>0</v>
      </c>
      <c r="AY8" s="113">
        <v>0</v>
      </c>
      <c r="AZ8" s="113">
        <v>0</v>
      </c>
      <c r="BA8" s="114">
        <v>0</v>
      </c>
    </row>
    <row r="9" spans="1:53" x14ac:dyDescent="0.35">
      <c r="A9" s="110" t="s">
        <v>229</v>
      </c>
      <c r="B9" s="111" t="s">
        <v>230</v>
      </c>
      <c r="C9" s="112">
        <v>0</v>
      </c>
      <c r="D9" s="113">
        <v>0</v>
      </c>
      <c r="E9" s="113">
        <v>0</v>
      </c>
      <c r="F9" s="113">
        <v>0</v>
      </c>
      <c r="G9" s="113">
        <v>0</v>
      </c>
      <c r="H9" s="113">
        <v>0</v>
      </c>
      <c r="I9" s="113">
        <v>0</v>
      </c>
      <c r="J9" s="113">
        <v>0</v>
      </c>
      <c r="K9" s="113">
        <v>0</v>
      </c>
      <c r="L9" s="113">
        <v>0</v>
      </c>
      <c r="M9" s="113">
        <v>0</v>
      </c>
      <c r="N9" s="113">
        <v>0</v>
      </c>
      <c r="O9" s="113">
        <v>0</v>
      </c>
      <c r="P9" s="113">
        <v>0</v>
      </c>
      <c r="Q9" s="113">
        <v>0</v>
      </c>
      <c r="R9" s="113">
        <v>0</v>
      </c>
      <c r="S9" s="113">
        <v>0</v>
      </c>
      <c r="T9" s="113">
        <v>0</v>
      </c>
      <c r="U9" s="113">
        <v>0</v>
      </c>
      <c r="V9" s="113">
        <v>0</v>
      </c>
      <c r="W9" s="113">
        <v>0</v>
      </c>
      <c r="X9" s="113">
        <v>0</v>
      </c>
      <c r="Y9" s="113">
        <v>0</v>
      </c>
      <c r="Z9" s="113">
        <v>0</v>
      </c>
      <c r="AA9" s="113">
        <v>0</v>
      </c>
      <c r="AB9" s="113">
        <v>0</v>
      </c>
      <c r="AC9" s="113">
        <v>0</v>
      </c>
      <c r="AD9" s="113">
        <v>0</v>
      </c>
      <c r="AE9" s="113">
        <v>0</v>
      </c>
      <c r="AF9" s="113">
        <v>0</v>
      </c>
      <c r="AG9" s="113">
        <v>0</v>
      </c>
      <c r="AH9" s="113">
        <v>0</v>
      </c>
      <c r="AI9" s="113">
        <v>0</v>
      </c>
      <c r="AJ9" s="113">
        <v>0</v>
      </c>
      <c r="AK9" s="113">
        <v>0</v>
      </c>
      <c r="AL9" s="113">
        <v>0</v>
      </c>
      <c r="AM9" s="113">
        <v>0</v>
      </c>
      <c r="AN9" s="113">
        <v>0</v>
      </c>
      <c r="AO9" s="113">
        <v>0</v>
      </c>
      <c r="AP9" s="113">
        <v>0</v>
      </c>
      <c r="AQ9" s="113">
        <v>0</v>
      </c>
      <c r="AR9" s="113">
        <v>0</v>
      </c>
      <c r="AS9" s="113">
        <v>0</v>
      </c>
      <c r="AT9" s="113">
        <v>0</v>
      </c>
      <c r="AU9" s="113">
        <v>0</v>
      </c>
      <c r="AV9" s="113">
        <v>0</v>
      </c>
      <c r="AW9" s="113">
        <v>0</v>
      </c>
      <c r="AX9" s="113">
        <v>0</v>
      </c>
      <c r="AY9" s="113">
        <v>0</v>
      </c>
      <c r="AZ9" s="113">
        <v>0</v>
      </c>
      <c r="BA9" s="114">
        <v>0</v>
      </c>
    </row>
    <row r="10" spans="1:53" x14ac:dyDescent="0.35">
      <c r="A10" s="105" t="s">
        <v>231</v>
      </c>
      <c r="B10" s="106" t="s">
        <v>232</v>
      </c>
      <c r="C10" s="107">
        <v>0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  <c r="AI10" s="108">
        <v>0</v>
      </c>
      <c r="AJ10" s="108">
        <v>0</v>
      </c>
      <c r="AK10" s="108">
        <v>0</v>
      </c>
      <c r="AL10" s="108">
        <v>0</v>
      </c>
      <c r="AM10" s="108">
        <v>0</v>
      </c>
      <c r="AN10" s="108">
        <v>0</v>
      </c>
      <c r="AO10" s="108">
        <v>0</v>
      </c>
      <c r="AP10" s="108">
        <v>0</v>
      </c>
      <c r="AQ10" s="108">
        <v>0</v>
      </c>
      <c r="AR10" s="108">
        <v>0</v>
      </c>
      <c r="AS10" s="108">
        <v>0</v>
      </c>
      <c r="AT10" s="108">
        <v>0</v>
      </c>
      <c r="AU10" s="108">
        <v>0</v>
      </c>
      <c r="AV10" s="108">
        <v>0</v>
      </c>
      <c r="AW10" s="108">
        <v>0</v>
      </c>
      <c r="AX10" s="108">
        <v>0</v>
      </c>
      <c r="AY10" s="108">
        <v>0</v>
      </c>
      <c r="AZ10" s="108">
        <v>0</v>
      </c>
      <c r="BA10" s="109">
        <v>0</v>
      </c>
    </row>
    <row r="11" spans="1:53" x14ac:dyDescent="0.35">
      <c r="A11" s="105" t="s">
        <v>233</v>
      </c>
      <c r="B11" s="106" t="s">
        <v>234</v>
      </c>
      <c r="C11" s="107">
        <v>0</v>
      </c>
      <c r="D11" s="108">
        <v>0</v>
      </c>
      <c r="E11" s="108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8">
        <v>0</v>
      </c>
      <c r="Y11" s="108">
        <v>0</v>
      </c>
      <c r="Z11" s="108">
        <v>0</v>
      </c>
      <c r="AA11" s="108">
        <v>0</v>
      </c>
      <c r="AB11" s="108">
        <v>0</v>
      </c>
      <c r="AC11" s="108">
        <v>0</v>
      </c>
      <c r="AD11" s="108">
        <v>0</v>
      </c>
      <c r="AE11" s="108">
        <v>0</v>
      </c>
      <c r="AF11" s="108">
        <v>0</v>
      </c>
      <c r="AG11" s="108">
        <v>0</v>
      </c>
      <c r="AH11" s="108">
        <v>0</v>
      </c>
      <c r="AI11" s="108">
        <v>0</v>
      </c>
      <c r="AJ11" s="108">
        <v>0</v>
      </c>
      <c r="AK11" s="108">
        <v>0</v>
      </c>
      <c r="AL11" s="108">
        <v>0</v>
      </c>
      <c r="AM11" s="108">
        <v>0</v>
      </c>
      <c r="AN11" s="108">
        <v>0</v>
      </c>
      <c r="AO11" s="108">
        <v>0</v>
      </c>
      <c r="AP11" s="108">
        <v>0</v>
      </c>
      <c r="AQ11" s="108">
        <v>0</v>
      </c>
      <c r="AR11" s="108">
        <v>0</v>
      </c>
      <c r="AS11" s="108">
        <v>0</v>
      </c>
      <c r="AT11" s="108">
        <v>0</v>
      </c>
      <c r="AU11" s="108">
        <v>0</v>
      </c>
      <c r="AV11" s="108">
        <v>0</v>
      </c>
      <c r="AW11" s="108">
        <v>0</v>
      </c>
      <c r="AX11" s="108">
        <v>0</v>
      </c>
      <c r="AY11" s="108">
        <v>0</v>
      </c>
      <c r="AZ11" s="108">
        <v>0</v>
      </c>
      <c r="BA11" s="109">
        <v>0</v>
      </c>
    </row>
    <row r="12" spans="1:53" x14ac:dyDescent="0.35">
      <c r="A12" s="110" t="s">
        <v>235</v>
      </c>
      <c r="B12" s="111" t="s">
        <v>236</v>
      </c>
      <c r="C12" s="112">
        <v>0</v>
      </c>
      <c r="D12" s="113">
        <v>0</v>
      </c>
      <c r="E12" s="113">
        <v>0</v>
      </c>
      <c r="F12" s="113">
        <v>0</v>
      </c>
      <c r="G12" s="113">
        <v>0</v>
      </c>
      <c r="H12" s="113">
        <v>0</v>
      </c>
      <c r="I12" s="113">
        <v>0</v>
      </c>
      <c r="J12" s="113">
        <v>0</v>
      </c>
      <c r="K12" s="113">
        <v>0</v>
      </c>
      <c r="L12" s="113">
        <v>0</v>
      </c>
      <c r="M12" s="113">
        <v>0</v>
      </c>
      <c r="N12" s="113">
        <v>0</v>
      </c>
      <c r="O12" s="113">
        <v>0</v>
      </c>
      <c r="P12" s="113">
        <v>0</v>
      </c>
      <c r="Q12" s="113">
        <v>0</v>
      </c>
      <c r="R12" s="113">
        <v>0</v>
      </c>
      <c r="S12" s="113">
        <v>0</v>
      </c>
      <c r="T12" s="113">
        <v>0</v>
      </c>
      <c r="U12" s="113">
        <v>0</v>
      </c>
      <c r="V12" s="113">
        <v>0</v>
      </c>
      <c r="W12" s="113">
        <v>0</v>
      </c>
      <c r="X12" s="113">
        <v>0</v>
      </c>
      <c r="Y12" s="113">
        <v>0</v>
      </c>
      <c r="Z12" s="113">
        <v>0</v>
      </c>
      <c r="AA12" s="113">
        <v>0</v>
      </c>
      <c r="AB12" s="113">
        <v>0</v>
      </c>
      <c r="AC12" s="113">
        <v>0</v>
      </c>
      <c r="AD12" s="113">
        <v>0</v>
      </c>
      <c r="AE12" s="113">
        <v>0</v>
      </c>
      <c r="AF12" s="113">
        <v>0</v>
      </c>
      <c r="AG12" s="113">
        <v>0</v>
      </c>
      <c r="AH12" s="113">
        <v>0</v>
      </c>
      <c r="AI12" s="113">
        <v>0</v>
      </c>
      <c r="AJ12" s="113">
        <v>0</v>
      </c>
      <c r="AK12" s="113">
        <v>0</v>
      </c>
      <c r="AL12" s="113">
        <v>0</v>
      </c>
      <c r="AM12" s="113">
        <v>0</v>
      </c>
      <c r="AN12" s="113">
        <v>0</v>
      </c>
      <c r="AO12" s="113">
        <v>0</v>
      </c>
      <c r="AP12" s="113">
        <v>0</v>
      </c>
      <c r="AQ12" s="113">
        <v>0</v>
      </c>
      <c r="AR12" s="113">
        <v>0</v>
      </c>
      <c r="AS12" s="113">
        <v>0</v>
      </c>
      <c r="AT12" s="113">
        <v>0</v>
      </c>
      <c r="AU12" s="113">
        <v>0</v>
      </c>
      <c r="AV12" s="113">
        <v>0</v>
      </c>
      <c r="AW12" s="113">
        <v>0</v>
      </c>
      <c r="AX12" s="113">
        <v>0</v>
      </c>
      <c r="AY12" s="113">
        <v>0</v>
      </c>
      <c r="AZ12" s="113">
        <v>0</v>
      </c>
      <c r="BA12" s="114">
        <v>0</v>
      </c>
    </row>
    <row r="13" spans="1:53" x14ac:dyDescent="0.35">
      <c r="A13" s="110" t="s">
        <v>237</v>
      </c>
      <c r="B13" s="111" t="s">
        <v>238</v>
      </c>
      <c r="C13" s="112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0</v>
      </c>
      <c r="Q13" s="113">
        <v>0</v>
      </c>
      <c r="R13" s="113">
        <v>0</v>
      </c>
      <c r="S13" s="113">
        <v>0</v>
      </c>
      <c r="T13" s="113">
        <v>0</v>
      </c>
      <c r="U13" s="113">
        <v>0</v>
      </c>
      <c r="V13" s="113">
        <v>0</v>
      </c>
      <c r="W13" s="113">
        <v>0</v>
      </c>
      <c r="X13" s="113">
        <v>0</v>
      </c>
      <c r="Y13" s="113">
        <v>0</v>
      </c>
      <c r="Z13" s="113">
        <v>0</v>
      </c>
      <c r="AA13" s="113">
        <v>0</v>
      </c>
      <c r="AB13" s="113">
        <v>0</v>
      </c>
      <c r="AC13" s="113">
        <v>0</v>
      </c>
      <c r="AD13" s="113">
        <v>0</v>
      </c>
      <c r="AE13" s="113">
        <v>0</v>
      </c>
      <c r="AF13" s="113">
        <v>0</v>
      </c>
      <c r="AG13" s="113">
        <v>0</v>
      </c>
      <c r="AH13" s="113">
        <v>0</v>
      </c>
      <c r="AI13" s="113">
        <v>0</v>
      </c>
      <c r="AJ13" s="113">
        <v>0</v>
      </c>
      <c r="AK13" s="113">
        <v>0</v>
      </c>
      <c r="AL13" s="113">
        <v>0</v>
      </c>
      <c r="AM13" s="113">
        <v>0</v>
      </c>
      <c r="AN13" s="113">
        <v>0</v>
      </c>
      <c r="AO13" s="113">
        <v>0</v>
      </c>
      <c r="AP13" s="113">
        <v>0</v>
      </c>
      <c r="AQ13" s="113">
        <v>0</v>
      </c>
      <c r="AR13" s="113">
        <v>0</v>
      </c>
      <c r="AS13" s="113">
        <v>0</v>
      </c>
      <c r="AT13" s="113">
        <v>0</v>
      </c>
      <c r="AU13" s="113">
        <v>0</v>
      </c>
      <c r="AV13" s="113">
        <v>0</v>
      </c>
      <c r="AW13" s="113">
        <v>0</v>
      </c>
      <c r="AX13" s="113">
        <v>0</v>
      </c>
      <c r="AY13" s="113">
        <v>0</v>
      </c>
      <c r="AZ13" s="113">
        <v>0</v>
      </c>
      <c r="BA13" s="114">
        <v>0</v>
      </c>
    </row>
    <row r="14" spans="1:53" x14ac:dyDescent="0.35">
      <c r="A14" s="105" t="s">
        <v>239</v>
      </c>
      <c r="B14" s="106" t="s">
        <v>240</v>
      </c>
      <c r="C14" s="107">
        <v>0</v>
      </c>
      <c r="D14" s="108">
        <v>0</v>
      </c>
      <c r="E14" s="108">
        <v>0</v>
      </c>
      <c r="F14" s="108">
        <v>0</v>
      </c>
      <c r="G14" s="108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0</v>
      </c>
      <c r="Z14" s="108">
        <v>0</v>
      </c>
      <c r="AA14" s="108">
        <v>0</v>
      </c>
      <c r="AB14" s="108">
        <v>0</v>
      </c>
      <c r="AC14" s="108">
        <v>0</v>
      </c>
      <c r="AD14" s="108">
        <v>0</v>
      </c>
      <c r="AE14" s="108">
        <v>0</v>
      </c>
      <c r="AF14" s="108">
        <v>0</v>
      </c>
      <c r="AG14" s="108">
        <v>0</v>
      </c>
      <c r="AH14" s="108">
        <v>0</v>
      </c>
      <c r="AI14" s="108">
        <v>0</v>
      </c>
      <c r="AJ14" s="108">
        <v>0</v>
      </c>
      <c r="AK14" s="108">
        <v>0</v>
      </c>
      <c r="AL14" s="108">
        <v>0</v>
      </c>
      <c r="AM14" s="108">
        <v>0</v>
      </c>
      <c r="AN14" s="108">
        <v>0</v>
      </c>
      <c r="AO14" s="108">
        <v>0</v>
      </c>
      <c r="AP14" s="108">
        <v>0</v>
      </c>
      <c r="AQ14" s="108">
        <v>0</v>
      </c>
      <c r="AR14" s="108">
        <v>0</v>
      </c>
      <c r="AS14" s="108">
        <v>0</v>
      </c>
      <c r="AT14" s="108">
        <v>0</v>
      </c>
      <c r="AU14" s="108">
        <v>0</v>
      </c>
      <c r="AV14" s="108">
        <v>0</v>
      </c>
      <c r="AW14" s="108">
        <v>0</v>
      </c>
      <c r="AX14" s="108">
        <v>0</v>
      </c>
      <c r="AY14" s="108">
        <v>0</v>
      </c>
      <c r="AZ14" s="108">
        <v>0</v>
      </c>
      <c r="BA14" s="109">
        <v>0</v>
      </c>
    </row>
    <row r="15" spans="1:53" x14ac:dyDescent="0.35">
      <c r="A15" s="100" t="s">
        <v>241</v>
      </c>
      <c r="B15" s="101" t="s">
        <v>242</v>
      </c>
      <c r="C15" s="102">
        <v>0</v>
      </c>
      <c r="D15" s="103">
        <v>0</v>
      </c>
      <c r="E15" s="103">
        <v>0</v>
      </c>
      <c r="F15" s="103">
        <v>0</v>
      </c>
      <c r="G15" s="103">
        <v>0</v>
      </c>
      <c r="H15" s="103">
        <v>0</v>
      </c>
      <c r="I15" s="103">
        <v>0</v>
      </c>
      <c r="J15" s="103">
        <v>0</v>
      </c>
      <c r="K15" s="103">
        <v>0</v>
      </c>
      <c r="L15" s="103">
        <v>0</v>
      </c>
      <c r="M15" s="103">
        <v>0</v>
      </c>
      <c r="N15" s="103">
        <v>0</v>
      </c>
      <c r="O15" s="103">
        <v>0</v>
      </c>
      <c r="P15" s="103">
        <v>0</v>
      </c>
      <c r="Q15" s="103">
        <v>0</v>
      </c>
      <c r="R15" s="103">
        <v>0</v>
      </c>
      <c r="S15" s="103">
        <v>0</v>
      </c>
      <c r="T15" s="103">
        <v>0</v>
      </c>
      <c r="U15" s="103">
        <v>0</v>
      </c>
      <c r="V15" s="103">
        <v>0</v>
      </c>
      <c r="W15" s="103">
        <v>0</v>
      </c>
      <c r="X15" s="103">
        <v>0</v>
      </c>
      <c r="Y15" s="103">
        <v>0</v>
      </c>
      <c r="Z15" s="103">
        <v>0</v>
      </c>
      <c r="AA15" s="103">
        <v>0</v>
      </c>
      <c r="AB15" s="103">
        <v>0</v>
      </c>
      <c r="AC15" s="103">
        <v>0</v>
      </c>
      <c r="AD15" s="103">
        <v>0</v>
      </c>
      <c r="AE15" s="103">
        <v>0</v>
      </c>
      <c r="AF15" s="103">
        <v>0</v>
      </c>
      <c r="AG15" s="103">
        <v>0</v>
      </c>
      <c r="AH15" s="103">
        <v>0</v>
      </c>
      <c r="AI15" s="103">
        <v>0</v>
      </c>
      <c r="AJ15" s="103">
        <v>0</v>
      </c>
      <c r="AK15" s="103">
        <v>0</v>
      </c>
      <c r="AL15" s="103">
        <v>0</v>
      </c>
      <c r="AM15" s="103">
        <v>0</v>
      </c>
      <c r="AN15" s="103">
        <v>0</v>
      </c>
      <c r="AO15" s="103">
        <v>0</v>
      </c>
      <c r="AP15" s="103">
        <v>0</v>
      </c>
      <c r="AQ15" s="103">
        <v>0</v>
      </c>
      <c r="AR15" s="103">
        <v>0</v>
      </c>
      <c r="AS15" s="103">
        <v>0</v>
      </c>
      <c r="AT15" s="103">
        <v>0</v>
      </c>
      <c r="AU15" s="103">
        <v>0</v>
      </c>
      <c r="AV15" s="103">
        <v>0</v>
      </c>
      <c r="AW15" s="103">
        <v>0</v>
      </c>
      <c r="AX15" s="103">
        <v>0</v>
      </c>
      <c r="AY15" s="103">
        <v>0</v>
      </c>
      <c r="AZ15" s="103">
        <v>0</v>
      </c>
      <c r="BA15" s="104">
        <v>0</v>
      </c>
    </row>
    <row r="16" spans="1:53" x14ac:dyDescent="0.35">
      <c r="A16" s="105" t="s">
        <v>243</v>
      </c>
      <c r="B16" s="106" t="s">
        <v>244</v>
      </c>
      <c r="C16" s="107">
        <v>0</v>
      </c>
      <c r="D16" s="108">
        <v>0</v>
      </c>
      <c r="E16" s="108">
        <v>0</v>
      </c>
      <c r="F16" s="108">
        <v>0</v>
      </c>
      <c r="G16" s="108">
        <v>0</v>
      </c>
      <c r="H16" s="108">
        <v>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  <c r="Z16" s="108">
        <v>0</v>
      </c>
      <c r="AA16" s="108">
        <v>0</v>
      </c>
      <c r="AB16" s="108">
        <v>0</v>
      </c>
      <c r="AC16" s="108">
        <v>0</v>
      </c>
      <c r="AD16" s="108">
        <v>0</v>
      </c>
      <c r="AE16" s="108">
        <v>0</v>
      </c>
      <c r="AF16" s="108">
        <v>0</v>
      </c>
      <c r="AG16" s="108">
        <v>0</v>
      </c>
      <c r="AH16" s="108">
        <v>0</v>
      </c>
      <c r="AI16" s="108">
        <v>0</v>
      </c>
      <c r="AJ16" s="108">
        <v>0</v>
      </c>
      <c r="AK16" s="108">
        <v>0</v>
      </c>
      <c r="AL16" s="108">
        <v>0</v>
      </c>
      <c r="AM16" s="108">
        <v>0</v>
      </c>
      <c r="AN16" s="108">
        <v>0</v>
      </c>
      <c r="AO16" s="108">
        <v>0</v>
      </c>
      <c r="AP16" s="108">
        <v>0</v>
      </c>
      <c r="AQ16" s="108">
        <v>0</v>
      </c>
      <c r="AR16" s="108">
        <v>0</v>
      </c>
      <c r="AS16" s="108">
        <v>0</v>
      </c>
      <c r="AT16" s="108">
        <v>0</v>
      </c>
      <c r="AU16" s="108">
        <v>0</v>
      </c>
      <c r="AV16" s="108">
        <v>0</v>
      </c>
      <c r="AW16" s="108">
        <v>0</v>
      </c>
      <c r="AX16" s="108">
        <v>0</v>
      </c>
      <c r="AY16" s="108">
        <v>0</v>
      </c>
      <c r="AZ16" s="108">
        <v>0</v>
      </c>
      <c r="BA16" s="109">
        <v>0</v>
      </c>
    </row>
    <row r="17" spans="1:53" x14ac:dyDescent="0.35">
      <c r="A17" s="105" t="s">
        <v>160</v>
      </c>
      <c r="B17" s="106" t="s">
        <v>245</v>
      </c>
      <c r="C17" s="107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  <c r="AO17" s="108">
        <v>0</v>
      </c>
      <c r="AP17" s="108">
        <v>0</v>
      </c>
      <c r="AQ17" s="108">
        <v>0</v>
      </c>
      <c r="AR17" s="108">
        <v>0</v>
      </c>
      <c r="AS17" s="108">
        <v>0</v>
      </c>
      <c r="AT17" s="108">
        <v>0</v>
      </c>
      <c r="AU17" s="108">
        <v>0</v>
      </c>
      <c r="AV17" s="108">
        <v>0</v>
      </c>
      <c r="AW17" s="108">
        <v>0</v>
      </c>
      <c r="AX17" s="108">
        <v>0</v>
      </c>
      <c r="AY17" s="108">
        <v>0</v>
      </c>
      <c r="AZ17" s="108">
        <v>0</v>
      </c>
      <c r="BA17" s="109">
        <v>0</v>
      </c>
    </row>
    <row r="18" spans="1:53" x14ac:dyDescent="0.35">
      <c r="A18" s="105" t="s">
        <v>246</v>
      </c>
      <c r="B18" s="106" t="s">
        <v>247</v>
      </c>
      <c r="C18" s="107">
        <v>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  <c r="Z18" s="108">
        <v>0</v>
      </c>
      <c r="AA18" s="108">
        <v>0</v>
      </c>
      <c r="AB18" s="108">
        <v>0</v>
      </c>
      <c r="AC18" s="108">
        <v>0</v>
      </c>
      <c r="AD18" s="108">
        <v>0</v>
      </c>
      <c r="AE18" s="108">
        <v>0</v>
      </c>
      <c r="AF18" s="108">
        <v>0</v>
      </c>
      <c r="AG18" s="108">
        <v>0</v>
      </c>
      <c r="AH18" s="108">
        <v>0</v>
      </c>
      <c r="AI18" s="108">
        <v>0</v>
      </c>
      <c r="AJ18" s="108">
        <v>0</v>
      </c>
      <c r="AK18" s="108">
        <v>0</v>
      </c>
      <c r="AL18" s="108">
        <v>0</v>
      </c>
      <c r="AM18" s="108">
        <v>0</v>
      </c>
      <c r="AN18" s="108">
        <v>0</v>
      </c>
      <c r="AO18" s="108">
        <v>0</v>
      </c>
      <c r="AP18" s="108">
        <v>0</v>
      </c>
      <c r="AQ18" s="108">
        <v>0</v>
      </c>
      <c r="AR18" s="108">
        <v>0</v>
      </c>
      <c r="AS18" s="108">
        <v>0</v>
      </c>
      <c r="AT18" s="108">
        <v>0</v>
      </c>
      <c r="AU18" s="108">
        <v>0</v>
      </c>
      <c r="AV18" s="108">
        <v>0</v>
      </c>
      <c r="AW18" s="108">
        <v>0</v>
      </c>
      <c r="AX18" s="108">
        <v>0</v>
      </c>
      <c r="AY18" s="108">
        <v>0</v>
      </c>
      <c r="AZ18" s="108">
        <v>0</v>
      </c>
      <c r="BA18" s="109">
        <v>0</v>
      </c>
    </row>
    <row r="19" spans="1:53" x14ac:dyDescent="0.35">
      <c r="A19" s="105" t="s">
        <v>248</v>
      </c>
      <c r="B19" s="106" t="s">
        <v>249</v>
      </c>
      <c r="C19" s="107">
        <v>0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  <c r="Z19" s="108">
        <v>0</v>
      </c>
      <c r="AA19" s="108">
        <v>0</v>
      </c>
      <c r="AB19" s="108">
        <v>0</v>
      </c>
      <c r="AC19" s="108">
        <v>0</v>
      </c>
      <c r="AD19" s="108">
        <v>0</v>
      </c>
      <c r="AE19" s="108">
        <v>0</v>
      </c>
      <c r="AF19" s="108">
        <v>0</v>
      </c>
      <c r="AG19" s="108">
        <v>0</v>
      </c>
      <c r="AH19" s="108">
        <v>0</v>
      </c>
      <c r="AI19" s="108">
        <v>0</v>
      </c>
      <c r="AJ19" s="108">
        <v>0</v>
      </c>
      <c r="AK19" s="108">
        <v>0</v>
      </c>
      <c r="AL19" s="108">
        <v>0</v>
      </c>
      <c r="AM19" s="108">
        <v>0</v>
      </c>
      <c r="AN19" s="108">
        <v>0</v>
      </c>
      <c r="AO19" s="108">
        <v>0</v>
      </c>
      <c r="AP19" s="108">
        <v>0</v>
      </c>
      <c r="AQ19" s="108">
        <v>0</v>
      </c>
      <c r="AR19" s="108">
        <v>0</v>
      </c>
      <c r="AS19" s="108">
        <v>0</v>
      </c>
      <c r="AT19" s="108">
        <v>0</v>
      </c>
      <c r="AU19" s="108">
        <v>0</v>
      </c>
      <c r="AV19" s="108">
        <v>0</v>
      </c>
      <c r="AW19" s="108">
        <v>0</v>
      </c>
      <c r="AX19" s="108">
        <v>0</v>
      </c>
      <c r="AY19" s="108">
        <v>0</v>
      </c>
      <c r="AZ19" s="108">
        <v>0</v>
      </c>
      <c r="BA19" s="109">
        <v>0</v>
      </c>
    </row>
    <row r="20" spans="1:53" x14ac:dyDescent="0.35">
      <c r="A20" s="100" t="s">
        <v>250</v>
      </c>
      <c r="B20" s="101" t="s">
        <v>251</v>
      </c>
      <c r="C20" s="102">
        <v>0</v>
      </c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>
        <v>0</v>
      </c>
      <c r="K20" s="103">
        <v>0</v>
      </c>
      <c r="L20" s="103">
        <v>0</v>
      </c>
      <c r="M20" s="103">
        <v>0</v>
      </c>
      <c r="N20" s="103">
        <v>0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3">
        <v>0</v>
      </c>
      <c r="W20" s="103">
        <v>0</v>
      </c>
      <c r="X20" s="103">
        <v>0</v>
      </c>
      <c r="Y20" s="103">
        <v>0</v>
      </c>
      <c r="Z20" s="103">
        <v>0</v>
      </c>
      <c r="AA20" s="103">
        <v>0</v>
      </c>
      <c r="AB20" s="103">
        <v>0</v>
      </c>
      <c r="AC20" s="103">
        <v>0</v>
      </c>
      <c r="AD20" s="103">
        <v>0</v>
      </c>
      <c r="AE20" s="103">
        <v>0</v>
      </c>
      <c r="AF20" s="103">
        <v>0</v>
      </c>
      <c r="AG20" s="103">
        <v>0</v>
      </c>
      <c r="AH20" s="103">
        <v>0</v>
      </c>
      <c r="AI20" s="103">
        <v>0</v>
      </c>
      <c r="AJ20" s="103">
        <v>0</v>
      </c>
      <c r="AK20" s="103">
        <v>0</v>
      </c>
      <c r="AL20" s="103">
        <v>0</v>
      </c>
      <c r="AM20" s="103">
        <v>0</v>
      </c>
      <c r="AN20" s="103">
        <v>0</v>
      </c>
      <c r="AO20" s="103">
        <v>0</v>
      </c>
      <c r="AP20" s="103">
        <v>0</v>
      </c>
      <c r="AQ20" s="103">
        <v>0</v>
      </c>
      <c r="AR20" s="103">
        <v>0</v>
      </c>
      <c r="AS20" s="103">
        <v>0</v>
      </c>
      <c r="AT20" s="103">
        <v>0</v>
      </c>
      <c r="AU20" s="103">
        <v>0</v>
      </c>
      <c r="AV20" s="103">
        <v>0</v>
      </c>
      <c r="AW20" s="103">
        <v>0</v>
      </c>
      <c r="AX20" s="103">
        <v>0</v>
      </c>
      <c r="AY20" s="103">
        <v>0</v>
      </c>
      <c r="AZ20" s="103">
        <v>0</v>
      </c>
      <c r="BA20" s="104">
        <v>0</v>
      </c>
    </row>
    <row r="21" spans="1:53" x14ac:dyDescent="0.35">
      <c r="A21" s="95" t="s">
        <v>252</v>
      </c>
      <c r="B21" s="96" t="s">
        <v>253</v>
      </c>
      <c r="C21" s="97">
        <v>0</v>
      </c>
      <c r="D21" s="98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8">
        <v>0</v>
      </c>
      <c r="L21" s="98">
        <v>0</v>
      </c>
      <c r="M21" s="98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8">
        <v>0</v>
      </c>
      <c r="W21" s="98">
        <v>0</v>
      </c>
      <c r="X21" s="98">
        <v>0</v>
      </c>
      <c r="Y21" s="98">
        <v>0</v>
      </c>
      <c r="Z21" s="98">
        <v>0</v>
      </c>
      <c r="AA21" s="98">
        <v>0</v>
      </c>
      <c r="AB21" s="98">
        <v>0</v>
      </c>
      <c r="AC21" s="98">
        <v>0</v>
      </c>
      <c r="AD21" s="98">
        <v>0</v>
      </c>
      <c r="AE21" s="98">
        <v>0</v>
      </c>
      <c r="AF21" s="98">
        <v>0</v>
      </c>
      <c r="AG21" s="98">
        <v>0</v>
      </c>
      <c r="AH21" s="98">
        <v>0</v>
      </c>
      <c r="AI21" s="98">
        <v>0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98">
        <v>0</v>
      </c>
      <c r="AQ21" s="98">
        <v>0</v>
      </c>
      <c r="AR21" s="98">
        <v>0</v>
      </c>
      <c r="AS21" s="98">
        <v>0</v>
      </c>
      <c r="AT21" s="98">
        <v>0</v>
      </c>
      <c r="AU21" s="98">
        <v>0</v>
      </c>
      <c r="AV21" s="98">
        <v>0</v>
      </c>
      <c r="AW21" s="98">
        <v>0</v>
      </c>
      <c r="AX21" s="98">
        <v>0</v>
      </c>
      <c r="AY21" s="98">
        <v>0</v>
      </c>
      <c r="AZ21" s="98">
        <v>0</v>
      </c>
      <c r="BA21" s="99">
        <v>0</v>
      </c>
    </row>
    <row r="22" spans="1:53" x14ac:dyDescent="0.35">
      <c r="A22" s="100" t="s">
        <v>254</v>
      </c>
      <c r="B22" s="101" t="s">
        <v>255</v>
      </c>
      <c r="C22" s="102">
        <v>0</v>
      </c>
      <c r="D22" s="103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3">
        <v>0</v>
      </c>
      <c r="L22" s="103">
        <v>0</v>
      </c>
      <c r="M22" s="103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0</v>
      </c>
      <c r="Y22" s="103">
        <v>0</v>
      </c>
      <c r="Z22" s="103">
        <v>0</v>
      </c>
      <c r="AA22" s="103">
        <v>0</v>
      </c>
      <c r="AB22" s="103">
        <v>0</v>
      </c>
      <c r="AC22" s="103">
        <v>0</v>
      </c>
      <c r="AD22" s="103">
        <v>0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03">
        <v>0</v>
      </c>
      <c r="AK22" s="103">
        <v>0</v>
      </c>
      <c r="AL22" s="103">
        <v>0</v>
      </c>
      <c r="AM22" s="103">
        <v>0</v>
      </c>
      <c r="AN22" s="103">
        <v>0</v>
      </c>
      <c r="AO22" s="103">
        <v>0</v>
      </c>
      <c r="AP22" s="103">
        <v>0</v>
      </c>
      <c r="AQ22" s="103">
        <v>0</v>
      </c>
      <c r="AR22" s="103">
        <v>0</v>
      </c>
      <c r="AS22" s="103">
        <v>0</v>
      </c>
      <c r="AT22" s="103">
        <v>0</v>
      </c>
      <c r="AU22" s="103">
        <v>0</v>
      </c>
      <c r="AV22" s="103">
        <v>0</v>
      </c>
      <c r="AW22" s="103">
        <v>0</v>
      </c>
      <c r="AX22" s="103">
        <v>0</v>
      </c>
      <c r="AY22" s="103">
        <v>0</v>
      </c>
      <c r="AZ22" s="103">
        <v>0</v>
      </c>
      <c r="BA22" s="104">
        <v>0</v>
      </c>
    </row>
    <row r="23" spans="1:53" x14ac:dyDescent="0.35">
      <c r="A23" s="105" t="s">
        <v>256</v>
      </c>
      <c r="B23" s="106" t="s">
        <v>257</v>
      </c>
      <c r="C23" s="107">
        <v>0</v>
      </c>
      <c r="D23" s="108">
        <v>0</v>
      </c>
      <c r="E23" s="108">
        <v>0</v>
      </c>
      <c r="F23" s="108">
        <v>0</v>
      </c>
      <c r="G23" s="108">
        <v>0</v>
      </c>
      <c r="H23" s="108">
        <v>0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  <c r="Z23" s="108">
        <v>0</v>
      </c>
      <c r="AA23" s="108">
        <v>0</v>
      </c>
      <c r="AB23" s="108">
        <v>0</v>
      </c>
      <c r="AC23" s="108">
        <v>0</v>
      </c>
      <c r="AD23" s="108">
        <v>0</v>
      </c>
      <c r="AE23" s="108">
        <v>0</v>
      </c>
      <c r="AF23" s="108">
        <v>0</v>
      </c>
      <c r="AG23" s="108">
        <v>0</v>
      </c>
      <c r="AH23" s="108">
        <v>0</v>
      </c>
      <c r="AI23" s="108">
        <v>0</v>
      </c>
      <c r="AJ23" s="108">
        <v>0</v>
      </c>
      <c r="AK23" s="108">
        <v>0</v>
      </c>
      <c r="AL23" s="108">
        <v>0</v>
      </c>
      <c r="AM23" s="108">
        <v>0</v>
      </c>
      <c r="AN23" s="108">
        <v>0</v>
      </c>
      <c r="AO23" s="108">
        <v>0</v>
      </c>
      <c r="AP23" s="108">
        <v>0</v>
      </c>
      <c r="AQ23" s="108">
        <v>0</v>
      </c>
      <c r="AR23" s="108">
        <v>0</v>
      </c>
      <c r="AS23" s="108">
        <v>0</v>
      </c>
      <c r="AT23" s="108">
        <v>0</v>
      </c>
      <c r="AU23" s="108">
        <v>0</v>
      </c>
      <c r="AV23" s="108">
        <v>0</v>
      </c>
      <c r="AW23" s="108">
        <v>0</v>
      </c>
      <c r="AX23" s="108">
        <v>0</v>
      </c>
      <c r="AY23" s="108">
        <v>0</v>
      </c>
      <c r="AZ23" s="108">
        <v>0</v>
      </c>
      <c r="BA23" s="109">
        <v>0</v>
      </c>
    </row>
    <row r="24" spans="1:53" x14ac:dyDescent="0.35">
      <c r="A24" s="110" t="s">
        <v>258</v>
      </c>
      <c r="B24" s="111" t="s">
        <v>259</v>
      </c>
      <c r="C24" s="112">
        <v>0</v>
      </c>
      <c r="D24" s="113">
        <v>0</v>
      </c>
      <c r="E24" s="113">
        <v>0</v>
      </c>
      <c r="F24" s="113">
        <v>0</v>
      </c>
      <c r="G24" s="113">
        <v>0</v>
      </c>
      <c r="H24" s="113">
        <v>0</v>
      </c>
      <c r="I24" s="113">
        <v>0</v>
      </c>
      <c r="J24" s="113">
        <v>0</v>
      </c>
      <c r="K24" s="113">
        <v>0</v>
      </c>
      <c r="L24" s="113">
        <v>0</v>
      </c>
      <c r="M24" s="113">
        <v>0</v>
      </c>
      <c r="N24" s="113">
        <v>0</v>
      </c>
      <c r="O24" s="113">
        <v>0</v>
      </c>
      <c r="P24" s="113">
        <v>0</v>
      </c>
      <c r="Q24" s="113">
        <v>0</v>
      </c>
      <c r="R24" s="113">
        <v>0</v>
      </c>
      <c r="S24" s="113">
        <v>0</v>
      </c>
      <c r="T24" s="113">
        <v>0</v>
      </c>
      <c r="U24" s="113">
        <v>0</v>
      </c>
      <c r="V24" s="113">
        <v>0</v>
      </c>
      <c r="W24" s="113">
        <v>0</v>
      </c>
      <c r="X24" s="113">
        <v>0</v>
      </c>
      <c r="Y24" s="113">
        <v>0</v>
      </c>
      <c r="Z24" s="113">
        <v>0</v>
      </c>
      <c r="AA24" s="113">
        <v>0</v>
      </c>
      <c r="AB24" s="113">
        <v>0</v>
      </c>
      <c r="AC24" s="113">
        <v>0</v>
      </c>
      <c r="AD24" s="113">
        <v>0</v>
      </c>
      <c r="AE24" s="113">
        <v>0</v>
      </c>
      <c r="AF24" s="113">
        <v>0</v>
      </c>
      <c r="AG24" s="113">
        <v>0</v>
      </c>
      <c r="AH24" s="113">
        <v>0</v>
      </c>
      <c r="AI24" s="113">
        <v>0</v>
      </c>
      <c r="AJ24" s="113">
        <v>0</v>
      </c>
      <c r="AK24" s="113">
        <v>0</v>
      </c>
      <c r="AL24" s="113">
        <v>0</v>
      </c>
      <c r="AM24" s="113">
        <v>0</v>
      </c>
      <c r="AN24" s="113">
        <v>0</v>
      </c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13">
        <v>0</v>
      </c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4">
        <v>0</v>
      </c>
    </row>
    <row r="25" spans="1:53" x14ac:dyDescent="0.35">
      <c r="A25" s="110" t="s">
        <v>260</v>
      </c>
      <c r="B25" s="111" t="s">
        <v>261</v>
      </c>
      <c r="C25" s="112">
        <v>0</v>
      </c>
      <c r="D25" s="113">
        <v>0</v>
      </c>
      <c r="E25" s="113">
        <v>0</v>
      </c>
      <c r="F25" s="113">
        <v>0</v>
      </c>
      <c r="G25" s="113">
        <v>0</v>
      </c>
      <c r="H25" s="113">
        <v>0</v>
      </c>
      <c r="I25" s="113">
        <v>0</v>
      </c>
      <c r="J25" s="113">
        <v>0</v>
      </c>
      <c r="K25" s="113">
        <v>0</v>
      </c>
      <c r="L25" s="113">
        <v>0</v>
      </c>
      <c r="M25" s="113">
        <v>0</v>
      </c>
      <c r="N25" s="113">
        <v>0</v>
      </c>
      <c r="O25" s="113">
        <v>0</v>
      </c>
      <c r="P25" s="113">
        <v>0</v>
      </c>
      <c r="Q25" s="113">
        <v>0</v>
      </c>
      <c r="R25" s="113">
        <v>0</v>
      </c>
      <c r="S25" s="113">
        <v>0</v>
      </c>
      <c r="T25" s="113">
        <v>0</v>
      </c>
      <c r="U25" s="113">
        <v>0</v>
      </c>
      <c r="V25" s="113">
        <v>0</v>
      </c>
      <c r="W25" s="113">
        <v>0</v>
      </c>
      <c r="X25" s="113">
        <v>0</v>
      </c>
      <c r="Y25" s="113">
        <v>0</v>
      </c>
      <c r="Z25" s="113">
        <v>0</v>
      </c>
      <c r="AA25" s="113">
        <v>0</v>
      </c>
      <c r="AB25" s="113">
        <v>0</v>
      </c>
      <c r="AC25" s="113">
        <v>0</v>
      </c>
      <c r="AD25" s="113">
        <v>0</v>
      </c>
      <c r="AE25" s="113">
        <v>0</v>
      </c>
      <c r="AF25" s="113">
        <v>0</v>
      </c>
      <c r="AG25" s="113">
        <v>0</v>
      </c>
      <c r="AH25" s="113">
        <v>0</v>
      </c>
      <c r="AI25" s="113">
        <v>0</v>
      </c>
      <c r="AJ25" s="113">
        <v>0</v>
      </c>
      <c r="AK25" s="113">
        <v>0</v>
      </c>
      <c r="AL25" s="113">
        <v>0</v>
      </c>
      <c r="AM25" s="113">
        <v>0</v>
      </c>
      <c r="AN25" s="113">
        <v>0</v>
      </c>
      <c r="AO25" s="113">
        <v>0</v>
      </c>
      <c r="AP25" s="113">
        <v>0</v>
      </c>
      <c r="AQ25" s="113">
        <v>0</v>
      </c>
      <c r="AR25" s="113">
        <v>0</v>
      </c>
      <c r="AS25" s="113">
        <v>0</v>
      </c>
      <c r="AT25" s="113">
        <v>0</v>
      </c>
      <c r="AU25" s="113">
        <v>0</v>
      </c>
      <c r="AV25" s="113">
        <v>0</v>
      </c>
      <c r="AW25" s="113">
        <v>0</v>
      </c>
      <c r="AX25" s="113">
        <v>0</v>
      </c>
      <c r="AY25" s="113">
        <v>0</v>
      </c>
      <c r="AZ25" s="113">
        <v>0</v>
      </c>
      <c r="BA25" s="114">
        <v>0</v>
      </c>
    </row>
    <row r="26" spans="1:53" x14ac:dyDescent="0.35">
      <c r="A26" s="105" t="s">
        <v>262</v>
      </c>
      <c r="B26" s="106" t="s">
        <v>263</v>
      </c>
      <c r="C26" s="107">
        <v>0</v>
      </c>
      <c r="D26" s="108">
        <v>0</v>
      </c>
      <c r="E26" s="108">
        <v>0</v>
      </c>
      <c r="F26" s="108">
        <v>0</v>
      </c>
      <c r="G26" s="108">
        <v>0</v>
      </c>
      <c r="H26" s="108">
        <v>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  <c r="Z26" s="108">
        <v>0</v>
      </c>
      <c r="AA26" s="108">
        <v>0</v>
      </c>
      <c r="AB26" s="108">
        <v>0</v>
      </c>
      <c r="AC26" s="108">
        <v>0</v>
      </c>
      <c r="AD26" s="108">
        <v>0</v>
      </c>
      <c r="AE26" s="108">
        <v>0</v>
      </c>
      <c r="AF26" s="108">
        <v>0</v>
      </c>
      <c r="AG26" s="108">
        <v>0</v>
      </c>
      <c r="AH26" s="108">
        <v>0</v>
      </c>
      <c r="AI26" s="108">
        <v>0</v>
      </c>
      <c r="AJ26" s="108">
        <v>0</v>
      </c>
      <c r="AK26" s="108">
        <v>0</v>
      </c>
      <c r="AL26" s="108">
        <v>0</v>
      </c>
      <c r="AM26" s="108">
        <v>0</v>
      </c>
      <c r="AN26" s="108">
        <v>0</v>
      </c>
      <c r="AO26" s="108">
        <v>0</v>
      </c>
      <c r="AP26" s="108">
        <v>0</v>
      </c>
      <c r="AQ26" s="108">
        <v>0</v>
      </c>
      <c r="AR26" s="108">
        <v>0</v>
      </c>
      <c r="AS26" s="108">
        <v>0</v>
      </c>
      <c r="AT26" s="108">
        <v>0</v>
      </c>
      <c r="AU26" s="108">
        <v>0</v>
      </c>
      <c r="AV26" s="108">
        <v>0</v>
      </c>
      <c r="AW26" s="108">
        <v>0</v>
      </c>
      <c r="AX26" s="108">
        <v>0</v>
      </c>
      <c r="AY26" s="108">
        <v>0</v>
      </c>
      <c r="AZ26" s="108">
        <v>0</v>
      </c>
      <c r="BA26" s="109">
        <v>0</v>
      </c>
    </row>
    <row r="27" spans="1:53" x14ac:dyDescent="0.35">
      <c r="A27" s="110" t="s">
        <v>264</v>
      </c>
      <c r="B27" s="111" t="s">
        <v>265</v>
      </c>
      <c r="C27" s="112">
        <v>0</v>
      </c>
      <c r="D27" s="113">
        <v>0</v>
      </c>
      <c r="E27" s="113">
        <v>0</v>
      </c>
      <c r="F27" s="113">
        <v>0</v>
      </c>
      <c r="G27" s="113">
        <v>0</v>
      </c>
      <c r="H27" s="113">
        <v>0</v>
      </c>
      <c r="I27" s="113">
        <v>0</v>
      </c>
      <c r="J27" s="113">
        <v>0</v>
      </c>
      <c r="K27" s="113">
        <v>0</v>
      </c>
      <c r="L27" s="113">
        <v>0</v>
      </c>
      <c r="M27" s="113">
        <v>0</v>
      </c>
      <c r="N27" s="113">
        <v>0</v>
      </c>
      <c r="O27" s="113">
        <v>0</v>
      </c>
      <c r="P27" s="113">
        <v>0</v>
      </c>
      <c r="Q27" s="113">
        <v>0</v>
      </c>
      <c r="R27" s="113">
        <v>0</v>
      </c>
      <c r="S27" s="113">
        <v>0</v>
      </c>
      <c r="T27" s="113">
        <v>0</v>
      </c>
      <c r="U27" s="113">
        <v>0</v>
      </c>
      <c r="V27" s="113">
        <v>0</v>
      </c>
      <c r="W27" s="113">
        <v>0</v>
      </c>
      <c r="X27" s="113">
        <v>0</v>
      </c>
      <c r="Y27" s="113">
        <v>0</v>
      </c>
      <c r="Z27" s="113">
        <v>0</v>
      </c>
      <c r="AA27" s="113">
        <v>0</v>
      </c>
      <c r="AB27" s="113">
        <v>0</v>
      </c>
      <c r="AC27" s="113">
        <v>0</v>
      </c>
      <c r="AD27" s="113">
        <v>0</v>
      </c>
      <c r="AE27" s="113">
        <v>0</v>
      </c>
      <c r="AF27" s="113">
        <v>0</v>
      </c>
      <c r="AG27" s="113">
        <v>0</v>
      </c>
      <c r="AH27" s="113">
        <v>0</v>
      </c>
      <c r="AI27" s="113">
        <v>0</v>
      </c>
      <c r="AJ27" s="113">
        <v>0</v>
      </c>
      <c r="AK27" s="113">
        <v>0</v>
      </c>
      <c r="AL27" s="113">
        <v>0</v>
      </c>
      <c r="AM27" s="113">
        <v>0</v>
      </c>
      <c r="AN27" s="113">
        <v>0</v>
      </c>
      <c r="AO27" s="113">
        <v>0</v>
      </c>
      <c r="AP27" s="113">
        <v>0</v>
      </c>
      <c r="AQ27" s="113">
        <v>0</v>
      </c>
      <c r="AR27" s="113">
        <v>0</v>
      </c>
      <c r="AS27" s="113">
        <v>0</v>
      </c>
      <c r="AT27" s="113">
        <v>0</v>
      </c>
      <c r="AU27" s="113">
        <v>0</v>
      </c>
      <c r="AV27" s="113">
        <v>0</v>
      </c>
      <c r="AW27" s="113">
        <v>0</v>
      </c>
      <c r="AX27" s="113">
        <v>0</v>
      </c>
      <c r="AY27" s="113">
        <v>0</v>
      </c>
      <c r="AZ27" s="113">
        <v>0</v>
      </c>
      <c r="BA27" s="114">
        <v>0</v>
      </c>
    </row>
    <row r="28" spans="1:53" x14ac:dyDescent="0.35">
      <c r="A28" s="110" t="s">
        <v>266</v>
      </c>
      <c r="B28" s="111" t="s">
        <v>267</v>
      </c>
      <c r="C28" s="112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3">
        <v>0</v>
      </c>
      <c r="AQ28" s="113">
        <v>0</v>
      </c>
      <c r="AR28" s="113">
        <v>0</v>
      </c>
      <c r="AS28" s="113">
        <v>0</v>
      </c>
      <c r="AT28" s="113">
        <v>0</v>
      </c>
      <c r="AU28" s="113">
        <v>0</v>
      </c>
      <c r="AV28" s="113">
        <v>0</v>
      </c>
      <c r="AW28" s="113">
        <v>0</v>
      </c>
      <c r="AX28" s="113">
        <v>0</v>
      </c>
      <c r="AY28" s="113">
        <v>0</v>
      </c>
      <c r="AZ28" s="113">
        <v>0</v>
      </c>
      <c r="BA28" s="114">
        <v>0</v>
      </c>
    </row>
    <row r="29" spans="1:53" x14ac:dyDescent="0.35">
      <c r="A29" s="110" t="s">
        <v>268</v>
      </c>
      <c r="B29" s="111" t="s">
        <v>269</v>
      </c>
      <c r="C29" s="112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13">
        <v>0</v>
      </c>
      <c r="AD29" s="113">
        <v>0</v>
      </c>
      <c r="AE29" s="113">
        <v>0</v>
      </c>
      <c r="AF29" s="113">
        <v>0</v>
      </c>
      <c r="AG29" s="113">
        <v>0</v>
      </c>
      <c r="AH29" s="113">
        <v>0</v>
      </c>
      <c r="AI29" s="113">
        <v>0</v>
      </c>
      <c r="AJ29" s="113">
        <v>0</v>
      </c>
      <c r="AK29" s="113">
        <v>0</v>
      </c>
      <c r="AL29" s="113">
        <v>0</v>
      </c>
      <c r="AM29" s="113">
        <v>0</v>
      </c>
      <c r="AN29" s="113">
        <v>0</v>
      </c>
      <c r="AO29" s="113">
        <v>0</v>
      </c>
      <c r="AP29" s="113">
        <v>0</v>
      </c>
      <c r="AQ29" s="113">
        <v>0</v>
      </c>
      <c r="AR29" s="113">
        <v>0</v>
      </c>
      <c r="AS29" s="113">
        <v>0</v>
      </c>
      <c r="AT29" s="113">
        <v>0</v>
      </c>
      <c r="AU29" s="113">
        <v>0</v>
      </c>
      <c r="AV29" s="113">
        <v>0</v>
      </c>
      <c r="AW29" s="113">
        <v>0</v>
      </c>
      <c r="AX29" s="113">
        <v>0</v>
      </c>
      <c r="AY29" s="113">
        <v>0</v>
      </c>
      <c r="AZ29" s="113">
        <v>0</v>
      </c>
      <c r="BA29" s="114">
        <v>0</v>
      </c>
    </row>
    <row r="30" spans="1:53" x14ac:dyDescent="0.35">
      <c r="A30" s="100" t="s">
        <v>270</v>
      </c>
      <c r="B30" s="101" t="s">
        <v>271</v>
      </c>
      <c r="C30" s="102">
        <v>0</v>
      </c>
      <c r="D30" s="103">
        <v>0</v>
      </c>
      <c r="E30" s="103">
        <v>0</v>
      </c>
      <c r="F30" s="103">
        <v>0</v>
      </c>
      <c r="G30" s="103">
        <v>0</v>
      </c>
      <c r="H30" s="103">
        <v>0</v>
      </c>
      <c r="I30" s="103">
        <v>0</v>
      </c>
      <c r="J30" s="103">
        <v>0</v>
      </c>
      <c r="K30" s="103">
        <v>0</v>
      </c>
      <c r="L30" s="103">
        <v>0</v>
      </c>
      <c r="M30" s="103">
        <v>0</v>
      </c>
      <c r="N30" s="103">
        <v>0</v>
      </c>
      <c r="O30" s="103">
        <v>0</v>
      </c>
      <c r="P30" s="103">
        <v>0</v>
      </c>
      <c r="Q30" s="103">
        <v>0</v>
      </c>
      <c r="R30" s="103">
        <v>0</v>
      </c>
      <c r="S30" s="103">
        <v>0</v>
      </c>
      <c r="T30" s="103">
        <v>0</v>
      </c>
      <c r="U30" s="103">
        <v>0</v>
      </c>
      <c r="V30" s="103">
        <v>0</v>
      </c>
      <c r="W30" s="103">
        <v>0</v>
      </c>
      <c r="X30" s="103">
        <v>0</v>
      </c>
      <c r="Y30" s="103">
        <v>0</v>
      </c>
      <c r="Z30" s="103">
        <v>0</v>
      </c>
      <c r="AA30" s="103">
        <v>0</v>
      </c>
      <c r="AB30" s="103">
        <v>0</v>
      </c>
      <c r="AC30" s="103">
        <v>0</v>
      </c>
      <c r="AD30" s="103">
        <v>0</v>
      </c>
      <c r="AE30" s="103">
        <v>0</v>
      </c>
      <c r="AF30" s="103">
        <v>0</v>
      </c>
      <c r="AG30" s="103">
        <v>0</v>
      </c>
      <c r="AH30" s="103">
        <v>0</v>
      </c>
      <c r="AI30" s="103">
        <v>0</v>
      </c>
      <c r="AJ30" s="103">
        <v>0</v>
      </c>
      <c r="AK30" s="103">
        <v>0</v>
      </c>
      <c r="AL30" s="103">
        <v>0</v>
      </c>
      <c r="AM30" s="103">
        <v>0</v>
      </c>
      <c r="AN30" s="103">
        <v>0</v>
      </c>
      <c r="AO30" s="103">
        <v>0</v>
      </c>
      <c r="AP30" s="103">
        <v>0</v>
      </c>
      <c r="AQ30" s="103">
        <v>0</v>
      </c>
      <c r="AR30" s="103">
        <v>0</v>
      </c>
      <c r="AS30" s="103">
        <v>0</v>
      </c>
      <c r="AT30" s="103">
        <v>0</v>
      </c>
      <c r="AU30" s="103">
        <v>0</v>
      </c>
      <c r="AV30" s="103">
        <v>0</v>
      </c>
      <c r="AW30" s="103">
        <v>0</v>
      </c>
      <c r="AX30" s="103">
        <v>0</v>
      </c>
      <c r="AY30" s="103">
        <v>0</v>
      </c>
      <c r="AZ30" s="103">
        <v>0</v>
      </c>
      <c r="BA30" s="104">
        <v>0</v>
      </c>
    </row>
    <row r="31" spans="1:53" x14ac:dyDescent="0.35">
      <c r="A31" s="105" t="s">
        <v>272</v>
      </c>
      <c r="B31" s="106" t="s">
        <v>273</v>
      </c>
      <c r="C31" s="107">
        <v>0</v>
      </c>
      <c r="D31" s="108">
        <v>0</v>
      </c>
      <c r="E31" s="108">
        <v>0</v>
      </c>
      <c r="F31" s="108">
        <v>0</v>
      </c>
      <c r="G31" s="108">
        <v>0</v>
      </c>
      <c r="H31" s="108">
        <v>0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  <c r="Z31" s="108">
        <v>0</v>
      </c>
      <c r="AA31" s="108">
        <v>0</v>
      </c>
      <c r="AB31" s="108">
        <v>0</v>
      </c>
      <c r="AC31" s="108">
        <v>0</v>
      </c>
      <c r="AD31" s="108">
        <v>0</v>
      </c>
      <c r="AE31" s="108">
        <v>0</v>
      </c>
      <c r="AF31" s="108">
        <v>0</v>
      </c>
      <c r="AG31" s="108">
        <v>0</v>
      </c>
      <c r="AH31" s="108">
        <v>0</v>
      </c>
      <c r="AI31" s="108">
        <v>0</v>
      </c>
      <c r="AJ31" s="108">
        <v>0</v>
      </c>
      <c r="AK31" s="108">
        <v>0</v>
      </c>
      <c r="AL31" s="108">
        <v>0</v>
      </c>
      <c r="AM31" s="108">
        <v>0</v>
      </c>
      <c r="AN31" s="108">
        <v>0</v>
      </c>
      <c r="AO31" s="108">
        <v>0</v>
      </c>
      <c r="AP31" s="108">
        <v>0</v>
      </c>
      <c r="AQ31" s="108">
        <v>0</v>
      </c>
      <c r="AR31" s="108">
        <v>0</v>
      </c>
      <c r="AS31" s="108">
        <v>0</v>
      </c>
      <c r="AT31" s="108">
        <v>0</v>
      </c>
      <c r="AU31" s="108">
        <v>0</v>
      </c>
      <c r="AV31" s="108">
        <v>0</v>
      </c>
      <c r="AW31" s="108">
        <v>0</v>
      </c>
      <c r="AX31" s="108">
        <v>0</v>
      </c>
      <c r="AY31" s="108">
        <v>0</v>
      </c>
      <c r="AZ31" s="108">
        <v>0</v>
      </c>
      <c r="BA31" s="109">
        <v>0</v>
      </c>
    </row>
    <row r="32" spans="1:53" x14ac:dyDescent="0.35">
      <c r="A32" s="110" t="s">
        <v>274</v>
      </c>
      <c r="B32" s="111" t="s">
        <v>275</v>
      </c>
      <c r="C32" s="112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13">
        <v>0</v>
      </c>
      <c r="AD32" s="113">
        <v>0</v>
      </c>
      <c r="AE32" s="113">
        <v>0</v>
      </c>
      <c r="AF32" s="113">
        <v>0</v>
      </c>
      <c r="AG32" s="113">
        <v>0</v>
      </c>
      <c r="AH32" s="113">
        <v>0</v>
      </c>
      <c r="AI32" s="113">
        <v>0</v>
      </c>
      <c r="AJ32" s="113">
        <v>0</v>
      </c>
      <c r="AK32" s="113">
        <v>0</v>
      </c>
      <c r="AL32" s="113">
        <v>0</v>
      </c>
      <c r="AM32" s="113">
        <v>0</v>
      </c>
      <c r="AN32" s="113">
        <v>0</v>
      </c>
      <c r="AO32" s="113">
        <v>0</v>
      </c>
      <c r="AP32" s="113">
        <v>0</v>
      </c>
      <c r="AQ32" s="113">
        <v>0</v>
      </c>
      <c r="AR32" s="113">
        <v>0</v>
      </c>
      <c r="AS32" s="113">
        <v>0</v>
      </c>
      <c r="AT32" s="113">
        <v>0</v>
      </c>
      <c r="AU32" s="113">
        <v>0</v>
      </c>
      <c r="AV32" s="113">
        <v>0</v>
      </c>
      <c r="AW32" s="113">
        <v>0</v>
      </c>
      <c r="AX32" s="113">
        <v>0</v>
      </c>
      <c r="AY32" s="113">
        <v>0</v>
      </c>
      <c r="AZ32" s="113">
        <v>0</v>
      </c>
      <c r="BA32" s="114">
        <v>0</v>
      </c>
    </row>
    <row r="33" spans="1:53" x14ac:dyDescent="0.35">
      <c r="A33" s="110" t="s">
        <v>6</v>
      </c>
      <c r="B33" s="111" t="s">
        <v>276</v>
      </c>
      <c r="C33" s="112">
        <v>0</v>
      </c>
      <c r="D33" s="113">
        <v>0</v>
      </c>
      <c r="E33" s="113">
        <v>0</v>
      </c>
      <c r="F33" s="113">
        <v>0</v>
      </c>
      <c r="G33" s="113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3">
        <v>0</v>
      </c>
      <c r="P33" s="113">
        <v>0</v>
      </c>
      <c r="Q33" s="113">
        <v>0</v>
      </c>
      <c r="R33" s="113">
        <v>0</v>
      </c>
      <c r="S33" s="113">
        <v>0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13">
        <v>0</v>
      </c>
      <c r="AB33" s="113">
        <v>0</v>
      </c>
      <c r="AC33" s="113">
        <v>0</v>
      </c>
      <c r="AD33" s="113">
        <v>0</v>
      </c>
      <c r="AE33" s="113">
        <v>0</v>
      </c>
      <c r="AF33" s="113">
        <v>0</v>
      </c>
      <c r="AG33" s="113">
        <v>0</v>
      </c>
      <c r="AH33" s="113">
        <v>0</v>
      </c>
      <c r="AI33" s="113">
        <v>0</v>
      </c>
      <c r="AJ33" s="113">
        <v>0</v>
      </c>
      <c r="AK33" s="113">
        <v>0</v>
      </c>
      <c r="AL33" s="113">
        <v>0</v>
      </c>
      <c r="AM33" s="113">
        <v>0</v>
      </c>
      <c r="AN33" s="113">
        <v>0</v>
      </c>
      <c r="AO33" s="113">
        <v>0</v>
      </c>
      <c r="AP33" s="113">
        <v>0</v>
      </c>
      <c r="AQ33" s="113">
        <v>0</v>
      </c>
      <c r="AR33" s="113">
        <v>0</v>
      </c>
      <c r="AS33" s="113">
        <v>0</v>
      </c>
      <c r="AT33" s="113">
        <v>0</v>
      </c>
      <c r="AU33" s="113">
        <v>0</v>
      </c>
      <c r="AV33" s="113">
        <v>0</v>
      </c>
      <c r="AW33" s="113">
        <v>0</v>
      </c>
      <c r="AX33" s="113">
        <v>0</v>
      </c>
      <c r="AY33" s="113">
        <v>0</v>
      </c>
      <c r="AZ33" s="113">
        <v>0</v>
      </c>
      <c r="BA33" s="114">
        <v>0</v>
      </c>
    </row>
    <row r="34" spans="1:53" x14ac:dyDescent="0.35">
      <c r="A34" s="105" t="s">
        <v>277</v>
      </c>
      <c r="B34" s="106" t="s">
        <v>278</v>
      </c>
      <c r="C34" s="107">
        <v>0</v>
      </c>
      <c r="D34" s="108">
        <v>0</v>
      </c>
      <c r="E34" s="108">
        <v>0</v>
      </c>
      <c r="F34" s="108">
        <v>0</v>
      </c>
      <c r="G34" s="108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0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0</v>
      </c>
      <c r="AD34" s="108">
        <v>0</v>
      </c>
      <c r="AE34" s="108">
        <v>0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0</v>
      </c>
      <c r="AL34" s="108">
        <v>0</v>
      </c>
      <c r="AM34" s="108">
        <v>0</v>
      </c>
      <c r="AN34" s="108">
        <v>0</v>
      </c>
      <c r="AO34" s="108">
        <v>0</v>
      </c>
      <c r="AP34" s="108">
        <v>0</v>
      </c>
      <c r="AQ34" s="108">
        <v>0</v>
      </c>
      <c r="AR34" s="108">
        <v>0</v>
      </c>
      <c r="AS34" s="108">
        <v>0</v>
      </c>
      <c r="AT34" s="108">
        <v>0</v>
      </c>
      <c r="AU34" s="108">
        <v>0</v>
      </c>
      <c r="AV34" s="108">
        <v>0</v>
      </c>
      <c r="AW34" s="108">
        <v>0</v>
      </c>
      <c r="AX34" s="108">
        <v>0</v>
      </c>
      <c r="AY34" s="108">
        <v>0</v>
      </c>
      <c r="AZ34" s="108">
        <v>0</v>
      </c>
      <c r="BA34" s="109">
        <v>0</v>
      </c>
    </row>
    <row r="35" spans="1:53" x14ac:dyDescent="0.35">
      <c r="A35" s="105" t="s">
        <v>279</v>
      </c>
      <c r="B35" s="106" t="s">
        <v>280</v>
      </c>
      <c r="C35" s="107">
        <v>0</v>
      </c>
      <c r="D35" s="108">
        <v>0</v>
      </c>
      <c r="E35" s="108">
        <v>0</v>
      </c>
      <c r="F35" s="108">
        <v>0</v>
      </c>
      <c r="G35" s="108">
        <v>0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0</v>
      </c>
      <c r="X35" s="108">
        <v>0</v>
      </c>
      <c r="Y35" s="108">
        <v>0</v>
      </c>
      <c r="Z35" s="108">
        <v>0</v>
      </c>
      <c r="AA35" s="108">
        <v>0</v>
      </c>
      <c r="AB35" s="108">
        <v>0</v>
      </c>
      <c r="AC35" s="108">
        <v>0</v>
      </c>
      <c r="AD35" s="108">
        <v>0</v>
      </c>
      <c r="AE35" s="108">
        <v>0</v>
      </c>
      <c r="AF35" s="108">
        <v>0</v>
      </c>
      <c r="AG35" s="108">
        <v>0</v>
      </c>
      <c r="AH35" s="108">
        <v>0</v>
      </c>
      <c r="AI35" s="108">
        <v>0</v>
      </c>
      <c r="AJ35" s="108">
        <v>0</v>
      </c>
      <c r="AK35" s="108">
        <v>0</v>
      </c>
      <c r="AL35" s="108">
        <v>0</v>
      </c>
      <c r="AM35" s="108">
        <v>0</v>
      </c>
      <c r="AN35" s="108">
        <v>0</v>
      </c>
      <c r="AO35" s="108">
        <v>0</v>
      </c>
      <c r="AP35" s="108">
        <v>0</v>
      </c>
      <c r="AQ35" s="108">
        <v>0</v>
      </c>
      <c r="AR35" s="108">
        <v>0</v>
      </c>
      <c r="AS35" s="108">
        <v>0</v>
      </c>
      <c r="AT35" s="108">
        <v>0</v>
      </c>
      <c r="AU35" s="108">
        <v>0</v>
      </c>
      <c r="AV35" s="108">
        <v>0</v>
      </c>
      <c r="AW35" s="108">
        <v>0</v>
      </c>
      <c r="AX35" s="108">
        <v>0</v>
      </c>
      <c r="AY35" s="108">
        <v>0</v>
      </c>
      <c r="AZ35" s="108">
        <v>0</v>
      </c>
      <c r="BA35" s="109">
        <v>0</v>
      </c>
    </row>
    <row r="36" spans="1:53" x14ac:dyDescent="0.35">
      <c r="A36" s="110" t="s">
        <v>281</v>
      </c>
      <c r="B36" s="111" t="s">
        <v>282</v>
      </c>
      <c r="C36" s="112">
        <v>0</v>
      </c>
      <c r="D36" s="113">
        <v>0</v>
      </c>
      <c r="E36" s="113">
        <v>0</v>
      </c>
      <c r="F36" s="113">
        <v>0</v>
      </c>
      <c r="G36" s="113">
        <v>0</v>
      </c>
      <c r="H36" s="113">
        <v>0</v>
      </c>
      <c r="I36" s="113">
        <v>0</v>
      </c>
      <c r="J36" s="113">
        <v>0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0</v>
      </c>
      <c r="V36" s="113">
        <v>0</v>
      </c>
      <c r="W36" s="113">
        <v>0</v>
      </c>
      <c r="X36" s="113">
        <v>0</v>
      </c>
      <c r="Y36" s="113">
        <v>0</v>
      </c>
      <c r="Z36" s="113">
        <v>0</v>
      </c>
      <c r="AA36" s="113">
        <v>0</v>
      </c>
      <c r="AB36" s="113">
        <v>0</v>
      </c>
      <c r="AC36" s="113">
        <v>0</v>
      </c>
      <c r="AD36" s="113">
        <v>0</v>
      </c>
      <c r="AE36" s="113">
        <v>0</v>
      </c>
      <c r="AF36" s="113">
        <v>0</v>
      </c>
      <c r="AG36" s="113">
        <v>0</v>
      </c>
      <c r="AH36" s="113">
        <v>0</v>
      </c>
      <c r="AI36" s="113">
        <v>0</v>
      </c>
      <c r="AJ36" s="113">
        <v>0</v>
      </c>
      <c r="AK36" s="113">
        <v>0</v>
      </c>
      <c r="AL36" s="113">
        <v>0</v>
      </c>
      <c r="AM36" s="113">
        <v>0</v>
      </c>
      <c r="AN36" s="113">
        <v>0</v>
      </c>
      <c r="AO36" s="113">
        <v>0</v>
      </c>
      <c r="AP36" s="113">
        <v>0</v>
      </c>
      <c r="AQ36" s="113">
        <v>0</v>
      </c>
      <c r="AR36" s="113">
        <v>0</v>
      </c>
      <c r="AS36" s="113">
        <v>0</v>
      </c>
      <c r="AT36" s="113">
        <v>0</v>
      </c>
      <c r="AU36" s="113">
        <v>0</v>
      </c>
      <c r="AV36" s="113">
        <v>0</v>
      </c>
      <c r="AW36" s="113">
        <v>0</v>
      </c>
      <c r="AX36" s="113">
        <v>0</v>
      </c>
      <c r="AY36" s="113">
        <v>0</v>
      </c>
      <c r="AZ36" s="113">
        <v>0</v>
      </c>
      <c r="BA36" s="114">
        <v>0</v>
      </c>
    </row>
    <row r="37" spans="1:53" x14ac:dyDescent="0.35">
      <c r="A37" s="110" t="s">
        <v>283</v>
      </c>
      <c r="B37" s="111" t="s">
        <v>284</v>
      </c>
      <c r="C37" s="112">
        <v>0</v>
      </c>
      <c r="D37" s="113">
        <v>0</v>
      </c>
      <c r="E37" s="113">
        <v>0</v>
      </c>
      <c r="F37" s="113">
        <v>0</v>
      </c>
      <c r="G37" s="113">
        <v>0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</v>
      </c>
      <c r="V37" s="113">
        <v>0</v>
      </c>
      <c r="W37" s="113">
        <v>0</v>
      </c>
      <c r="X37" s="113">
        <v>0</v>
      </c>
      <c r="Y37" s="113">
        <v>0</v>
      </c>
      <c r="Z37" s="113">
        <v>0</v>
      </c>
      <c r="AA37" s="113">
        <v>0</v>
      </c>
      <c r="AB37" s="113">
        <v>0</v>
      </c>
      <c r="AC37" s="113">
        <v>0</v>
      </c>
      <c r="AD37" s="113">
        <v>0</v>
      </c>
      <c r="AE37" s="113">
        <v>0</v>
      </c>
      <c r="AF37" s="113">
        <v>0</v>
      </c>
      <c r="AG37" s="113">
        <v>0</v>
      </c>
      <c r="AH37" s="113">
        <v>0</v>
      </c>
      <c r="AI37" s="113">
        <v>0</v>
      </c>
      <c r="AJ37" s="113">
        <v>0</v>
      </c>
      <c r="AK37" s="113">
        <v>0</v>
      </c>
      <c r="AL37" s="113">
        <v>0</v>
      </c>
      <c r="AM37" s="113">
        <v>0</v>
      </c>
      <c r="AN37" s="113">
        <v>0</v>
      </c>
      <c r="AO37" s="113">
        <v>0</v>
      </c>
      <c r="AP37" s="113">
        <v>0</v>
      </c>
      <c r="AQ37" s="113">
        <v>0</v>
      </c>
      <c r="AR37" s="113">
        <v>0</v>
      </c>
      <c r="AS37" s="113">
        <v>0</v>
      </c>
      <c r="AT37" s="113">
        <v>0</v>
      </c>
      <c r="AU37" s="113">
        <v>0</v>
      </c>
      <c r="AV37" s="113">
        <v>0</v>
      </c>
      <c r="AW37" s="113">
        <v>0</v>
      </c>
      <c r="AX37" s="113">
        <v>0</v>
      </c>
      <c r="AY37" s="113">
        <v>0</v>
      </c>
      <c r="AZ37" s="113">
        <v>0</v>
      </c>
      <c r="BA37" s="114">
        <v>0</v>
      </c>
    </row>
    <row r="38" spans="1:53" x14ac:dyDescent="0.35">
      <c r="A38" s="105" t="s">
        <v>285</v>
      </c>
      <c r="B38" s="106" t="s">
        <v>286</v>
      </c>
      <c r="C38" s="107">
        <v>0</v>
      </c>
      <c r="D38" s="108">
        <v>0</v>
      </c>
      <c r="E38" s="108">
        <v>0</v>
      </c>
      <c r="F38" s="108">
        <v>0</v>
      </c>
      <c r="G38" s="108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  <c r="Z38" s="108">
        <v>0</v>
      </c>
      <c r="AA38" s="108">
        <v>0</v>
      </c>
      <c r="AB38" s="108">
        <v>0</v>
      </c>
      <c r="AC38" s="108">
        <v>0</v>
      </c>
      <c r="AD38" s="108">
        <v>0</v>
      </c>
      <c r="AE38" s="108">
        <v>0</v>
      </c>
      <c r="AF38" s="108">
        <v>0</v>
      </c>
      <c r="AG38" s="108">
        <v>0</v>
      </c>
      <c r="AH38" s="108">
        <v>0</v>
      </c>
      <c r="AI38" s="108">
        <v>0</v>
      </c>
      <c r="AJ38" s="108">
        <v>0</v>
      </c>
      <c r="AK38" s="108">
        <v>0</v>
      </c>
      <c r="AL38" s="108">
        <v>0</v>
      </c>
      <c r="AM38" s="108">
        <v>0</v>
      </c>
      <c r="AN38" s="108">
        <v>0</v>
      </c>
      <c r="AO38" s="108">
        <v>0</v>
      </c>
      <c r="AP38" s="108">
        <v>0</v>
      </c>
      <c r="AQ38" s="108">
        <v>0</v>
      </c>
      <c r="AR38" s="108">
        <v>0</v>
      </c>
      <c r="AS38" s="108">
        <v>0</v>
      </c>
      <c r="AT38" s="108">
        <v>0</v>
      </c>
      <c r="AU38" s="108">
        <v>0</v>
      </c>
      <c r="AV38" s="108">
        <v>0</v>
      </c>
      <c r="AW38" s="108">
        <v>0</v>
      </c>
      <c r="AX38" s="108">
        <v>0</v>
      </c>
      <c r="AY38" s="108">
        <v>0</v>
      </c>
      <c r="AZ38" s="108">
        <v>0</v>
      </c>
      <c r="BA38" s="109">
        <v>0</v>
      </c>
    </row>
    <row r="39" spans="1:53" x14ac:dyDescent="0.35">
      <c r="A39" s="110" t="s">
        <v>287</v>
      </c>
      <c r="B39" s="111" t="s">
        <v>288</v>
      </c>
      <c r="C39" s="112">
        <v>0</v>
      </c>
      <c r="D39" s="113">
        <v>0</v>
      </c>
      <c r="E39" s="113">
        <v>0</v>
      </c>
      <c r="F39" s="113">
        <v>0</v>
      </c>
      <c r="G39" s="113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  <c r="T39" s="113">
        <v>0</v>
      </c>
      <c r="U39" s="113">
        <v>0</v>
      </c>
      <c r="V39" s="113">
        <v>0</v>
      </c>
      <c r="W39" s="113">
        <v>0</v>
      </c>
      <c r="X39" s="113">
        <v>0</v>
      </c>
      <c r="Y39" s="113">
        <v>0</v>
      </c>
      <c r="Z39" s="113">
        <v>0</v>
      </c>
      <c r="AA39" s="113">
        <v>0</v>
      </c>
      <c r="AB39" s="113">
        <v>0</v>
      </c>
      <c r="AC39" s="113">
        <v>0</v>
      </c>
      <c r="AD39" s="113">
        <v>0</v>
      </c>
      <c r="AE39" s="113">
        <v>0</v>
      </c>
      <c r="AF39" s="113">
        <v>0</v>
      </c>
      <c r="AG39" s="113">
        <v>0</v>
      </c>
      <c r="AH39" s="113">
        <v>0</v>
      </c>
      <c r="AI39" s="113">
        <v>0</v>
      </c>
      <c r="AJ39" s="113">
        <v>0</v>
      </c>
      <c r="AK39" s="113">
        <v>0</v>
      </c>
      <c r="AL39" s="113">
        <v>0</v>
      </c>
      <c r="AM39" s="113">
        <v>0</v>
      </c>
      <c r="AN39" s="113">
        <v>0</v>
      </c>
      <c r="AO39" s="113">
        <v>0</v>
      </c>
      <c r="AP39" s="113">
        <v>0</v>
      </c>
      <c r="AQ39" s="113">
        <v>0</v>
      </c>
      <c r="AR39" s="113">
        <v>0</v>
      </c>
      <c r="AS39" s="113">
        <v>0</v>
      </c>
      <c r="AT39" s="113">
        <v>0</v>
      </c>
      <c r="AU39" s="113">
        <v>0</v>
      </c>
      <c r="AV39" s="113">
        <v>0</v>
      </c>
      <c r="AW39" s="113">
        <v>0</v>
      </c>
      <c r="AX39" s="113">
        <v>0</v>
      </c>
      <c r="AY39" s="113">
        <v>0</v>
      </c>
      <c r="AZ39" s="113">
        <v>0</v>
      </c>
      <c r="BA39" s="114">
        <v>0</v>
      </c>
    </row>
    <row r="40" spans="1:53" x14ac:dyDescent="0.35">
      <c r="A40" s="110" t="s">
        <v>289</v>
      </c>
      <c r="B40" s="111" t="s">
        <v>290</v>
      </c>
      <c r="C40" s="112">
        <v>0</v>
      </c>
      <c r="D40" s="113">
        <v>0</v>
      </c>
      <c r="E40" s="113">
        <v>0</v>
      </c>
      <c r="F40" s="113">
        <v>0</v>
      </c>
      <c r="G40" s="113">
        <v>0</v>
      </c>
      <c r="H40" s="113">
        <v>0</v>
      </c>
      <c r="I40" s="113">
        <v>0</v>
      </c>
      <c r="J40" s="113">
        <v>0</v>
      </c>
      <c r="K40" s="113">
        <v>0</v>
      </c>
      <c r="L40" s="113">
        <v>0</v>
      </c>
      <c r="M40" s="113">
        <v>0</v>
      </c>
      <c r="N40" s="113">
        <v>0</v>
      </c>
      <c r="O40" s="113">
        <v>0</v>
      </c>
      <c r="P40" s="113">
        <v>0</v>
      </c>
      <c r="Q40" s="113">
        <v>0</v>
      </c>
      <c r="R40" s="113">
        <v>0</v>
      </c>
      <c r="S40" s="113">
        <v>0</v>
      </c>
      <c r="T40" s="113">
        <v>0</v>
      </c>
      <c r="U40" s="113">
        <v>0</v>
      </c>
      <c r="V40" s="113">
        <v>0</v>
      </c>
      <c r="W40" s="113">
        <v>0</v>
      </c>
      <c r="X40" s="113">
        <v>0</v>
      </c>
      <c r="Y40" s="113">
        <v>0</v>
      </c>
      <c r="Z40" s="113">
        <v>0</v>
      </c>
      <c r="AA40" s="113">
        <v>0</v>
      </c>
      <c r="AB40" s="113">
        <v>0</v>
      </c>
      <c r="AC40" s="113">
        <v>0</v>
      </c>
      <c r="AD40" s="113">
        <v>0</v>
      </c>
      <c r="AE40" s="113">
        <v>0</v>
      </c>
      <c r="AF40" s="113">
        <v>0</v>
      </c>
      <c r="AG40" s="113">
        <v>0</v>
      </c>
      <c r="AH40" s="113">
        <v>0</v>
      </c>
      <c r="AI40" s="113">
        <v>0</v>
      </c>
      <c r="AJ40" s="113">
        <v>0</v>
      </c>
      <c r="AK40" s="113">
        <v>0</v>
      </c>
      <c r="AL40" s="113">
        <v>0</v>
      </c>
      <c r="AM40" s="113">
        <v>0</v>
      </c>
      <c r="AN40" s="113">
        <v>0</v>
      </c>
      <c r="AO40" s="113">
        <v>0</v>
      </c>
      <c r="AP40" s="113">
        <v>0</v>
      </c>
      <c r="AQ40" s="113">
        <v>0</v>
      </c>
      <c r="AR40" s="113">
        <v>0</v>
      </c>
      <c r="AS40" s="113">
        <v>0</v>
      </c>
      <c r="AT40" s="113">
        <v>0</v>
      </c>
      <c r="AU40" s="113">
        <v>0</v>
      </c>
      <c r="AV40" s="113">
        <v>0</v>
      </c>
      <c r="AW40" s="113">
        <v>0</v>
      </c>
      <c r="AX40" s="113">
        <v>0</v>
      </c>
      <c r="AY40" s="113">
        <v>0</v>
      </c>
      <c r="AZ40" s="113">
        <v>0</v>
      </c>
      <c r="BA40" s="114">
        <v>0</v>
      </c>
    </row>
    <row r="41" spans="1:53" x14ac:dyDescent="0.35">
      <c r="A41" s="110" t="s">
        <v>291</v>
      </c>
      <c r="B41" s="111" t="s">
        <v>292</v>
      </c>
      <c r="C41" s="112">
        <v>0</v>
      </c>
      <c r="D41" s="113">
        <v>0</v>
      </c>
      <c r="E41" s="113">
        <v>0</v>
      </c>
      <c r="F41" s="113">
        <v>0</v>
      </c>
      <c r="G41" s="113">
        <v>0</v>
      </c>
      <c r="H41" s="113">
        <v>0</v>
      </c>
      <c r="I41" s="113">
        <v>0</v>
      </c>
      <c r="J41" s="113">
        <v>0</v>
      </c>
      <c r="K41" s="113">
        <v>0</v>
      </c>
      <c r="L41" s="113">
        <v>0</v>
      </c>
      <c r="M41" s="113">
        <v>0</v>
      </c>
      <c r="N41" s="113">
        <v>0</v>
      </c>
      <c r="O41" s="113">
        <v>0</v>
      </c>
      <c r="P41" s="113">
        <v>0</v>
      </c>
      <c r="Q41" s="113">
        <v>0</v>
      </c>
      <c r="R41" s="113">
        <v>0</v>
      </c>
      <c r="S41" s="113">
        <v>0</v>
      </c>
      <c r="T41" s="113">
        <v>0</v>
      </c>
      <c r="U41" s="113">
        <v>0</v>
      </c>
      <c r="V41" s="113">
        <v>0</v>
      </c>
      <c r="W41" s="113">
        <v>0</v>
      </c>
      <c r="X41" s="113">
        <v>0</v>
      </c>
      <c r="Y41" s="113">
        <v>0</v>
      </c>
      <c r="Z41" s="113">
        <v>0</v>
      </c>
      <c r="AA41" s="113">
        <v>0</v>
      </c>
      <c r="AB41" s="113">
        <v>0</v>
      </c>
      <c r="AC41" s="113">
        <v>0</v>
      </c>
      <c r="AD41" s="113">
        <v>0</v>
      </c>
      <c r="AE41" s="113">
        <v>0</v>
      </c>
      <c r="AF41" s="113">
        <v>0</v>
      </c>
      <c r="AG41" s="113">
        <v>0</v>
      </c>
      <c r="AH41" s="113">
        <v>0</v>
      </c>
      <c r="AI41" s="113">
        <v>0</v>
      </c>
      <c r="AJ41" s="113">
        <v>0</v>
      </c>
      <c r="AK41" s="113">
        <v>0</v>
      </c>
      <c r="AL41" s="113">
        <v>0</v>
      </c>
      <c r="AM41" s="113">
        <v>0</v>
      </c>
      <c r="AN41" s="113">
        <v>0</v>
      </c>
      <c r="AO41" s="113">
        <v>0</v>
      </c>
      <c r="AP41" s="113">
        <v>0</v>
      </c>
      <c r="AQ41" s="113">
        <v>0</v>
      </c>
      <c r="AR41" s="113">
        <v>0</v>
      </c>
      <c r="AS41" s="113">
        <v>0</v>
      </c>
      <c r="AT41" s="113">
        <v>0</v>
      </c>
      <c r="AU41" s="113">
        <v>0</v>
      </c>
      <c r="AV41" s="113">
        <v>0</v>
      </c>
      <c r="AW41" s="113">
        <v>0</v>
      </c>
      <c r="AX41" s="113">
        <v>0</v>
      </c>
      <c r="AY41" s="113">
        <v>0</v>
      </c>
      <c r="AZ41" s="113">
        <v>0</v>
      </c>
      <c r="BA41" s="114">
        <v>0</v>
      </c>
    </row>
    <row r="42" spans="1:53" x14ac:dyDescent="0.35">
      <c r="A42" s="105" t="s">
        <v>132</v>
      </c>
      <c r="B42" s="106" t="s">
        <v>293</v>
      </c>
      <c r="C42" s="107">
        <v>0</v>
      </c>
      <c r="D42" s="108">
        <v>0</v>
      </c>
      <c r="E42" s="108">
        <v>0</v>
      </c>
      <c r="F42" s="108">
        <v>0</v>
      </c>
      <c r="G42" s="108">
        <v>0</v>
      </c>
      <c r="H42" s="108">
        <v>0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  <c r="Z42" s="108">
        <v>0</v>
      </c>
      <c r="AA42" s="108">
        <v>0</v>
      </c>
      <c r="AB42" s="108">
        <v>0</v>
      </c>
      <c r="AC42" s="108">
        <v>0</v>
      </c>
      <c r="AD42" s="108">
        <v>0</v>
      </c>
      <c r="AE42" s="108">
        <v>0</v>
      </c>
      <c r="AF42" s="108">
        <v>0</v>
      </c>
      <c r="AG42" s="108">
        <v>0</v>
      </c>
      <c r="AH42" s="108">
        <v>0</v>
      </c>
      <c r="AI42" s="108">
        <v>0</v>
      </c>
      <c r="AJ42" s="108">
        <v>0</v>
      </c>
      <c r="AK42" s="108">
        <v>0</v>
      </c>
      <c r="AL42" s="108">
        <v>0</v>
      </c>
      <c r="AM42" s="108">
        <v>0</v>
      </c>
      <c r="AN42" s="108">
        <v>0</v>
      </c>
      <c r="AO42" s="108">
        <v>0</v>
      </c>
      <c r="AP42" s="108">
        <v>0</v>
      </c>
      <c r="AQ42" s="108">
        <v>0</v>
      </c>
      <c r="AR42" s="108">
        <v>0</v>
      </c>
      <c r="AS42" s="108">
        <v>0</v>
      </c>
      <c r="AT42" s="108">
        <v>0</v>
      </c>
      <c r="AU42" s="108">
        <v>0</v>
      </c>
      <c r="AV42" s="108">
        <v>0</v>
      </c>
      <c r="AW42" s="108">
        <v>0</v>
      </c>
      <c r="AX42" s="108">
        <v>0</v>
      </c>
      <c r="AY42" s="108">
        <v>0</v>
      </c>
      <c r="AZ42" s="108">
        <v>0</v>
      </c>
      <c r="BA42" s="109">
        <v>0</v>
      </c>
    </row>
    <row r="43" spans="1:53" x14ac:dyDescent="0.35">
      <c r="A43" s="105" t="s">
        <v>294</v>
      </c>
      <c r="B43" s="106" t="s">
        <v>295</v>
      </c>
      <c r="C43" s="107">
        <v>0</v>
      </c>
      <c r="D43" s="108">
        <v>0</v>
      </c>
      <c r="E43" s="108">
        <v>0</v>
      </c>
      <c r="F43" s="108">
        <v>0</v>
      </c>
      <c r="G43" s="108">
        <v>0</v>
      </c>
      <c r="H43" s="108">
        <v>0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0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  <c r="Z43" s="108">
        <v>0</v>
      </c>
      <c r="AA43" s="108">
        <v>0</v>
      </c>
      <c r="AB43" s="108">
        <v>0</v>
      </c>
      <c r="AC43" s="108">
        <v>0</v>
      </c>
      <c r="AD43" s="108">
        <v>0</v>
      </c>
      <c r="AE43" s="108">
        <v>0</v>
      </c>
      <c r="AF43" s="108">
        <v>0</v>
      </c>
      <c r="AG43" s="108">
        <v>0</v>
      </c>
      <c r="AH43" s="108">
        <v>0</v>
      </c>
      <c r="AI43" s="108">
        <v>0</v>
      </c>
      <c r="AJ43" s="108">
        <v>0</v>
      </c>
      <c r="AK43" s="108">
        <v>0</v>
      </c>
      <c r="AL43" s="108">
        <v>0</v>
      </c>
      <c r="AM43" s="108">
        <v>0</v>
      </c>
      <c r="AN43" s="108">
        <v>0</v>
      </c>
      <c r="AO43" s="108">
        <v>0</v>
      </c>
      <c r="AP43" s="108">
        <v>0</v>
      </c>
      <c r="AQ43" s="108">
        <v>0</v>
      </c>
      <c r="AR43" s="108">
        <v>0</v>
      </c>
      <c r="AS43" s="108">
        <v>0</v>
      </c>
      <c r="AT43" s="108">
        <v>0</v>
      </c>
      <c r="AU43" s="108">
        <v>0</v>
      </c>
      <c r="AV43" s="108">
        <v>0</v>
      </c>
      <c r="AW43" s="108">
        <v>0</v>
      </c>
      <c r="AX43" s="108">
        <v>0</v>
      </c>
      <c r="AY43" s="108">
        <v>0</v>
      </c>
      <c r="AZ43" s="108">
        <v>0</v>
      </c>
      <c r="BA43" s="109">
        <v>0</v>
      </c>
    </row>
    <row r="44" spans="1:53" x14ac:dyDescent="0.35">
      <c r="A44" s="105" t="s">
        <v>8</v>
      </c>
      <c r="B44" s="106" t="s">
        <v>296</v>
      </c>
      <c r="C44" s="107">
        <v>0</v>
      </c>
      <c r="D44" s="108">
        <v>0</v>
      </c>
      <c r="E44" s="108">
        <v>0</v>
      </c>
      <c r="F44" s="108">
        <v>0</v>
      </c>
      <c r="G44" s="108">
        <v>0</v>
      </c>
      <c r="H44" s="108">
        <v>0</v>
      </c>
      <c r="I44" s="108"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0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  <c r="Z44" s="108">
        <v>0</v>
      </c>
      <c r="AA44" s="108">
        <v>0</v>
      </c>
      <c r="AB44" s="108">
        <v>0</v>
      </c>
      <c r="AC44" s="108">
        <v>0</v>
      </c>
      <c r="AD44" s="108">
        <v>0</v>
      </c>
      <c r="AE44" s="108">
        <v>0</v>
      </c>
      <c r="AF44" s="108">
        <v>0</v>
      </c>
      <c r="AG44" s="108">
        <v>0</v>
      </c>
      <c r="AH44" s="108">
        <v>0</v>
      </c>
      <c r="AI44" s="108">
        <v>0</v>
      </c>
      <c r="AJ44" s="108">
        <v>0</v>
      </c>
      <c r="AK44" s="108">
        <v>0</v>
      </c>
      <c r="AL44" s="108">
        <v>0</v>
      </c>
      <c r="AM44" s="108">
        <v>0</v>
      </c>
      <c r="AN44" s="108">
        <v>0</v>
      </c>
      <c r="AO44" s="108">
        <v>0</v>
      </c>
      <c r="AP44" s="108">
        <v>0</v>
      </c>
      <c r="AQ44" s="108">
        <v>0</v>
      </c>
      <c r="AR44" s="108">
        <v>0</v>
      </c>
      <c r="AS44" s="108">
        <v>0</v>
      </c>
      <c r="AT44" s="108">
        <v>0</v>
      </c>
      <c r="AU44" s="108">
        <v>0</v>
      </c>
      <c r="AV44" s="108">
        <v>0</v>
      </c>
      <c r="AW44" s="108">
        <v>0</v>
      </c>
      <c r="AX44" s="108">
        <v>0</v>
      </c>
      <c r="AY44" s="108">
        <v>0</v>
      </c>
      <c r="AZ44" s="108">
        <v>0</v>
      </c>
      <c r="BA44" s="109">
        <v>0</v>
      </c>
    </row>
    <row r="45" spans="1:53" x14ac:dyDescent="0.35">
      <c r="A45" s="105" t="s">
        <v>297</v>
      </c>
      <c r="B45" s="106" t="s">
        <v>298</v>
      </c>
      <c r="C45" s="107">
        <v>0</v>
      </c>
      <c r="D45" s="108">
        <v>0</v>
      </c>
      <c r="E45" s="108">
        <v>0</v>
      </c>
      <c r="F45" s="108">
        <v>0</v>
      </c>
      <c r="G45" s="108">
        <v>0</v>
      </c>
      <c r="H45" s="108">
        <v>0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  <c r="Z45" s="108">
        <v>0</v>
      </c>
      <c r="AA45" s="108">
        <v>0</v>
      </c>
      <c r="AB45" s="108">
        <v>0</v>
      </c>
      <c r="AC45" s="108">
        <v>0</v>
      </c>
      <c r="AD45" s="108">
        <v>0</v>
      </c>
      <c r="AE45" s="108">
        <v>0</v>
      </c>
      <c r="AF45" s="108">
        <v>0</v>
      </c>
      <c r="AG45" s="108">
        <v>0</v>
      </c>
      <c r="AH45" s="108">
        <v>0</v>
      </c>
      <c r="AI45" s="108">
        <v>0</v>
      </c>
      <c r="AJ45" s="108">
        <v>0</v>
      </c>
      <c r="AK45" s="108">
        <v>0</v>
      </c>
      <c r="AL45" s="108">
        <v>0</v>
      </c>
      <c r="AM45" s="108">
        <v>0</v>
      </c>
      <c r="AN45" s="108">
        <v>0</v>
      </c>
      <c r="AO45" s="108">
        <v>0</v>
      </c>
      <c r="AP45" s="108">
        <v>0</v>
      </c>
      <c r="AQ45" s="108">
        <v>0</v>
      </c>
      <c r="AR45" s="108">
        <v>0</v>
      </c>
      <c r="AS45" s="108">
        <v>0</v>
      </c>
      <c r="AT45" s="108">
        <v>0</v>
      </c>
      <c r="AU45" s="108">
        <v>0</v>
      </c>
      <c r="AV45" s="108">
        <v>0</v>
      </c>
      <c r="AW45" s="108">
        <v>0</v>
      </c>
      <c r="AX45" s="108">
        <v>0</v>
      </c>
      <c r="AY45" s="108">
        <v>0</v>
      </c>
      <c r="AZ45" s="108">
        <v>0</v>
      </c>
      <c r="BA45" s="109">
        <v>0</v>
      </c>
    </row>
    <row r="46" spans="1:53" x14ac:dyDescent="0.35">
      <c r="A46" s="110" t="s">
        <v>299</v>
      </c>
      <c r="B46" s="111" t="s">
        <v>300</v>
      </c>
      <c r="C46" s="112">
        <v>0</v>
      </c>
      <c r="D46" s="113">
        <v>0</v>
      </c>
      <c r="E46" s="113">
        <v>0</v>
      </c>
      <c r="F46" s="113">
        <v>0</v>
      </c>
      <c r="G46" s="113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13">
        <v>0</v>
      </c>
      <c r="N46" s="113">
        <v>0</v>
      </c>
      <c r="O46" s="113">
        <v>0</v>
      </c>
      <c r="P46" s="113">
        <v>0</v>
      </c>
      <c r="Q46" s="113">
        <v>0</v>
      </c>
      <c r="R46" s="113">
        <v>0</v>
      </c>
      <c r="S46" s="113">
        <v>0</v>
      </c>
      <c r="T46" s="113">
        <v>0</v>
      </c>
      <c r="U46" s="113">
        <v>0</v>
      </c>
      <c r="V46" s="113">
        <v>0</v>
      </c>
      <c r="W46" s="113">
        <v>0</v>
      </c>
      <c r="X46" s="113">
        <v>0</v>
      </c>
      <c r="Y46" s="113">
        <v>0</v>
      </c>
      <c r="Z46" s="113">
        <v>0</v>
      </c>
      <c r="AA46" s="113">
        <v>0</v>
      </c>
      <c r="AB46" s="113">
        <v>0</v>
      </c>
      <c r="AC46" s="113">
        <v>0</v>
      </c>
      <c r="AD46" s="113">
        <v>0</v>
      </c>
      <c r="AE46" s="113">
        <v>0</v>
      </c>
      <c r="AF46" s="113">
        <v>0</v>
      </c>
      <c r="AG46" s="113">
        <v>0</v>
      </c>
      <c r="AH46" s="113">
        <v>0</v>
      </c>
      <c r="AI46" s="113">
        <v>0</v>
      </c>
      <c r="AJ46" s="113">
        <v>0</v>
      </c>
      <c r="AK46" s="113">
        <v>0</v>
      </c>
      <c r="AL46" s="113">
        <v>0</v>
      </c>
      <c r="AM46" s="113">
        <v>0</v>
      </c>
      <c r="AN46" s="113">
        <v>0</v>
      </c>
      <c r="AO46" s="113">
        <v>0</v>
      </c>
      <c r="AP46" s="113">
        <v>0</v>
      </c>
      <c r="AQ46" s="113">
        <v>0</v>
      </c>
      <c r="AR46" s="113">
        <v>0</v>
      </c>
      <c r="AS46" s="113">
        <v>0</v>
      </c>
      <c r="AT46" s="113">
        <v>0</v>
      </c>
      <c r="AU46" s="113">
        <v>0</v>
      </c>
      <c r="AV46" s="113">
        <v>0</v>
      </c>
      <c r="AW46" s="113">
        <v>0</v>
      </c>
      <c r="AX46" s="113">
        <v>0</v>
      </c>
      <c r="AY46" s="113">
        <v>0</v>
      </c>
      <c r="AZ46" s="113">
        <v>0</v>
      </c>
      <c r="BA46" s="114">
        <v>0</v>
      </c>
    </row>
    <row r="47" spans="1:53" x14ac:dyDescent="0.35">
      <c r="A47" s="110" t="s">
        <v>9</v>
      </c>
      <c r="B47" s="111" t="s">
        <v>301</v>
      </c>
      <c r="C47" s="112">
        <v>0</v>
      </c>
      <c r="D47" s="113">
        <v>0</v>
      </c>
      <c r="E47" s="113">
        <v>0</v>
      </c>
      <c r="F47" s="113">
        <v>0</v>
      </c>
      <c r="G47" s="113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3">
        <v>0</v>
      </c>
      <c r="P47" s="113">
        <v>0</v>
      </c>
      <c r="Q47" s="113">
        <v>0</v>
      </c>
      <c r="R47" s="113">
        <v>0</v>
      </c>
      <c r="S47" s="113">
        <v>0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3">
        <v>0</v>
      </c>
      <c r="Z47" s="113">
        <v>0</v>
      </c>
      <c r="AA47" s="113">
        <v>0</v>
      </c>
      <c r="AB47" s="113">
        <v>0</v>
      </c>
      <c r="AC47" s="113">
        <v>0</v>
      </c>
      <c r="AD47" s="113">
        <v>0</v>
      </c>
      <c r="AE47" s="113">
        <v>0</v>
      </c>
      <c r="AF47" s="113">
        <v>0</v>
      </c>
      <c r="AG47" s="113">
        <v>0</v>
      </c>
      <c r="AH47" s="113">
        <v>0</v>
      </c>
      <c r="AI47" s="113">
        <v>0</v>
      </c>
      <c r="AJ47" s="113">
        <v>0</v>
      </c>
      <c r="AK47" s="113">
        <v>0</v>
      </c>
      <c r="AL47" s="113">
        <v>0</v>
      </c>
      <c r="AM47" s="113">
        <v>0</v>
      </c>
      <c r="AN47" s="113">
        <v>0</v>
      </c>
      <c r="AO47" s="113">
        <v>0</v>
      </c>
      <c r="AP47" s="113">
        <v>0</v>
      </c>
      <c r="AQ47" s="113">
        <v>0</v>
      </c>
      <c r="AR47" s="113">
        <v>0</v>
      </c>
      <c r="AS47" s="113">
        <v>0</v>
      </c>
      <c r="AT47" s="113">
        <v>0</v>
      </c>
      <c r="AU47" s="113">
        <v>0</v>
      </c>
      <c r="AV47" s="113">
        <v>0</v>
      </c>
      <c r="AW47" s="113">
        <v>0</v>
      </c>
      <c r="AX47" s="113">
        <v>0</v>
      </c>
      <c r="AY47" s="113">
        <v>0</v>
      </c>
      <c r="AZ47" s="113">
        <v>0</v>
      </c>
      <c r="BA47" s="114">
        <v>0</v>
      </c>
    </row>
    <row r="48" spans="1:53" x14ac:dyDescent="0.35">
      <c r="A48" s="110" t="s">
        <v>35</v>
      </c>
      <c r="B48" s="111" t="s">
        <v>302</v>
      </c>
      <c r="C48" s="112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3">
        <v>0</v>
      </c>
      <c r="AQ48" s="113">
        <v>0</v>
      </c>
      <c r="AR48" s="113">
        <v>0</v>
      </c>
      <c r="AS48" s="113">
        <v>0</v>
      </c>
      <c r="AT48" s="113">
        <v>0</v>
      </c>
      <c r="AU48" s="113">
        <v>0</v>
      </c>
      <c r="AV48" s="113">
        <v>0</v>
      </c>
      <c r="AW48" s="113">
        <v>0</v>
      </c>
      <c r="AX48" s="113">
        <v>0</v>
      </c>
      <c r="AY48" s="113">
        <v>0</v>
      </c>
      <c r="AZ48" s="113">
        <v>0</v>
      </c>
      <c r="BA48" s="114">
        <v>0</v>
      </c>
    </row>
    <row r="49" spans="1:53" x14ac:dyDescent="0.35">
      <c r="A49" s="110" t="s">
        <v>10</v>
      </c>
      <c r="B49" s="111" t="s">
        <v>303</v>
      </c>
      <c r="C49" s="112">
        <v>0</v>
      </c>
      <c r="D49" s="113">
        <v>0</v>
      </c>
      <c r="E49" s="113">
        <v>0</v>
      </c>
      <c r="F49" s="113">
        <v>0</v>
      </c>
      <c r="G49" s="113">
        <v>0</v>
      </c>
      <c r="H49" s="113">
        <v>0</v>
      </c>
      <c r="I49" s="113">
        <v>0</v>
      </c>
      <c r="J49" s="113">
        <v>0</v>
      </c>
      <c r="K49" s="113">
        <v>0</v>
      </c>
      <c r="L49" s="113">
        <v>0</v>
      </c>
      <c r="M49" s="113">
        <v>0</v>
      </c>
      <c r="N49" s="113">
        <v>0</v>
      </c>
      <c r="O49" s="113">
        <v>0</v>
      </c>
      <c r="P49" s="113">
        <v>0</v>
      </c>
      <c r="Q49" s="113">
        <v>0</v>
      </c>
      <c r="R49" s="113">
        <v>0</v>
      </c>
      <c r="S49" s="113">
        <v>0</v>
      </c>
      <c r="T49" s="113">
        <v>0</v>
      </c>
      <c r="U49" s="113">
        <v>0</v>
      </c>
      <c r="V49" s="113">
        <v>0</v>
      </c>
      <c r="W49" s="113">
        <v>0</v>
      </c>
      <c r="X49" s="113">
        <v>0</v>
      </c>
      <c r="Y49" s="113">
        <v>0</v>
      </c>
      <c r="Z49" s="113">
        <v>0</v>
      </c>
      <c r="AA49" s="113">
        <v>0</v>
      </c>
      <c r="AB49" s="113">
        <v>0</v>
      </c>
      <c r="AC49" s="113">
        <v>0</v>
      </c>
      <c r="AD49" s="113">
        <v>0</v>
      </c>
      <c r="AE49" s="113">
        <v>0</v>
      </c>
      <c r="AF49" s="113">
        <v>0</v>
      </c>
      <c r="AG49" s="113">
        <v>0</v>
      </c>
      <c r="AH49" s="113">
        <v>0</v>
      </c>
      <c r="AI49" s="113">
        <v>0</v>
      </c>
      <c r="AJ49" s="113">
        <v>0</v>
      </c>
      <c r="AK49" s="113">
        <v>0</v>
      </c>
      <c r="AL49" s="113">
        <v>0</v>
      </c>
      <c r="AM49" s="113">
        <v>0</v>
      </c>
      <c r="AN49" s="113">
        <v>0</v>
      </c>
      <c r="AO49" s="113">
        <v>0</v>
      </c>
      <c r="AP49" s="113">
        <v>0</v>
      </c>
      <c r="AQ49" s="113">
        <v>0</v>
      </c>
      <c r="AR49" s="113">
        <v>0</v>
      </c>
      <c r="AS49" s="113">
        <v>0</v>
      </c>
      <c r="AT49" s="113">
        <v>0</v>
      </c>
      <c r="AU49" s="113">
        <v>0</v>
      </c>
      <c r="AV49" s="113">
        <v>0</v>
      </c>
      <c r="AW49" s="113">
        <v>0</v>
      </c>
      <c r="AX49" s="113">
        <v>0</v>
      </c>
      <c r="AY49" s="113">
        <v>0</v>
      </c>
      <c r="AZ49" s="113">
        <v>0</v>
      </c>
      <c r="BA49" s="114">
        <v>0</v>
      </c>
    </row>
    <row r="50" spans="1:53" x14ac:dyDescent="0.35">
      <c r="A50" s="110" t="s">
        <v>304</v>
      </c>
      <c r="B50" s="111" t="s">
        <v>305</v>
      </c>
      <c r="C50" s="112">
        <v>0</v>
      </c>
      <c r="D50" s="113">
        <v>0</v>
      </c>
      <c r="E50" s="113">
        <v>0</v>
      </c>
      <c r="F50" s="113">
        <v>0</v>
      </c>
      <c r="G50" s="113">
        <v>0</v>
      </c>
      <c r="H50" s="113">
        <v>0</v>
      </c>
      <c r="I50" s="113">
        <v>0</v>
      </c>
      <c r="J50" s="113">
        <v>0</v>
      </c>
      <c r="K50" s="113">
        <v>0</v>
      </c>
      <c r="L50" s="113">
        <v>0</v>
      </c>
      <c r="M50" s="113">
        <v>0</v>
      </c>
      <c r="N50" s="113">
        <v>0</v>
      </c>
      <c r="O50" s="113">
        <v>0</v>
      </c>
      <c r="P50" s="113">
        <v>0</v>
      </c>
      <c r="Q50" s="113">
        <v>0</v>
      </c>
      <c r="R50" s="113">
        <v>0</v>
      </c>
      <c r="S50" s="113">
        <v>0</v>
      </c>
      <c r="T50" s="113">
        <v>0</v>
      </c>
      <c r="U50" s="113">
        <v>0</v>
      </c>
      <c r="V50" s="113">
        <v>0</v>
      </c>
      <c r="W50" s="113">
        <v>0</v>
      </c>
      <c r="X50" s="113">
        <v>0</v>
      </c>
      <c r="Y50" s="113">
        <v>0</v>
      </c>
      <c r="Z50" s="113">
        <v>0</v>
      </c>
      <c r="AA50" s="113">
        <v>0</v>
      </c>
      <c r="AB50" s="113">
        <v>0</v>
      </c>
      <c r="AC50" s="113">
        <v>0</v>
      </c>
      <c r="AD50" s="113">
        <v>0</v>
      </c>
      <c r="AE50" s="113">
        <v>0</v>
      </c>
      <c r="AF50" s="113">
        <v>0</v>
      </c>
      <c r="AG50" s="113">
        <v>0</v>
      </c>
      <c r="AH50" s="113">
        <v>0</v>
      </c>
      <c r="AI50" s="113">
        <v>0</v>
      </c>
      <c r="AJ50" s="113">
        <v>0</v>
      </c>
      <c r="AK50" s="113">
        <v>0</v>
      </c>
      <c r="AL50" s="113">
        <v>0</v>
      </c>
      <c r="AM50" s="113">
        <v>0</v>
      </c>
      <c r="AN50" s="113">
        <v>0</v>
      </c>
      <c r="AO50" s="113">
        <v>0</v>
      </c>
      <c r="AP50" s="113">
        <v>0</v>
      </c>
      <c r="AQ50" s="113">
        <v>0</v>
      </c>
      <c r="AR50" s="113">
        <v>0</v>
      </c>
      <c r="AS50" s="113">
        <v>0</v>
      </c>
      <c r="AT50" s="113">
        <v>0</v>
      </c>
      <c r="AU50" s="113">
        <v>0</v>
      </c>
      <c r="AV50" s="113">
        <v>0</v>
      </c>
      <c r="AW50" s="113">
        <v>0</v>
      </c>
      <c r="AX50" s="113">
        <v>0</v>
      </c>
      <c r="AY50" s="113">
        <v>0</v>
      </c>
      <c r="AZ50" s="113">
        <v>0</v>
      </c>
      <c r="BA50" s="114">
        <v>0</v>
      </c>
    </row>
    <row r="51" spans="1:53" x14ac:dyDescent="0.35">
      <c r="A51" s="110" t="s">
        <v>306</v>
      </c>
      <c r="B51" s="111" t="s">
        <v>307</v>
      </c>
      <c r="C51" s="112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0</v>
      </c>
      <c r="P51" s="113">
        <v>0</v>
      </c>
      <c r="Q51" s="113">
        <v>0</v>
      </c>
      <c r="R51" s="113">
        <v>0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3">
        <v>0</v>
      </c>
      <c r="Z51" s="113">
        <v>0</v>
      </c>
      <c r="AA51" s="113">
        <v>0</v>
      </c>
      <c r="AB51" s="113">
        <v>0</v>
      </c>
      <c r="AC51" s="113">
        <v>0</v>
      </c>
      <c r="AD51" s="113">
        <v>0</v>
      </c>
      <c r="AE51" s="113">
        <v>0</v>
      </c>
      <c r="AF51" s="113">
        <v>0</v>
      </c>
      <c r="AG51" s="113">
        <v>0</v>
      </c>
      <c r="AH51" s="113">
        <v>0</v>
      </c>
      <c r="AI51" s="113">
        <v>0</v>
      </c>
      <c r="AJ51" s="113">
        <v>0</v>
      </c>
      <c r="AK51" s="113">
        <v>0</v>
      </c>
      <c r="AL51" s="113">
        <v>0</v>
      </c>
      <c r="AM51" s="113">
        <v>0</v>
      </c>
      <c r="AN51" s="113">
        <v>0</v>
      </c>
      <c r="AO51" s="113">
        <v>0</v>
      </c>
      <c r="AP51" s="113">
        <v>0</v>
      </c>
      <c r="AQ51" s="113">
        <v>0</v>
      </c>
      <c r="AR51" s="113">
        <v>0</v>
      </c>
      <c r="AS51" s="113">
        <v>0</v>
      </c>
      <c r="AT51" s="113">
        <v>0</v>
      </c>
      <c r="AU51" s="113">
        <v>0</v>
      </c>
      <c r="AV51" s="113">
        <v>0</v>
      </c>
      <c r="AW51" s="113">
        <v>0</v>
      </c>
      <c r="AX51" s="113">
        <v>0</v>
      </c>
      <c r="AY51" s="113">
        <v>0</v>
      </c>
      <c r="AZ51" s="113">
        <v>0</v>
      </c>
      <c r="BA51" s="114">
        <v>0</v>
      </c>
    </row>
    <row r="52" spans="1:53" x14ac:dyDescent="0.35">
      <c r="A52" s="95" t="s">
        <v>308</v>
      </c>
      <c r="B52" s="96" t="s">
        <v>309</v>
      </c>
      <c r="C52" s="97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  <c r="I52" s="98">
        <v>0</v>
      </c>
      <c r="J52" s="98">
        <v>0</v>
      </c>
      <c r="K52" s="98">
        <v>0</v>
      </c>
      <c r="L52" s="98">
        <v>0</v>
      </c>
      <c r="M52" s="98">
        <v>0</v>
      </c>
      <c r="N52" s="98">
        <v>0</v>
      </c>
      <c r="O52" s="98">
        <v>0</v>
      </c>
      <c r="P52" s="98">
        <v>0</v>
      </c>
      <c r="Q52" s="98">
        <v>0</v>
      </c>
      <c r="R52" s="98">
        <v>0</v>
      </c>
      <c r="S52" s="98">
        <v>0</v>
      </c>
      <c r="T52" s="98">
        <v>0</v>
      </c>
      <c r="U52" s="98">
        <v>0</v>
      </c>
      <c r="V52" s="98">
        <v>0</v>
      </c>
      <c r="W52" s="98">
        <v>0</v>
      </c>
      <c r="X52" s="98">
        <v>0</v>
      </c>
      <c r="Y52" s="98">
        <v>0</v>
      </c>
      <c r="Z52" s="98">
        <v>0</v>
      </c>
      <c r="AA52" s="98">
        <v>0</v>
      </c>
      <c r="AB52" s="98">
        <v>0</v>
      </c>
      <c r="AC52" s="98">
        <v>0</v>
      </c>
      <c r="AD52" s="98">
        <v>0</v>
      </c>
      <c r="AE52" s="98">
        <v>0</v>
      </c>
      <c r="AF52" s="98">
        <v>0</v>
      </c>
      <c r="AG52" s="98">
        <v>0</v>
      </c>
      <c r="AH52" s="98">
        <v>0</v>
      </c>
      <c r="AI52" s="98">
        <v>0</v>
      </c>
      <c r="AJ52" s="98">
        <v>0</v>
      </c>
      <c r="AK52" s="98">
        <v>0</v>
      </c>
      <c r="AL52" s="98">
        <v>0</v>
      </c>
      <c r="AM52" s="98">
        <v>0</v>
      </c>
      <c r="AN52" s="98">
        <v>0</v>
      </c>
      <c r="AO52" s="98">
        <v>0</v>
      </c>
      <c r="AP52" s="98">
        <v>0</v>
      </c>
      <c r="AQ52" s="98">
        <v>0</v>
      </c>
      <c r="AR52" s="98">
        <v>0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0</v>
      </c>
      <c r="AY52" s="98">
        <v>0</v>
      </c>
      <c r="AZ52" s="98">
        <v>0</v>
      </c>
      <c r="BA52" s="99">
        <v>0</v>
      </c>
    </row>
    <row r="53" spans="1:53" x14ac:dyDescent="0.35">
      <c r="A53" s="100" t="s">
        <v>37</v>
      </c>
      <c r="B53" s="101" t="s">
        <v>310</v>
      </c>
      <c r="C53" s="102">
        <v>0</v>
      </c>
      <c r="D53" s="103">
        <v>0</v>
      </c>
      <c r="E53" s="103">
        <v>0</v>
      </c>
      <c r="F53" s="103">
        <v>0</v>
      </c>
      <c r="G53" s="103">
        <v>0</v>
      </c>
      <c r="H53" s="103">
        <v>0</v>
      </c>
      <c r="I53" s="103">
        <v>0</v>
      </c>
      <c r="J53" s="103">
        <v>0</v>
      </c>
      <c r="K53" s="103">
        <v>0</v>
      </c>
      <c r="L53" s="103">
        <v>0</v>
      </c>
      <c r="M53" s="103">
        <v>0</v>
      </c>
      <c r="N53" s="103">
        <v>0</v>
      </c>
      <c r="O53" s="103">
        <v>0</v>
      </c>
      <c r="P53" s="103">
        <v>0</v>
      </c>
      <c r="Q53" s="103">
        <v>0</v>
      </c>
      <c r="R53" s="103">
        <v>0</v>
      </c>
      <c r="S53" s="103">
        <v>0</v>
      </c>
      <c r="T53" s="103">
        <v>0</v>
      </c>
      <c r="U53" s="103">
        <v>0</v>
      </c>
      <c r="V53" s="103">
        <v>0</v>
      </c>
      <c r="W53" s="103">
        <v>0</v>
      </c>
      <c r="X53" s="103">
        <v>0</v>
      </c>
      <c r="Y53" s="103">
        <v>0</v>
      </c>
      <c r="Z53" s="103">
        <v>0</v>
      </c>
      <c r="AA53" s="103">
        <v>0</v>
      </c>
      <c r="AB53" s="103">
        <v>0</v>
      </c>
      <c r="AC53" s="103">
        <v>0</v>
      </c>
      <c r="AD53" s="103">
        <v>0</v>
      </c>
      <c r="AE53" s="103">
        <v>0</v>
      </c>
      <c r="AF53" s="103">
        <v>0</v>
      </c>
      <c r="AG53" s="103">
        <v>0</v>
      </c>
      <c r="AH53" s="103">
        <v>0</v>
      </c>
      <c r="AI53" s="103">
        <v>0</v>
      </c>
      <c r="AJ53" s="103">
        <v>0</v>
      </c>
      <c r="AK53" s="103">
        <v>0</v>
      </c>
      <c r="AL53" s="103">
        <v>0</v>
      </c>
      <c r="AM53" s="103">
        <v>0</v>
      </c>
      <c r="AN53" s="103">
        <v>0</v>
      </c>
      <c r="AO53" s="103">
        <v>0</v>
      </c>
      <c r="AP53" s="103">
        <v>0</v>
      </c>
      <c r="AQ53" s="103">
        <v>0</v>
      </c>
      <c r="AR53" s="103">
        <v>0</v>
      </c>
      <c r="AS53" s="103">
        <v>0</v>
      </c>
      <c r="AT53" s="103">
        <v>0</v>
      </c>
      <c r="AU53" s="103">
        <v>0</v>
      </c>
      <c r="AV53" s="103">
        <v>0</v>
      </c>
      <c r="AW53" s="103">
        <v>0</v>
      </c>
      <c r="AX53" s="103">
        <v>0</v>
      </c>
      <c r="AY53" s="103">
        <v>0</v>
      </c>
      <c r="AZ53" s="103">
        <v>0</v>
      </c>
      <c r="BA53" s="104">
        <v>0</v>
      </c>
    </row>
    <row r="54" spans="1:53" x14ac:dyDescent="0.35">
      <c r="A54" s="100" t="s">
        <v>311</v>
      </c>
      <c r="B54" s="101" t="s">
        <v>312</v>
      </c>
      <c r="C54" s="102">
        <v>0</v>
      </c>
      <c r="D54" s="103">
        <v>0</v>
      </c>
      <c r="E54" s="103">
        <v>0</v>
      </c>
      <c r="F54" s="103">
        <v>0</v>
      </c>
      <c r="G54" s="103">
        <v>0</v>
      </c>
      <c r="H54" s="103">
        <v>0</v>
      </c>
      <c r="I54" s="103">
        <v>0</v>
      </c>
      <c r="J54" s="103">
        <v>0</v>
      </c>
      <c r="K54" s="103">
        <v>0</v>
      </c>
      <c r="L54" s="103">
        <v>0</v>
      </c>
      <c r="M54" s="103">
        <v>0</v>
      </c>
      <c r="N54" s="103">
        <v>0</v>
      </c>
      <c r="O54" s="103">
        <v>0</v>
      </c>
      <c r="P54" s="103">
        <v>0</v>
      </c>
      <c r="Q54" s="103">
        <v>0</v>
      </c>
      <c r="R54" s="103">
        <v>0</v>
      </c>
      <c r="S54" s="103">
        <v>0</v>
      </c>
      <c r="T54" s="103">
        <v>0</v>
      </c>
      <c r="U54" s="103">
        <v>0</v>
      </c>
      <c r="V54" s="103">
        <v>0</v>
      </c>
      <c r="W54" s="103">
        <v>0</v>
      </c>
      <c r="X54" s="103">
        <v>0</v>
      </c>
      <c r="Y54" s="103">
        <v>0</v>
      </c>
      <c r="Z54" s="103">
        <v>0</v>
      </c>
      <c r="AA54" s="103">
        <v>0</v>
      </c>
      <c r="AB54" s="103">
        <v>0</v>
      </c>
      <c r="AC54" s="103">
        <v>0</v>
      </c>
      <c r="AD54" s="103">
        <v>0</v>
      </c>
      <c r="AE54" s="103">
        <v>0</v>
      </c>
      <c r="AF54" s="103">
        <v>0</v>
      </c>
      <c r="AG54" s="103">
        <v>0</v>
      </c>
      <c r="AH54" s="103">
        <v>0</v>
      </c>
      <c r="AI54" s="103">
        <v>0</v>
      </c>
      <c r="AJ54" s="103">
        <v>0</v>
      </c>
      <c r="AK54" s="103">
        <v>0</v>
      </c>
      <c r="AL54" s="103">
        <v>0</v>
      </c>
      <c r="AM54" s="103">
        <v>0</v>
      </c>
      <c r="AN54" s="103">
        <v>0</v>
      </c>
      <c r="AO54" s="103">
        <v>0</v>
      </c>
      <c r="AP54" s="103">
        <v>0</v>
      </c>
      <c r="AQ54" s="103">
        <v>0</v>
      </c>
      <c r="AR54" s="103">
        <v>0</v>
      </c>
      <c r="AS54" s="103">
        <v>0</v>
      </c>
      <c r="AT54" s="103">
        <v>0</v>
      </c>
      <c r="AU54" s="103">
        <v>0</v>
      </c>
      <c r="AV54" s="103">
        <v>0</v>
      </c>
      <c r="AW54" s="103">
        <v>0</v>
      </c>
      <c r="AX54" s="103">
        <v>0</v>
      </c>
      <c r="AY54" s="103">
        <v>0</v>
      </c>
      <c r="AZ54" s="103">
        <v>0</v>
      </c>
      <c r="BA54" s="104">
        <v>0</v>
      </c>
    </row>
    <row r="55" spans="1:53" x14ac:dyDescent="0.35">
      <c r="A55" s="105" t="s">
        <v>313</v>
      </c>
      <c r="B55" s="106" t="s">
        <v>314</v>
      </c>
      <c r="C55" s="107">
        <v>0</v>
      </c>
      <c r="D55" s="108">
        <v>0</v>
      </c>
      <c r="E55" s="108">
        <v>0</v>
      </c>
      <c r="F55" s="108">
        <v>0</v>
      </c>
      <c r="G55" s="108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8">
        <v>0</v>
      </c>
      <c r="P55" s="108">
        <v>0</v>
      </c>
      <c r="Q55" s="108">
        <v>0</v>
      </c>
      <c r="R55" s="108">
        <v>0</v>
      </c>
      <c r="S55" s="108">
        <v>0</v>
      </c>
      <c r="T55" s="108">
        <v>0</v>
      </c>
      <c r="U55" s="108">
        <v>0</v>
      </c>
      <c r="V55" s="108">
        <v>0</v>
      </c>
      <c r="W55" s="108">
        <v>0</v>
      </c>
      <c r="X55" s="108">
        <v>0</v>
      </c>
      <c r="Y55" s="108">
        <v>0</v>
      </c>
      <c r="Z55" s="108">
        <v>0</v>
      </c>
      <c r="AA55" s="108">
        <v>0</v>
      </c>
      <c r="AB55" s="108">
        <v>0</v>
      </c>
      <c r="AC55" s="108">
        <v>0</v>
      </c>
      <c r="AD55" s="108">
        <v>0</v>
      </c>
      <c r="AE55" s="108">
        <v>0</v>
      </c>
      <c r="AF55" s="108">
        <v>0</v>
      </c>
      <c r="AG55" s="108">
        <v>0</v>
      </c>
      <c r="AH55" s="108">
        <v>0</v>
      </c>
      <c r="AI55" s="108">
        <v>0</v>
      </c>
      <c r="AJ55" s="108">
        <v>0</v>
      </c>
      <c r="AK55" s="108">
        <v>0</v>
      </c>
      <c r="AL55" s="108">
        <v>0</v>
      </c>
      <c r="AM55" s="108">
        <v>0</v>
      </c>
      <c r="AN55" s="108">
        <v>0</v>
      </c>
      <c r="AO55" s="108">
        <v>0</v>
      </c>
      <c r="AP55" s="108">
        <v>0</v>
      </c>
      <c r="AQ55" s="108">
        <v>0</v>
      </c>
      <c r="AR55" s="108">
        <v>0</v>
      </c>
      <c r="AS55" s="108">
        <v>0</v>
      </c>
      <c r="AT55" s="108">
        <v>0</v>
      </c>
      <c r="AU55" s="108">
        <v>0</v>
      </c>
      <c r="AV55" s="108">
        <v>0</v>
      </c>
      <c r="AW55" s="108">
        <v>0</v>
      </c>
      <c r="AX55" s="108">
        <v>0</v>
      </c>
      <c r="AY55" s="108">
        <v>0</v>
      </c>
      <c r="AZ55" s="108">
        <v>0</v>
      </c>
      <c r="BA55" s="109">
        <v>0</v>
      </c>
    </row>
    <row r="56" spans="1:53" x14ac:dyDescent="0.35">
      <c r="A56" s="105" t="s">
        <v>315</v>
      </c>
      <c r="B56" s="106" t="s">
        <v>316</v>
      </c>
      <c r="C56" s="107">
        <v>0</v>
      </c>
      <c r="D56" s="108">
        <v>0</v>
      </c>
      <c r="E56" s="108">
        <v>0</v>
      </c>
      <c r="F56" s="108">
        <v>0</v>
      </c>
      <c r="G56" s="108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8">
        <v>0</v>
      </c>
      <c r="P56" s="108">
        <v>0</v>
      </c>
      <c r="Q56" s="108">
        <v>0</v>
      </c>
      <c r="R56" s="108">
        <v>0</v>
      </c>
      <c r="S56" s="108">
        <v>0</v>
      </c>
      <c r="T56" s="108">
        <v>0</v>
      </c>
      <c r="U56" s="108">
        <v>0</v>
      </c>
      <c r="V56" s="108">
        <v>0</v>
      </c>
      <c r="W56" s="108">
        <v>0</v>
      </c>
      <c r="X56" s="108">
        <v>0</v>
      </c>
      <c r="Y56" s="108">
        <v>0</v>
      </c>
      <c r="Z56" s="108">
        <v>0</v>
      </c>
      <c r="AA56" s="108">
        <v>0</v>
      </c>
      <c r="AB56" s="108">
        <v>0</v>
      </c>
      <c r="AC56" s="108">
        <v>0</v>
      </c>
      <c r="AD56" s="108">
        <v>0</v>
      </c>
      <c r="AE56" s="108">
        <v>0</v>
      </c>
      <c r="AF56" s="108">
        <v>0</v>
      </c>
      <c r="AG56" s="108">
        <v>0</v>
      </c>
      <c r="AH56" s="108">
        <v>0</v>
      </c>
      <c r="AI56" s="108">
        <v>0</v>
      </c>
      <c r="AJ56" s="108">
        <v>0</v>
      </c>
      <c r="AK56" s="108">
        <v>0</v>
      </c>
      <c r="AL56" s="108">
        <v>0</v>
      </c>
      <c r="AM56" s="108">
        <v>0</v>
      </c>
      <c r="AN56" s="108">
        <v>0</v>
      </c>
      <c r="AO56" s="108">
        <v>0</v>
      </c>
      <c r="AP56" s="108">
        <v>0</v>
      </c>
      <c r="AQ56" s="108">
        <v>0</v>
      </c>
      <c r="AR56" s="108">
        <v>0</v>
      </c>
      <c r="AS56" s="108">
        <v>0</v>
      </c>
      <c r="AT56" s="108">
        <v>0</v>
      </c>
      <c r="AU56" s="108">
        <v>0</v>
      </c>
      <c r="AV56" s="108">
        <v>0</v>
      </c>
      <c r="AW56" s="108">
        <v>0</v>
      </c>
      <c r="AX56" s="108">
        <v>0</v>
      </c>
      <c r="AY56" s="108">
        <v>0</v>
      </c>
      <c r="AZ56" s="108">
        <v>0</v>
      </c>
      <c r="BA56" s="109">
        <v>0</v>
      </c>
    </row>
    <row r="57" spans="1:53" x14ac:dyDescent="0.35">
      <c r="A57" s="105" t="s">
        <v>317</v>
      </c>
      <c r="B57" s="106" t="s">
        <v>318</v>
      </c>
      <c r="C57" s="107">
        <v>0</v>
      </c>
      <c r="D57" s="108">
        <v>0</v>
      </c>
      <c r="E57" s="108">
        <v>0</v>
      </c>
      <c r="F57" s="108">
        <v>0</v>
      </c>
      <c r="G57" s="108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8">
        <v>0</v>
      </c>
      <c r="P57" s="108">
        <v>0</v>
      </c>
      <c r="Q57" s="108">
        <v>0</v>
      </c>
      <c r="R57" s="108">
        <v>0</v>
      </c>
      <c r="S57" s="108">
        <v>0</v>
      </c>
      <c r="T57" s="108">
        <v>0</v>
      </c>
      <c r="U57" s="108">
        <v>0</v>
      </c>
      <c r="V57" s="108">
        <v>0</v>
      </c>
      <c r="W57" s="108">
        <v>0</v>
      </c>
      <c r="X57" s="108">
        <v>0</v>
      </c>
      <c r="Y57" s="108">
        <v>0</v>
      </c>
      <c r="Z57" s="108">
        <v>0</v>
      </c>
      <c r="AA57" s="108">
        <v>0</v>
      </c>
      <c r="AB57" s="108">
        <v>0</v>
      </c>
      <c r="AC57" s="108">
        <v>0</v>
      </c>
      <c r="AD57" s="108">
        <v>0</v>
      </c>
      <c r="AE57" s="108">
        <v>0</v>
      </c>
      <c r="AF57" s="108">
        <v>0</v>
      </c>
      <c r="AG57" s="108">
        <v>0</v>
      </c>
      <c r="AH57" s="108">
        <v>0</v>
      </c>
      <c r="AI57" s="108">
        <v>0</v>
      </c>
      <c r="AJ57" s="108">
        <v>0</v>
      </c>
      <c r="AK57" s="108">
        <v>0</v>
      </c>
      <c r="AL57" s="108">
        <v>0</v>
      </c>
      <c r="AM57" s="108">
        <v>0</v>
      </c>
      <c r="AN57" s="108">
        <v>0</v>
      </c>
      <c r="AO57" s="108">
        <v>0</v>
      </c>
      <c r="AP57" s="108">
        <v>0</v>
      </c>
      <c r="AQ57" s="108">
        <v>0</v>
      </c>
      <c r="AR57" s="108">
        <v>0</v>
      </c>
      <c r="AS57" s="108">
        <v>0</v>
      </c>
      <c r="AT57" s="108">
        <v>0</v>
      </c>
      <c r="AU57" s="108">
        <v>0</v>
      </c>
      <c r="AV57" s="108">
        <v>0</v>
      </c>
      <c r="AW57" s="108">
        <v>0</v>
      </c>
      <c r="AX57" s="108">
        <v>0</v>
      </c>
      <c r="AY57" s="108">
        <v>0</v>
      </c>
      <c r="AZ57" s="108">
        <v>0</v>
      </c>
      <c r="BA57" s="109">
        <v>0</v>
      </c>
    </row>
    <row r="58" spans="1:53" x14ac:dyDescent="0.35">
      <c r="A58" s="105" t="s">
        <v>110</v>
      </c>
      <c r="B58" s="106" t="s">
        <v>319</v>
      </c>
      <c r="C58" s="107">
        <v>0</v>
      </c>
      <c r="D58" s="108">
        <v>0</v>
      </c>
      <c r="E58" s="108">
        <v>0</v>
      </c>
      <c r="F58" s="108">
        <v>0</v>
      </c>
      <c r="G58" s="108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8">
        <v>0</v>
      </c>
      <c r="P58" s="108">
        <v>0</v>
      </c>
      <c r="Q58" s="108">
        <v>0</v>
      </c>
      <c r="R58" s="108">
        <v>0</v>
      </c>
      <c r="S58" s="108">
        <v>0</v>
      </c>
      <c r="T58" s="108">
        <v>0</v>
      </c>
      <c r="U58" s="108">
        <v>0</v>
      </c>
      <c r="V58" s="108">
        <v>0</v>
      </c>
      <c r="W58" s="108">
        <v>0</v>
      </c>
      <c r="X58" s="108">
        <v>0</v>
      </c>
      <c r="Y58" s="108">
        <v>0</v>
      </c>
      <c r="Z58" s="108">
        <v>0</v>
      </c>
      <c r="AA58" s="108">
        <v>0</v>
      </c>
      <c r="AB58" s="108">
        <v>0</v>
      </c>
      <c r="AC58" s="108">
        <v>0</v>
      </c>
      <c r="AD58" s="108">
        <v>0</v>
      </c>
      <c r="AE58" s="108">
        <v>0</v>
      </c>
      <c r="AF58" s="108">
        <v>0</v>
      </c>
      <c r="AG58" s="108">
        <v>0</v>
      </c>
      <c r="AH58" s="108">
        <v>0</v>
      </c>
      <c r="AI58" s="108">
        <v>0</v>
      </c>
      <c r="AJ58" s="108">
        <v>0</v>
      </c>
      <c r="AK58" s="108">
        <v>0</v>
      </c>
      <c r="AL58" s="108">
        <v>0</v>
      </c>
      <c r="AM58" s="108">
        <v>0</v>
      </c>
      <c r="AN58" s="108">
        <v>0</v>
      </c>
      <c r="AO58" s="108">
        <v>0</v>
      </c>
      <c r="AP58" s="108">
        <v>0</v>
      </c>
      <c r="AQ58" s="108">
        <v>0</v>
      </c>
      <c r="AR58" s="108">
        <v>0</v>
      </c>
      <c r="AS58" s="108">
        <v>0</v>
      </c>
      <c r="AT58" s="108">
        <v>0</v>
      </c>
      <c r="AU58" s="108">
        <v>0</v>
      </c>
      <c r="AV58" s="108">
        <v>0</v>
      </c>
      <c r="AW58" s="108">
        <v>0</v>
      </c>
      <c r="AX58" s="108">
        <v>0</v>
      </c>
      <c r="AY58" s="108">
        <v>0</v>
      </c>
      <c r="AZ58" s="108">
        <v>0</v>
      </c>
      <c r="BA58" s="109">
        <v>0</v>
      </c>
    </row>
    <row r="59" spans="1:53" x14ac:dyDescent="0.35">
      <c r="A59" s="95" t="s">
        <v>204</v>
      </c>
      <c r="B59" s="96" t="s">
        <v>320</v>
      </c>
      <c r="C59" s="97">
        <v>243840.78532530757</v>
      </c>
      <c r="D59" s="98">
        <v>252665.49999999997</v>
      </c>
      <c r="E59" s="98">
        <v>255556.00000000003</v>
      </c>
      <c r="F59" s="98">
        <v>257017.49999999997</v>
      </c>
      <c r="G59" s="98">
        <v>260286.09999999989</v>
      </c>
      <c r="H59" s="98">
        <v>257515.97879048434</v>
      </c>
      <c r="I59" s="98">
        <v>255498.99999999988</v>
      </c>
      <c r="J59" s="98">
        <v>241409.8</v>
      </c>
      <c r="K59" s="98">
        <v>241908.69999999995</v>
      </c>
      <c r="L59" s="98">
        <v>230772.49999999994</v>
      </c>
      <c r="M59" s="98">
        <v>236562.36266360944</v>
      </c>
      <c r="N59" s="98">
        <v>234006.8309926439</v>
      </c>
      <c r="O59" s="98">
        <v>227718.52011082458</v>
      </c>
      <c r="P59" s="98">
        <v>226281.88592719944</v>
      </c>
      <c r="Q59" s="98">
        <v>226139.58154198914</v>
      </c>
      <c r="R59" s="98">
        <v>221202.25470526391</v>
      </c>
      <c r="S59" s="98">
        <v>231654.46766105169</v>
      </c>
      <c r="T59" s="98">
        <v>226238.91355089034</v>
      </c>
      <c r="U59" s="98">
        <v>219091.1396802674</v>
      </c>
      <c r="V59" s="98">
        <v>215774.9775178775</v>
      </c>
      <c r="W59" s="98">
        <v>212413.0687369525</v>
      </c>
      <c r="X59" s="98">
        <v>211144.36940794758</v>
      </c>
      <c r="Y59" s="98">
        <v>201536.83896012758</v>
      </c>
      <c r="Z59" s="98">
        <v>187502.55142785798</v>
      </c>
      <c r="AA59" s="98">
        <v>179986.72854169214</v>
      </c>
      <c r="AB59" s="98">
        <v>179788.94372279843</v>
      </c>
      <c r="AC59" s="98">
        <v>179427.78944565789</v>
      </c>
      <c r="AD59" s="98">
        <v>184135.10096000697</v>
      </c>
      <c r="AE59" s="98">
        <v>183524.22680430932</v>
      </c>
      <c r="AF59" s="98">
        <v>180533.04323500849</v>
      </c>
      <c r="AG59" s="98">
        <v>176661.6797523729</v>
      </c>
      <c r="AH59" s="98">
        <v>177086.84443577653</v>
      </c>
      <c r="AI59" s="98">
        <v>175982.64094177794</v>
      </c>
      <c r="AJ59" s="98">
        <v>164892.60494764172</v>
      </c>
      <c r="AK59" s="98">
        <v>157869.2903880699</v>
      </c>
      <c r="AL59" s="98">
        <v>140388.1692819868</v>
      </c>
      <c r="AM59" s="98">
        <v>138950.60767628692</v>
      </c>
      <c r="AN59" s="98">
        <v>134260.9627934623</v>
      </c>
      <c r="AO59" s="98">
        <v>130212.14663491047</v>
      </c>
      <c r="AP59" s="98">
        <v>131918.87500600261</v>
      </c>
      <c r="AQ59" s="98">
        <v>133592.27230095307</v>
      </c>
      <c r="AR59" s="98">
        <v>127190.34976067528</v>
      </c>
      <c r="AS59" s="98">
        <v>128550.65019852271</v>
      </c>
      <c r="AT59" s="98">
        <v>125482.49767025269</v>
      </c>
      <c r="AU59" s="98">
        <v>126715.09242100613</v>
      </c>
      <c r="AV59" s="98">
        <v>134281.7770477907</v>
      </c>
      <c r="AW59" s="98">
        <v>134259.45863258286</v>
      </c>
      <c r="AX59" s="98">
        <v>130291.69223593127</v>
      </c>
      <c r="AY59" s="98">
        <v>122153.55855099364</v>
      </c>
      <c r="AZ59" s="98">
        <v>114754.50874324363</v>
      </c>
      <c r="BA59" s="99">
        <v>113882.85559025858</v>
      </c>
    </row>
    <row r="60" spans="1:53" x14ac:dyDescent="0.35">
      <c r="A60" s="95" t="s">
        <v>321</v>
      </c>
      <c r="B60" s="96" t="s">
        <v>322</v>
      </c>
      <c r="C60" s="97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  <c r="L60" s="98">
        <v>0</v>
      </c>
      <c r="M60" s="98">
        <v>0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8">
        <v>0</v>
      </c>
      <c r="W60" s="98">
        <v>0</v>
      </c>
      <c r="X60" s="98">
        <v>0</v>
      </c>
      <c r="Y60" s="98">
        <v>0</v>
      </c>
      <c r="Z60" s="98">
        <v>0</v>
      </c>
      <c r="AA60" s="98">
        <v>0</v>
      </c>
      <c r="AB60" s="98">
        <v>0</v>
      </c>
      <c r="AC60" s="98">
        <v>0</v>
      </c>
      <c r="AD60" s="98">
        <v>0</v>
      </c>
      <c r="AE60" s="98">
        <v>0</v>
      </c>
      <c r="AF60" s="98">
        <v>0</v>
      </c>
      <c r="AG60" s="98">
        <v>0</v>
      </c>
      <c r="AH60" s="98">
        <v>0</v>
      </c>
      <c r="AI60" s="98">
        <v>0</v>
      </c>
      <c r="AJ60" s="98">
        <v>0</v>
      </c>
      <c r="AK60" s="98">
        <v>0</v>
      </c>
      <c r="AL60" s="98">
        <v>0</v>
      </c>
      <c r="AM60" s="98">
        <v>0</v>
      </c>
      <c r="AN60" s="98">
        <v>0</v>
      </c>
      <c r="AO60" s="98">
        <v>0</v>
      </c>
      <c r="AP60" s="98">
        <v>0</v>
      </c>
      <c r="AQ60" s="98">
        <v>0</v>
      </c>
      <c r="AR60" s="98">
        <v>0</v>
      </c>
      <c r="AS60" s="98">
        <v>0</v>
      </c>
      <c r="AT60" s="98">
        <v>0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0</v>
      </c>
      <c r="BA60" s="99">
        <v>0</v>
      </c>
    </row>
    <row r="61" spans="1:53" x14ac:dyDescent="0.35">
      <c r="A61" s="95" t="s">
        <v>323</v>
      </c>
      <c r="B61" s="96" t="s">
        <v>324</v>
      </c>
      <c r="C61" s="97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  <c r="L61" s="98">
        <v>0</v>
      </c>
      <c r="M61" s="98">
        <v>0</v>
      </c>
      <c r="N61" s="98">
        <v>0</v>
      </c>
      <c r="O61" s="98">
        <v>0</v>
      </c>
      <c r="P61" s="98">
        <v>0</v>
      </c>
      <c r="Q61" s="98">
        <v>0</v>
      </c>
      <c r="R61" s="98">
        <v>0</v>
      </c>
      <c r="S61" s="98">
        <v>0</v>
      </c>
      <c r="T61" s="98">
        <v>0</v>
      </c>
      <c r="U61" s="98">
        <v>0</v>
      </c>
      <c r="V61" s="98">
        <v>0</v>
      </c>
      <c r="W61" s="98">
        <v>0</v>
      </c>
      <c r="X61" s="98">
        <v>0</v>
      </c>
      <c r="Y61" s="98">
        <v>0</v>
      </c>
      <c r="Z61" s="98">
        <v>0</v>
      </c>
      <c r="AA61" s="98">
        <v>0</v>
      </c>
      <c r="AB61" s="98">
        <v>0</v>
      </c>
      <c r="AC61" s="98">
        <v>0</v>
      </c>
      <c r="AD61" s="98">
        <v>0</v>
      </c>
      <c r="AE61" s="98">
        <v>0</v>
      </c>
      <c r="AF61" s="98">
        <v>0</v>
      </c>
      <c r="AG61" s="98">
        <v>0</v>
      </c>
      <c r="AH61" s="98">
        <v>0</v>
      </c>
      <c r="AI61" s="98">
        <v>0</v>
      </c>
      <c r="AJ61" s="98">
        <v>0</v>
      </c>
      <c r="AK61" s="98">
        <v>0</v>
      </c>
      <c r="AL61" s="98">
        <v>0</v>
      </c>
      <c r="AM61" s="98">
        <v>0</v>
      </c>
      <c r="AN61" s="98">
        <v>0</v>
      </c>
      <c r="AO61" s="98">
        <v>0</v>
      </c>
      <c r="AP61" s="98">
        <v>0</v>
      </c>
      <c r="AQ61" s="98">
        <v>0</v>
      </c>
      <c r="AR61" s="98">
        <v>0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0</v>
      </c>
      <c r="BA61" s="99">
        <v>0</v>
      </c>
    </row>
    <row r="62" spans="1:53" x14ac:dyDescent="0.35">
      <c r="A62" s="100" t="s">
        <v>325</v>
      </c>
      <c r="B62" s="101" t="s">
        <v>326</v>
      </c>
      <c r="C62" s="102">
        <v>0</v>
      </c>
      <c r="D62" s="103">
        <v>0</v>
      </c>
      <c r="E62" s="103">
        <v>0</v>
      </c>
      <c r="F62" s="103">
        <v>0</v>
      </c>
      <c r="G62" s="103">
        <v>0</v>
      </c>
      <c r="H62" s="103">
        <v>0</v>
      </c>
      <c r="I62" s="103">
        <v>0</v>
      </c>
      <c r="J62" s="103">
        <v>0</v>
      </c>
      <c r="K62" s="103">
        <v>0</v>
      </c>
      <c r="L62" s="103">
        <v>0</v>
      </c>
      <c r="M62" s="103">
        <v>0</v>
      </c>
      <c r="N62" s="103">
        <v>0</v>
      </c>
      <c r="O62" s="103">
        <v>0</v>
      </c>
      <c r="P62" s="103">
        <v>0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3">
        <v>0</v>
      </c>
      <c r="W62" s="103">
        <v>0</v>
      </c>
      <c r="X62" s="103">
        <v>0</v>
      </c>
      <c r="Y62" s="103">
        <v>0</v>
      </c>
      <c r="Z62" s="103">
        <v>0</v>
      </c>
      <c r="AA62" s="103">
        <v>0</v>
      </c>
      <c r="AB62" s="103">
        <v>0</v>
      </c>
      <c r="AC62" s="103">
        <v>0</v>
      </c>
      <c r="AD62" s="103">
        <v>0</v>
      </c>
      <c r="AE62" s="103">
        <v>0</v>
      </c>
      <c r="AF62" s="103">
        <v>0</v>
      </c>
      <c r="AG62" s="103">
        <v>0</v>
      </c>
      <c r="AH62" s="103">
        <v>0</v>
      </c>
      <c r="AI62" s="103">
        <v>0</v>
      </c>
      <c r="AJ62" s="103">
        <v>0</v>
      </c>
      <c r="AK62" s="103">
        <v>0</v>
      </c>
      <c r="AL62" s="103">
        <v>0</v>
      </c>
      <c r="AM62" s="103">
        <v>0</v>
      </c>
      <c r="AN62" s="103">
        <v>0</v>
      </c>
      <c r="AO62" s="103">
        <v>0</v>
      </c>
      <c r="AP62" s="103">
        <v>0</v>
      </c>
      <c r="AQ62" s="103">
        <v>0</v>
      </c>
      <c r="AR62" s="103">
        <v>0</v>
      </c>
      <c r="AS62" s="103">
        <v>0</v>
      </c>
      <c r="AT62" s="103">
        <v>0</v>
      </c>
      <c r="AU62" s="103">
        <v>0</v>
      </c>
      <c r="AV62" s="103">
        <v>0</v>
      </c>
      <c r="AW62" s="103">
        <v>0</v>
      </c>
      <c r="AX62" s="103">
        <v>0</v>
      </c>
      <c r="AY62" s="103">
        <v>0</v>
      </c>
      <c r="AZ62" s="103">
        <v>0</v>
      </c>
      <c r="BA62" s="104">
        <v>0</v>
      </c>
    </row>
    <row r="63" spans="1:53" x14ac:dyDescent="0.35">
      <c r="A63" s="100" t="s">
        <v>327</v>
      </c>
      <c r="B63" s="101" t="s">
        <v>328</v>
      </c>
      <c r="C63" s="102">
        <v>0</v>
      </c>
      <c r="D63" s="103">
        <v>0</v>
      </c>
      <c r="E63" s="103">
        <v>0</v>
      </c>
      <c r="F63" s="103">
        <v>0</v>
      </c>
      <c r="G63" s="103">
        <v>0</v>
      </c>
      <c r="H63" s="103">
        <v>0</v>
      </c>
      <c r="I63" s="103">
        <v>0</v>
      </c>
      <c r="J63" s="103">
        <v>0</v>
      </c>
      <c r="K63" s="103">
        <v>0</v>
      </c>
      <c r="L63" s="103">
        <v>0</v>
      </c>
      <c r="M63" s="103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3">
        <v>0</v>
      </c>
      <c r="W63" s="103">
        <v>0</v>
      </c>
      <c r="X63" s="103">
        <v>0</v>
      </c>
      <c r="Y63" s="103">
        <v>0</v>
      </c>
      <c r="Z63" s="103">
        <v>0</v>
      </c>
      <c r="AA63" s="103">
        <v>0</v>
      </c>
      <c r="AB63" s="103">
        <v>0</v>
      </c>
      <c r="AC63" s="103">
        <v>0</v>
      </c>
      <c r="AD63" s="103">
        <v>0</v>
      </c>
      <c r="AE63" s="103">
        <v>0</v>
      </c>
      <c r="AF63" s="103">
        <v>0</v>
      </c>
      <c r="AG63" s="103">
        <v>0</v>
      </c>
      <c r="AH63" s="103">
        <v>0</v>
      </c>
      <c r="AI63" s="103">
        <v>0</v>
      </c>
      <c r="AJ63" s="103">
        <v>0</v>
      </c>
      <c r="AK63" s="103">
        <v>0</v>
      </c>
      <c r="AL63" s="103">
        <v>0</v>
      </c>
      <c r="AM63" s="103">
        <v>0</v>
      </c>
      <c r="AN63" s="103">
        <v>0</v>
      </c>
      <c r="AO63" s="103">
        <v>0</v>
      </c>
      <c r="AP63" s="103">
        <v>0</v>
      </c>
      <c r="AQ63" s="103">
        <v>0</v>
      </c>
      <c r="AR63" s="103">
        <v>0</v>
      </c>
      <c r="AS63" s="103">
        <v>0</v>
      </c>
      <c r="AT63" s="103">
        <v>0</v>
      </c>
      <c r="AU63" s="103">
        <v>0</v>
      </c>
      <c r="AV63" s="103">
        <v>0</v>
      </c>
      <c r="AW63" s="103">
        <v>0</v>
      </c>
      <c r="AX63" s="103">
        <v>0</v>
      </c>
      <c r="AY63" s="103">
        <v>0</v>
      </c>
      <c r="AZ63" s="103">
        <v>0</v>
      </c>
      <c r="BA63" s="104">
        <v>0</v>
      </c>
    </row>
    <row r="64" spans="1:53" x14ac:dyDescent="0.35">
      <c r="A64" s="100" t="s">
        <v>329</v>
      </c>
      <c r="B64" s="101" t="s">
        <v>330</v>
      </c>
      <c r="C64" s="102">
        <v>0</v>
      </c>
      <c r="D64" s="103">
        <v>0</v>
      </c>
      <c r="E64" s="103">
        <v>0</v>
      </c>
      <c r="F64" s="103">
        <v>0</v>
      </c>
      <c r="G64" s="103">
        <v>0</v>
      </c>
      <c r="H64" s="103">
        <v>0</v>
      </c>
      <c r="I64" s="103">
        <v>0</v>
      </c>
      <c r="J64" s="103">
        <v>0</v>
      </c>
      <c r="K64" s="103">
        <v>0</v>
      </c>
      <c r="L64" s="103">
        <v>0</v>
      </c>
      <c r="M64" s="103">
        <v>0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3">
        <v>0</v>
      </c>
      <c r="W64" s="103">
        <v>0</v>
      </c>
      <c r="X64" s="103">
        <v>0</v>
      </c>
      <c r="Y64" s="103">
        <v>0</v>
      </c>
      <c r="Z64" s="103">
        <v>0</v>
      </c>
      <c r="AA64" s="103">
        <v>0</v>
      </c>
      <c r="AB64" s="103">
        <v>0</v>
      </c>
      <c r="AC64" s="103">
        <v>0</v>
      </c>
      <c r="AD64" s="103">
        <v>0</v>
      </c>
      <c r="AE64" s="103">
        <v>0</v>
      </c>
      <c r="AF64" s="103">
        <v>0</v>
      </c>
      <c r="AG64" s="103">
        <v>0</v>
      </c>
      <c r="AH64" s="103">
        <v>0</v>
      </c>
      <c r="AI64" s="103">
        <v>0</v>
      </c>
      <c r="AJ64" s="103">
        <v>0</v>
      </c>
      <c r="AK64" s="103">
        <v>0</v>
      </c>
      <c r="AL64" s="103">
        <v>0</v>
      </c>
      <c r="AM64" s="103">
        <v>0</v>
      </c>
      <c r="AN64" s="103">
        <v>0</v>
      </c>
      <c r="AO64" s="103">
        <v>0</v>
      </c>
      <c r="AP64" s="103">
        <v>0</v>
      </c>
      <c r="AQ64" s="103">
        <v>0</v>
      </c>
      <c r="AR64" s="103">
        <v>0</v>
      </c>
      <c r="AS64" s="103">
        <v>0</v>
      </c>
      <c r="AT64" s="103">
        <v>0</v>
      </c>
      <c r="AU64" s="103">
        <v>0</v>
      </c>
      <c r="AV64" s="103">
        <v>0</v>
      </c>
      <c r="AW64" s="103">
        <v>0</v>
      </c>
      <c r="AX64" s="103">
        <v>0</v>
      </c>
      <c r="AY64" s="103">
        <v>0</v>
      </c>
      <c r="AZ64" s="103">
        <v>0</v>
      </c>
      <c r="BA64" s="104">
        <v>0</v>
      </c>
    </row>
    <row r="65" spans="1:53" x14ac:dyDescent="0.35">
      <c r="A65" s="105" t="s">
        <v>188</v>
      </c>
      <c r="B65" s="106" t="s">
        <v>331</v>
      </c>
      <c r="C65" s="107">
        <v>0</v>
      </c>
      <c r="D65" s="108">
        <v>0</v>
      </c>
      <c r="E65" s="108">
        <v>0</v>
      </c>
      <c r="F65" s="108">
        <v>0</v>
      </c>
      <c r="G65" s="108">
        <v>0</v>
      </c>
      <c r="H65" s="108">
        <v>0</v>
      </c>
      <c r="I65" s="108">
        <v>0</v>
      </c>
      <c r="J65" s="108">
        <v>0</v>
      </c>
      <c r="K65" s="108">
        <v>0</v>
      </c>
      <c r="L65" s="108">
        <v>0</v>
      </c>
      <c r="M65" s="108">
        <v>0</v>
      </c>
      <c r="N65" s="108">
        <v>0</v>
      </c>
      <c r="O65" s="108">
        <v>0</v>
      </c>
      <c r="P65" s="108">
        <v>0</v>
      </c>
      <c r="Q65" s="108">
        <v>0</v>
      </c>
      <c r="R65" s="108">
        <v>0</v>
      </c>
      <c r="S65" s="108">
        <v>0</v>
      </c>
      <c r="T65" s="108">
        <v>0</v>
      </c>
      <c r="U65" s="108">
        <v>0</v>
      </c>
      <c r="V65" s="108">
        <v>0</v>
      </c>
      <c r="W65" s="108">
        <v>0</v>
      </c>
      <c r="X65" s="108">
        <v>0</v>
      </c>
      <c r="Y65" s="108">
        <v>0</v>
      </c>
      <c r="Z65" s="108">
        <v>0</v>
      </c>
      <c r="AA65" s="108">
        <v>0</v>
      </c>
      <c r="AB65" s="108">
        <v>0</v>
      </c>
      <c r="AC65" s="108">
        <v>0</v>
      </c>
      <c r="AD65" s="108">
        <v>0</v>
      </c>
      <c r="AE65" s="108">
        <v>0</v>
      </c>
      <c r="AF65" s="108">
        <v>0</v>
      </c>
      <c r="AG65" s="108">
        <v>0</v>
      </c>
      <c r="AH65" s="108">
        <v>0</v>
      </c>
      <c r="AI65" s="108">
        <v>0</v>
      </c>
      <c r="AJ65" s="108">
        <v>0</v>
      </c>
      <c r="AK65" s="108">
        <v>0</v>
      </c>
      <c r="AL65" s="108">
        <v>0</v>
      </c>
      <c r="AM65" s="108">
        <v>0</v>
      </c>
      <c r="AN65" s="108">
        <v>0</v>
      </c>
      <c r="AO65" s="108">
        <v>0</v>
      </c>
      <c r="AP65" s="108">
        <v>0</v>
      </c>
      <c r="AQ65" s="108">
        <v>0</v>
      </c>
      <c r="AR65" s="108">
        <v>0</v>
      </c>
      <c r="AS65" s="108">
        <v>0</v>
      </c>
      <c r="AT65" s="108">
        <v>0</v>
      </c>
      <c r="AU65" s="108">
        <v>0</v>
      </c>
      <c r="AV65" s="108">
        <v>0</v>
      </c>
      <c r="AW65" s="108">
        <v>0</v>
      </c>
      <c r="AX65" s="108">
        <v>0</v>
      </c>
      <c r="AY65" s="108">
        <v>0</v>
      </c>
      <c r="AZ65" s="108">
        <v>0</v>
      </c>
      <c r="BA65" s="109">
        <v>0</v>
      </c>
    </row>
    <row r="66" spans="1:53" x14ac:dyDescent="0.35">
      <c r="A66" s="105" t="s">
        <v>332</v>
      </c>
      <c r="B66" s="106" t="s">
        <v>333</v>
      </c>
      <c r="C66" s="107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8">
        <v>0</v>
      </c>
      <c r="P66" s="108">
        <v>0</v>
      </c>
      <c r="Q66" s="108">
        <v>0</v>
      </c>
      <c r="R66" s="108">
        <v>0</v>
      </c>
      <c r="S66" s="108">
        <v>0</v>
      </c>
      <c r="T66" s="108">
        <v>0</v>
      </c>
      <c r="U66" s="108">
        <v>0</v>
      </c>
      <c r="V66" s="108">
        <v>0</v>
      </c>
      <c r="W66" s="108">
        <v>0</v>
      </c>
      <c r="X66" s="108">
        <v>0</v>
      </c>
      <c r="Y66" s="108">
        <v>0</v>
      </c>
      <c r="Z66" s="108">
        <v>0</v>
      </c>
      <c r="AA66" s="108">
        <v>0</v>
      </c>
      <c r="AB66" s="108">
        <v>0</v>
      </c>
      <c r="AC66" s="108">
        <v>0</v>
      </c>
      <c r="AD66" s="108">
        <v>0</v>
      </c>
      <c r="AE66" s="108">
        <v>0</v>
      </c>
      <c r="AF66" s="108">
        <v>0</v>
      </c>
      <c r="AG66" s="108">
        <v>0</v>
      </c>
      <c r="AH66" s="108">
        <v>0</v>
      </c>
      <c r="AI66" s="108">
        <v>0</v>
      </c>
      <c r="AJ66" s="108">
        <v>0</v>
      </c>
      <c r="AK66" s="108">
        <v>0</v>
      </c>
      <c r="AL66" s="108">
        <v>0</v>
      </c>
      <c r="AM66" s="108">
        <v>0</v>
      </c>
      <c r="AN66" s="108">
        <v>0</v>
      </c>
      <c r="AO66" s="108">
        <v>0</v>
      </c>
      <c r="AP66" s="108">
        <v>0</v>
      </c>
      <c r="AQ66" s="108">
        <v>0</v>
      </c>
      <c r="AR66" s="108">
        <v>0</v>
      </c>
      <c r="AS66" s="108">
        <v>0</v>
      </c>
      <c r="AT66" s="108">
        <v>0</v>
      </c>
      <c r="AU66" s="108">
        <v>0</v>
      </c>
      <c r="AV66" s="108">
        <v>0</v>
      </c>
      <c r="AW66" s="108">
        <v>0</v>
      </c>
      <c r="AX66" s="108">
        <v>0</v>
      </c>
      <c r="AY66" s="108">
        <v>0</v>
      </c>
      <c r="AZ66" s="108">
        <v>0</v>
      </c>
      <c r="BA66" s="109">
        <v>0</v>
      </c>
    </row>
    <row r="67" spans="1:53" x14ac:dyDescent="0.35">
      <c r="A67" s="100" t="s">
        <v>334</v>
      </c>
      <c r="B67" s="101" t="s">
        <v>335</v>
      </c>
      <c r="C67" s="102">
        <v>0</v>
      </c>
      <c r="D67" s="103">
        <v>0</v>
      </c>
      <c r="E67" s="103">
        <v>0</v>
      </c>
      <c r="F67" s="103">
        <v>0</v>
      </c>
      <c r="G67" s="103">
        <v>0</v>
      </c>
      <c r="H67" s="103">
        <v>0</v>
      </c>
      <c r="I67" s="103">
        <v>0</v>
      </c>
      <c r="J67" s="103">
        <v>0</v>
      </c>
      <c r="K67" s="103">
        <v>0</v>
      </c>
      <c r="L67" s="103">
        <v>0</v>
      </c>
      <c r="M67" s="103">
        <v>0</v>
      </c>
      <c r="N67" s="103">
        <v>0</v>
      </c>
      <c r="O67" s="103">
        <v>0</v>
      </c>
      <c r="P67" s="103">
        <v>0</v>
      </c>
      <c r="Q67" s="103">
        <v>0</v>
      </c>
      <c r="R67" s="103">
        <v>0</v>
      </c>
      <c r="S67" s="103">
        <v>0</v>
      </c>
      <c r="T67" s="103">
        <v>0</v>
      </c>
      <c r="U67" s="103">
        <v>0</v>
      </c>
      <c r="V67" s="103">
        <v>0</v>
      </c>
      <c r="W67" s="103">
        <v>0</v>
      </c>
      <c r="X67" s="103">
        <v>0</v>
      </c>
      <c r="Y67" s="103">
        <v>0</v>
      </c>
      <c r="Z67" s="103">
        <v>0</v>
      </c>
      <c r="AA67" s="103">
        <v>0</v>
      </c>
      <c r="AB67" s="103">
        <v>0</v>
      </c>
      <c r="AC67" s="103">
        <v>0</v>
      </c>
      <c r="AD67" s="103">
        <v>0</v>
      </c>
      <c r="AE67" s="103">
        <v>0</v>
      </c>
      <c r="AF67" s="103">
        <v>0</v>
      </c>
      <c r="AG67" s="103">
        <v>0</v>
      </c>
      <c r="AH67" s="103">
        <v>0</v>
      </c>
      <c r="AI67" s="103">
        <v>0</v>
      </c>
      <c r="AJ67" s="103">
        <v>0</v>
      </c>
      <c r="AK67" s="103">
        <v>0</v>
      </c>
      <c r="AL67" s="103">
        <v>0</v>
      </c>
      <c r="AM67" s="103">
        <v>0</v>
      </c>
      <c r="AN67" s="103">
        <v>0</v>
      </c>
      <c r="AO67" s="103">
        <v>0</v>
      </c>
      <c r="AP67" s="103">
        <v>0</v>
      </c>
      <c r="AQ67" s="103">
        <v>0</v>
      </c>
      <c r="AR67" s="103">
        <v>0</v>
      </c>
      <c r="AS67" s="103">
        <v>0</v>
      </c>
      <c r="AT67" s="103">
        <v>0</v>
      </c>
      <c r="AU67" s="103">
        <v>0</v>
      </c>
      <c r="AV67" s="103">
        <v>0</v>
      </c>
      <c r="AW67" s="103">
        <v>0</v>
      </c>
      <c r="AX67" s="103">
        <v>0</v>
      </c>
      <c r="AY67" s="103">
        <v>0</v>
      </c>
      <c r="AZ67" s="103">
        <v>0</v>
      </c>
      <c r="BA67" s="104">
        <v>0</v>
      </c>
    </row>
    <row r="68" spans="1:53" x14ac:dyDescent="0.35">
      <c r="A68" s="100" t="s">
        <v>336</v>
      </c>
      <c r="B68" s="101" t="s">
        <v>337</v>
      </c>
      <c r="C68" s="102">
        <v>0</v>
      </c>
      <c r="D68" s="103">
        <v>0</v>
      </c>
      <c r="E68" s="103">
        <v>0</v>
      </c>
      <c r="F68" s="103">
        <v>0</v>
      </c>
      <c r="G68" s="103">
        <v>0</v>
      </c>
      <c r="H68" s="103">
        <v>0</v>
      </c>
      <c r="I68" s="103">
        <v>0</v>
      </c>
      <c r="J68" s="103">
        <v>0</v>
      </c>
      <c r="K68" s="103">
        <v>0</v>
      </c>
      <c r="L68" s="103">
        <v>0</v>
      </c>
      <c r="M68" s="103">
        <v>0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3">
        <v>0</v>
      </c>
      <c r="W68" s="103">
        <v>0</v>
      </c>
      <c r="X68" s="103">
        <v>0</v>
      </c>
      <c r="Y68" s="103">
        <v>0</v>
      </c>
      <c r="Z68" s="103">
        <v>0</v>
      </c>
      <c r="AA68" s="103">
        <v>0</v>
      </c>
      <c r="AB68" s="103">
        <v>0</v>
      </c>
      <c r="AC68" s="103">
        <v>0</v>
      </c>
      <c r="AD68" s="103">
        <v>0</v>
      </c>
      <c r="AE68" s="103">
        <v>0</v>
      </c>
      <c r="AF68" s="103">
        <v>0</v>
      </c>
      <c r="AG68" s="103">
        <v>0</v>
      </c>
      <c r="AH68" s="103">
        <v>0</v>
      </c>
      <c r="AI68" s="103">
        <v>0</v>
      </c>
      <c r="AJ68" s="103">
        <v>0</v>
      </c>
      <c r="AK68" s="103">
        <v>0</v>
      </c>
      <c r="AL68" s="103">
        <v>0</v>
      </c>
      <c r="AM68" s="103">
        <v>0</v>
      </c>
      <c r="AN68" s="103">
        <v>0</v>
      </c>
      <c r="AO68" s="103">
        <v>0</v>
      </c>
      <c r="AP68" s="103">
        <v>0</v>
      </c>
      <c r="AQ68" s="103">
        <v>0</v>
      </c>
      <c r="AR68" s="103">
        <v>0</v>
      </c>
      <c r="AS68" s="103">
        <v>0</v>
      </c>
      <c r="AT68" s="103">
        <v>0</v>
      </c>
      <c r="AU68" s="103">
        <v>0</v>
      </c>
      <c r="AV68" s="103">
        <v>0</v>
      </c>
      <c r="AW68" s="103">
        <v>0</v>
      </c>
      <c r="AX68" s="103">
        <v>0</v>
      </c>
      <c r="AY68" s="103">
        <v>0</v>
      </c>
      <c r="AZ68" s="103">
        <v>0</v>
      </c>
      <c r="BA68" s="104">
        <v>0</v>
      </c>
    </row>
    <row r="69" spans="1:53" x14ac:dyDescent="0.35">
      <c r="A69" s="105" t="s">
        <v>338</v>
      </c>
      <c r="B69" s="106" t="s">
        <v>339</v>
      </c>
      <c r="C69" s="107">
        <v>0</v>
      </c>
      <c r="D69" s="108">
        <v>0</v>
      </c>
      <c r="E69" s="108">
        <v>0</v>
      </c>
      <c r="F69" s="108">
        <v>0</v>
      </c>
      <c r="G69" s="108">
        <v>0</v>
      </c>
      <c r="H69" s="108">
        <v>0</v>
      </c>
      <c r="I69" s="108">
        <v>0</v>
      </c>
      <c r="J69" s="108">
        <v>0</v>
      </c>
      <c r="K69" s="108">
        <v>0</v>
      </c>
      <c r="L69" s="108">
        <v>0</v>
      </c>
      <c r="M69" s="108">
        <v>0</v>
      </c>
      <c r="N69" s="108">
        <v>0</v>
      </c>
      <c r="O69" s="108">
        <v>0</v>
      </c>
      <c r="P69" s="108">
        <v>0</v>
      </c>
      <c r="Q69" s="108">
        <v>0</v>
      </c>
      <c r="R69" s="108">
        <v>0</v>
      </c>
      <c r="S69" s="108">
        <v>0</v>
      </c>
      <c r="T69" s="108">
        <v>0</v>
      </c>
      <c r="U69" s="108">
        <v>0</v>
      </c>
      <c r="V69" s="108">
        <v>0</v>
      </c>
      <c r="W69" s="108">
        <v>0</v>
      </c>
      <c r="X69" s="108">
        <v>0</v>
      </c>
      <c r="Y69" s="108">
        <v>0</v>
      </c>
      <c r="Z69" s="108">
        <v>0</v>
      </c>
      <c r="AA69" s="108">
        <v>0</v>
      </c>
      <c r="AB69" s="108">
        <v>0</v>
      </c>
      <c r="AC69" s="108">
        <v>0</v>
      </c>
      <c r="AD69" s="108">
        <v>0</v>
      </c>
      <c r="AE69" s="108">
        <v>0</v>
      </c>
      <c r="AF69" s="108">
        <v>0</v>
      </c>
      <c r="AG69" s="108">
        <v>0</v>
      </c>
      <c r="AH69" s="108">
        <v>0</v>
      </c>
      <c r="AI69" s="108">
        <v>0</v>
      </c>
      <c r="AJ69" s="108">
        <v>0</v>
      </c>
      <c r="AK69" s="108">
        <v>0</v>
      </c>
      <c r="AL69" s="108">
        <v>0</v>
      </c>
      <c r="AM69" s="108">
        <v>0</v>
      </c>
      <c r="AN69" s="108">
        <v>0</v>
      </c>
      <c r="AO69" s="108">
        <v>0</v>
      </c>
      <c r="AP69" s="108">
        <v>0</v>
      </c>
      <c r="AQ69" s="108">
        <v>0</v>
      </c>
      <c r="AR69" s="108">
        <v>0</v>
      </c>
      <c r="AS69" s="108">
        <v>0</v>
      </c>
      <c r="AT69" s="108">
        <v>0</v>
      </c>
      <c r="AU69" s="108">
        <v>0</v>
      </c>
      <c r="AV69" s="108">
        <v>0</v>
      </c>
      <c r="AW69" s="108">
        <v>0</v>
      </c>
      <c r="AX69" s="108">
        <v>0</v>
      </c>
      <c r="AY69" s="108">
        <v>0</v>
      </c>
      <c r="AZ69" s="108">
        <v>0</v>
      </c>
      <c r="BA69" s="109">
        <v>0</v>
      </c>
    </row>
    <row r="70" spans="1:53" x14ac:dyDescent="0.35">
      <c r="A70" s="105" t="s">
        <v>166</v>
      </c>
      <c r="B70" s="106" t="s">
        <v>340</v>
      </c>
      <c r="C70" s="107">
        <v>0</v>
      </c>
      <c r="D70" s="108">
        <v>0</v>
      </c>
      <c r="E70" s="108">
        <v>0</v>
      </c>
      <c r="F70" s="108">
        <v>0</v>
      </c>
      <c r="G70" s="108">
        <v>0</v>
      </c>
      <c r="H70" s="108">
        <v>0</v>
      </c>
      <c r="I70" s="108">
        <v>0</v>
      </c>
      <c r="J70" s="108">
        <v>0</v>
      </c>
      <c r="K70" s="108">
        <v>0</v>
      </c>
      <c r="L70" s="108">
        <v>0</v>
      </c>
      <c r="M70" s="108">
        <v>0</v>
      </c>
      <c r="N70" s="108">
        <v>0</v>
      </c>
      <c r="O70" s="108">
        <v>0</v>
      </c>
      <c r="P70" s="108">
        <v>0</v>
      </c>
      <c r="Q70" s="108">
        <v>0</v>
      </c>
      <c r="R70" s="108">
        <v>0</v>
      </c>
      <c r="S70" s="108">
        <v>0</v>
      </c>
      <c r="T70" s="108">
        <v>0</v>
      </c>
      <c r="U70" s="108">
        <v>0</v>
      </c>
      <c r="V70" s="108">
        <v>0</v>
      </c>
      <c r="W70" s="108">
        <v>0</v>
      </c>
      <c r="X70" s="108">
        <v>0</v>
      </c>
      <c r="Y70" s="108">
        <v>0</v>
      </c>
      <c r="Z70" s="108">
        <v>0</v>
      </c>
      <c r="AA70" s="108">
        <v>0</v>
      </c>
      <c r="AB70" s="108">
        <v>0</v>
      </c>
      <c r="AC70" s="108">
        <v>0</v>
      </c>
      <c r="AD70" s="108">
        <v>0</v>
      </c>
      <c r="AE70" s="108">
        <v>0</v>
      </c>
      <c r="AF70" s="108">
        <v>0</v>
      </c>
      <c r="AG70" s="108">
        <v>0</v>
      </c>
      <c r="AH70" s="108">
        <v>0</v>
      </c>
      <c r="AI70" s="108">
        <v>0</v>
      </c>
      <c r="AJ70" s="108">
        <v>0</v>
      </c>
      <c r="AK70" s="108">
        <v>0</v>
      </c>
      <c r="AL70" s="108">
        <v>0</v>
      </c>
      <c r="AM70" s="108">
        <v>0</v>
      </c>
      <c r="AN70" s="108">
        <v>0</v>
      </c>
      <c r="AO70" s="108">
        <v>0</v>
      </c>
      <c r="AP70" s="108">
        <v>0</v>
      </c>
      <c r="AQ70" s="108">
        <v>0</v>
      </c>
      <c r="AR70" s="108">
        <v>0</v>
      </c>
      <c r="AS70" s="108">
        <v>0</v>
      </c>
      <c r="AT70" s="108">
        <v>0</v>
      </c>
      <c r="AU70" s="108">
        <v>0</v>
      </c>
      <c r="AV70" s="108">
        <v>0</v>
      </c>
      <c r="AW70" s="108">
        <v>0</v>
      </c>
      <c r="AX70" s="108">
        <v>0</v>
      </c>
      <c r="AY70" s="108">
        <v>0</v>
      </c>
      <c r="AZ70" s="108">
        <v>0</v>
      </c>
      <c r="BA70" s="109">
        <v>0</v>
      </c>
    </row>
    <row r="71" spans="1:53" x14ac:dyDescent="0.35">
      <c r="A71" s="105" t="s">
        <v>341</v>
      </c>
      <c r="B71" s="106" t="s">
        <v>342</v>
      </c>
      <c r="C71" s="107">
        <v>0</v>
      </c>
      <c r="D71" s="108">
        <v>0</v>
      </c>
      <c r="E71" s="108">
        <v>0</v>
      </c>
      <c r="F71" s="108">
        <v>0</v>
      </c>
      <c r="G71" s="108">
        <v>0</v>
      </c>
      <c r="H71" s="108">
        <v>0</v>
      </c>
      <c r="I71" s="108">
        <v>0</v>
      </c>
      <c r="J71" s="108">
        <v>0</v>
      </c>
      <c r="K71" s="108">
        <v>0</v>
      </c>
      <c r="L71" s="108">
        <v>0</v>
      </c>
      <c r="M71" s="108">
        <v>0</v>
      </c>
      <c r="N71" s="108">
        <v>0</v>
      </c>
      <c r="O71" s="108">
        <v>0</v>
      </c>
      <c r="P71" s="108">
        <v>0</v>
      </c>
      <c r="Q71" s="108">
        <v>0</v>
      </c>
      <c r="R71" s="108">
        <v>0</v>
      </c>
      <c r="S71" s="108">
        <v>0</v>
      </c>
      <c r="T71" s="108">
        <v>0</v>
      </c>
      <c r="U71" s="108">
        <v>0</v>
      </c>
      <c r="V71" s="108">
        <v>0</v>
      </c>
      <c r="W71" s="108">
        <v>0</v>
      </c>
      <c r="X71" s="108">
        <v>0</v>
      </c>
      <c r="Y71" s="108">
        <v>0</v>
      </c>
      <c r="Z71" s="108">
        <v>0</v>
      </c>
      <c r="AA71" s="108">
        <v>0</v>
      </c>
      <c r="AB71" s="108">
        <v>0</v>
      </c>
      <c r="AC71" s="108">
        <v>0</v>
      </c>
      <c r="AD71" s="108">
        <v>0</v>
      </c>
      <c r="AE71" s="108">
        <v>0</v>
      </c>
      <c r="AF71" s="108">
        <v>0</v>
      </c>
      <c r="AG71" s="108">
        <v>0</v>
      </c>
      <c r="AH71" s="108">
        <v>0</v>
      </c>
      <c r="AI71" s="108">
        <v>0</v>
      </c>
      <c r="AJ71" s="108">
        <v>0</v>
      </c>
      <c r="AK71" s="108">
        <v>0</v>
      </c>
      <c r="AL71" s="108">
        <v>0</v>
      </c>
      <c r="AM71" s="108">
        <v>0</v>
      </c>
      <c r="AN71" s="108">
        <v>0</v>
      </c>
      <c r="AO71" s="108">
        <v>0</v>
      </c>
      <c r="AP71" s="108">
        <v>0</v>
      </c>
      <c r="AQ71" s="108">
        <v>0</v>
      </c>
      <c r="AR71" s="108">
        <v>0</v>
      </c>
      <c r="AS71" s="108">
        <v>0</v>
      </c>
      <c r="AT71" s="108">
        <v>0</v>
      </c>
      <c r="AU71" s="108">
        <v>0</v>
      </c>
      <c r="AV71" s="108">
        <v>0</v>
      </c>
      <c r="AW71" s="108">
        <v>0</v>
      </c>
      <c r="AX71" s="108">
        <v>0</v>
      </c>
      <c r="AY71" s="108">
        <v>0</v>
      </c>
      <c r="AZ71" s="108">
        <v>0</v>
      </c>
      <c r="BA71" s="109">
        <v>0</v>
      </c>
    </row>
    <row r="72" spans="1:53" x14ac:dyDescent="0.35">
      <c r="A72" s="105" t="s">
        <v>343</v>
      </c>
      <c r="B72" s="106" t="s">
        <v>344</v>
      </c>
      <c r="C72" s="107">
        <v>0</v>
      </c>
      <c r="D72" s="108">
        <v>0</v>
      </c>
      <c r="E72" s="108">
        <v>0</v>
      </c>
      <c r="F72" s="108">
        <v>0</v>
      </c>
      <c r="G72" s="108">
        <v>0</v>
      </c>
      <c r="H72" s="108">
        <v>0</v>
      </c>
      <c r="I72" s="108">
        <v>0</v>
      </c>
      <c r="J72" s="108">
        <v>0</v>
      </c>
      <c r="K72" s="108">
        <v>0</v>
      </c>
      <c r="L72" s="108">
        <v>0</v>
      </c>
      <c r="M72" s="108">
        <v>0</v>
      </c>
      <c r="N72" s="108">
        <v>0</v>
      </c>
      <c r="O72" s="108">
        <v>0</v>
      </c>
      <c r="P72" s="108">
        <v>0</v>
      </c>
      <c r="Q72" s="108">
        <v>0</v>
      </c>
      <c r="R72" s="108">
        <v>0</v>
      </c>
      <c r="S72" s="108">
        <v>0</v>
      </c>
      <c r="T72" s="108">
        <v>0</v>
      </c>
      <c r="U72" s="108">
        <v>0</v>
      </c>
      <c r="V72" s="108">
        <v>0</v>
      </c>
      <c r="W72" s="108">
        <v>0</v>
      </c>
      <c r="X72" s="108">
        <v>0</v>
      </c>
      <c r="Y72" s="108">
        <v>0</v>
      </c>
      <c r="Z72" s="108">
        <v>0</v>
      </c>
      <c r="AA72" s="108">
        <v>0</v>
      </c>
      <c r="AB72" s="108">
        <v>0</v>
      </c>
      <c r="AC72" s="108">
        <v>0</v>
      </c>
      <c r="AD72" s="108">
        <v>0</v>
      </c>
      <c r="AE72" s="108">
        <v>0</v>
      </c>
      <c r="AF72" s="108">
        <v>0</v>
      </c>
      <c r="AG72" s="108">
        <v>0</v>
      </c>
      <c r="AH72" s="108">
        <v>0</v>
      </c>
      <c r="AI72" s="108">
        <v>0</v>
      </c>
      <c r="AJ72" s="108">
        <v>0</v>
      </c>
      <c r="AK72" s="108">
        <v>0</v>
      </c>
      <c r="AL72" s="108">
        <v>0</v>
      </c>
      <c r="AM72" s="108">
        <v>0</v>
      </c>
      <c r="AN72" s="108">
        <v>0</v>
      </c>
      <c r="AO72" s="108">
        <v>0</v>
      </c>
      <c r="AP72" s="108">
        <v>0</v>
      </c>
      <c r="AQ72" s="108">
        <v>0</v>
      </c>
      <c r="AR72" s="108">
        <v>0</v>
      </c>
      <c r="AS72" s="108">
        <v>0</v>
      </c>
      <c r="AT72" s="108">
        <v>0</v>
      </c>
      <c r="AU72" s="108">
        <v>0</v>
      </c>
      <c r="AV72" s="108">
        <v>0</v>
      </c>
      <c r="AW72" s="108">
        <v>0</v>
      </c>
      <c r="AX72" s="108">
        <v>0</v>
      </c>
      <c r="AY72" s="108">
        <v>0</v>
      </c>
      <c r="AZ72" s="108">
        <v>0</v>
      </c>
      <c r="BA72" s="109">
        <v>0</v>
      </c>
    </row>
    <row r="73" spans="1:53" x14ac:dyDescent="0.35">
      <c r="A73" s="105" t="s">
        <v>345</v>
      </c>
      <c r="B73" s="106" t="s">
        <v>346</v>
      </c>
      <c r="C73" s="107">
        <v>0</v>
      </c>
      <c r="D73" s="108">
        <v>0</v>
      </c>
      <c r="E73" s="108">
        <v>0</v>
      </c>
      <c r="F73" s="108">
        <v>0</v>
      </c>
      <c r="G73" s="108">
        <v>0</v>
      </c>
      <c r="H73" s="108">
        <v>0</v>
      </c>
      <c r="I73" s="108">
        <v>0</v>
      </c>
      <c r="J73" s="108">
        <v>0</v>
      </c>
      <c r="K73" s="108">
        <v>0</v>
      </c>
      <c r="L73" s="108">
        <v>0</v>
      </c>
      <c r="M73" s="108">
        <v>0</v>
      </c>
      <c r="N73" s="108">
        <v>0</v>
      </c>
      <c r="O73" s="108">
        <v>0</v>
      </c>
      <c r="P73" s="108">
        <v>0</v>
      </c>
      <c r="Q73" s="108">
        <v>0</v>
      </c>
      <c r="R73" s="108">
        <v>0</v>
      </c>
      <c r="S73" s="108">
        <v>0</v>
      </c>
      <c r="T73" s="108">
        <v>0</v>
      </c>
      <c r="U73" s="108">
        <v>0</v>
      </c>
      <c r="V73" s="108">
        <v>0</v>
      </c>
      <c r="W73" s="108">
        <v>0</v>
      </c>
      <c r="X73" s="108">
        <v>0</v>
      </c>
      <c r="Y73" s="108">
        <v>0</v>
      </c>
      <c r="Z73" s="108">
        <v>0</v>
      </c>
      <c r="AA73" s="108">
        <v>0</v>
      </c>
      <c r="AB73" s="108">
        <v>0</v>
      </c>
      <c r="AC73" s="108">
        <v>0</v>
      </c>
      <c r="AD73" s="108">
        <v>0</v>
      </c>
      <c r="AE73" s="108">
        <v>0</v>
      </c>
      <c r="AF73" s="108">
        <v>0</v>
      </c>
      <c r="AG73" s="108">
        <v>0</v>
      </c>
      <c r="AH73" s="108">
        <v>0</v>
      </c>
      <c r="AI73" s="108">
        <v>0</v>
      </c>
      <c r="AJ73" s="108">
        <v>0</v>
      </c>
      <c r="AK73" s="108">
        <v>0</v>
      </c>
      <c r="AL73" s="108">
        <v>0</v>
      </c>
      <c r="AM73" s="108">
        <v>0</v>
      </c>
      <c r="AN73" s="108">
        <v>0</v>
      </c>
      <c r="AO73" s="108">
        <v>0</v>
      </c>
      <c r="AP73" s="108">
        <v>0</v>
      </c>
      <c r="AQ73" s="108">
        <v>0</v>
      </c>
      <c r="AR73" s="108">
        <v>0</v>
      </c>
      <c r="AS73" s="108">
        <v>0</v>
      </c>
      <c r="AT73" s="108">
        <v>0</v>
      </c>
      <c r="AU73" s="108">
        <v>0</v>
      </c>
      <c r="AV73" s="108">
        <v>0</v>
      </c>
      <c r="AW73" s="108">
        <v>0</v>
      </c>
      <c r="AX73" s="108">
        <v>0</v>
      </c>
      <c r="AY73" s="108">
        <v>0</v>
      </c>
      <c r="AZ73" s="108">
        <v>0</v>
      </c>
      <c r="BA73" s="109">
        <v>0</v>
      </c>
    </row>
    <row r="74" spans="1:53" x14ac:dyDescent="0.35">
      <c r="A74" s="110" t="s">
        <v>347</v>
      </c>
      <c r="B74" s="111" t="s">
        <v>348</v>
      </c>
      <c r="C74" s="112">
        <v>0</v>
      </c>
      <c r="D74" s="113">
        <v>0</v>
      </c>
      <c r="E74" s="113">
        <v>0</v>
      </c>
      <c r="F74" s="113">
        <v>0</v>
      </c>
      <c r="G74" s="113">
        <v>0</v>
      </c>
      <c r="H74" s="113">
        <v>0</v>
      </c>
      <c r="I74" s="113">
        <v>0</v>
      </c>
      <c r="J74" s="113">
        <v>0</v>
      </c>
      <c r="K74" s="113">
        <v>0</v>
      </c>
      <c r="L74" s="113">
        <v>0</v>
      </c>
      <c r="M74" s="113">
        <v>0</v>
      </c>
      <c r="N74" s="113">
        <v>0</v>
      </c>
      <c r="O74" s="113">
        <v>0</v>
      </c>
      <c r="P74" s="113">
        <v>0</v>
      </c>
      <c r="Q74" s="113">
        <v>0</v>
      </c>
      <c r="R74" s="113">
        <v>0</v>
      </c>
      <c r="S74" s="113">
        <v>0</v>
      </c>
      <c r="T74" s="113">
        <v>0</v>
      </c>
      <c r="U74" s="113">
        <v>0</v>
      </c>
      <c r="V74" s="113">
        <v>0</v>
      </c>
      <c r="W74" s="113">
        <v>0</v>
      </c>
      <c r="X74" s="113">
        <v>0</v>
      </c>
      <c r="Y74" s="113">
        <v>0</v>
      </c>
      <c r="Z74" s="113">
        <v>0</v>
      </c>
      <c r="AA74" s="113">
        <v>0</v>
      </c>
      <c r="AB74" s="113">
        <v>0</v>
      </c>
      <c r="AC74" s="113">
        <v>0</v>
      </c>
      <c r="AD74" s="113">
        <v>0</v>
      </c>
      <c r="AE74" s="113">
        <v>0</v>
      </c>
      <c r="AF74" s="113">
        <v>0</v>
      </c>
      <c r="AG74" s="113">
        <v>0</v>
      </c>
      <c r="AH74" s="113">
        <v>0</v>
      </c>
      <c r="AI74" s="113">
        <v>0</v>
      </c>
      <c r="AJ74" s="113">
        <v>0</v>
      </c>
      <c r="AK74" s="113">
        <v>0</v>
      </c>
      <c r="AL74" s="113">
        <v>0</v>
      </c>
      <c r="AM74" s="113">
        <v>0</v>
      </c>
      <c r="AN74" s="113">
        <v>0</v>
      </c>
      <c r="AO74" s="113">
        <v>0</v>
      </c>
      <c r="AP74" s="113">
        <v>0</v>
      </c>
      <c r="AQ74" s="113">
        <v>0</v>
      </c>
      <c r="AR74" s="113">
        <v>0</v>
      </c>
      <c r="AS74" s="113">
        <v>0</v>
      </c>
      <c r="AT74" s="113">
        <v>0</v>
      </c>
      <c r="AU74" s="113">
        <v>0</v>
      </c>
      <c r="AV74" s="113">
        <v>0</v>
      </c>
      <c r="AW74" s="113">
        <v>0</v>
      </c>
      <c r="AX74" s="113">
        <v>0</v>
      </c>
      <c r="AY74" s="113">
        <v>0</v>
      </c>
      <c r="AZ74" s="113">
        <v>0</v>
      </c>
      <c r="BA74" s="114">
        <v>0</v>
      </c>
    </row>
    <row r="75" spans="1:53" x14ac:dyDescent="0.35">
      <c r="A75" s="110" t="s">
        <v>349</v>
      </c>
      <c r="B75" s="111" t="s">
        <v>350</v>
      </c>
      <c r="C75" s="112">
        <v>0</v>
      </c>
      <c r="D75" s="113">
        <v>0</v>
      </c>
      <c r="E75" s="113">
        <v>0</v>
      </c>
      <c r="F75" s="113">
        <v>0</v>
      </c>
      <c r="G75" s="113">
        <v>0</v>
      </c>
      <c r="H75" s="113">
        <v>0</v>
      </c>
      <c r="I75" s="113">
        <v>0</v>
      </c>
      <c r="J75" s="113">
        <v>0</v>
      </c>
      <c r="K75" s="113">
        <v>0</v>
      </c>
      <c r="L75" s="113">
        <v>0</v>
      </c>
      <c r="M75" s="113">
        <v>0</v>
      </c>
      <c r="N75" s="113">
        <v>0</v>
      </c>
      <c r="O75" s="113">
        <v>0</v>
      </c>
      <c r="P75" s="113">
        <v>0</v>
      </c>
      <c r="Q75" s="113">
        <v>0</v>
      </c>
      <c r="R75" s="113">
        <v>0</v>
      </c>
      <c r="S75" s="113">
        <v>0</v>
      </c>
      <c r="T75" s="113">
        <v>0</v>
      </c>
      <c r="U75" s="113">
        <v>0</v>
      </c>
      <c r="V75" s="113">
        <v>0</v>
      </c>
      <c r="W75" s="113">
        <v>0</v>
      </c>
      <c r="X75" s="113">
        <v>0</v>
      </c>
      <c r="Y75" s="113">
        <v>0</v>
      </c>
      <c r="Z75" s="113">
        <v>0</v>
      </c>
      <c r="AA75" s="113">
        <v>0</v>
      </c>
      <c r="AB75" s="113">
        <v>0</v>
      </c>
      <c r="AC75" s="113">
        <v>0</v>
      </c>
      <c r="AD75" s="113">
        <v>0</v>
      </c>
      <c r="AE75" s="113">
        <v>0</v>
      </c>
      <c r="AF75" s="113">
        <v>0</v>
      </c>
      <c r="AG75" s="113">
        <v>0</v>
      </c>
      <c r="AH75" s="113">
        <v>0</v>
      </c>
      <c r="AI75" s="113">
        <v>0</v>
      </c>
      <c r="AJ75" s="113">
        <v>0</v>
      </c>
      <c r="AK75" s="113">
        <v>0</v>
      </c>
      <c r="AL75" s="113">
        <v>0</v>
      </c>
      <c r="AM75" s="113">
        <v>0</v>
      </c>
      <c r="AN75" s="113">
        <v>0</v>
      </c>
      <c r="AO75" s="113">
        <v>0</v>
      </c>
      <c r="AP75" s="113">
        <v>0</v>
      </c>
      <c r="AQ75" s="113">
        <v>0</v>
      </c>
      <c r="AR75" s="113">
        <v>0</v>
      </c>
      <c r="AS75" s="113">
        <v>0</v>
      </c>
      <c r="AT75" s="113">
        <v>0</v>
      </c>
      <c r="AU75" s="113">
        <v>0</v>
      </c>
      <c r="AV75" s="113">
        <v>0</v>
      </c>
      <c r="AW75" s="113">
        <v>0</v>
      </c>
      <c r="AX75" s="113">
        <v>0</v>
      </c>
      <c r="AY75" s="113">
        <v>0</v>
      </c>
      <c r="AZ75" s="113">
        <v>0</v>
      </c>
      <c r="BA75" s="114">
        <v>0</v>
      </c>
    </row>
    <row r="76" spans="1:53" x14ac:dyDescent="0.35">
      <c r="A76" s="110" t="s">
        <v>351</v>
      </c>
      <c r="B76" s="111" t="s">
        <v>352</v>
      </c>
      <c r="C76" s="112">
        <v>0</v>
      </c>
      <c r="D76" s="113">
        <v>0</v>
      </c>
      <c r="E76" s="113">
        <v>0</v>
      </c>
      <c r="F76" s="113">
        <v>0</v>
      </c>
      <c r="G76" s="113">
        <v>0</v>
      </c>
      <c r="H76" s="113">
        <v>0</v>
      </c>
      <c r="I76" s="113">
        <v>0</v>
      </c>
      <c r="J76" s="113">
        <v>0</v>
      </c>
      <c r="K76" s="113">
        <v>0</v>
      </c>
      <c r="L76" s="113">
        <v>0</v>
      </c>
      <c r="M76" s="113">
        <v>0</v>
      </c>
      <c r="N76" s="113">
        <v>0</v>
      </c>
      <c r="O76" s="113">
        <v>0</v>
      </c>
      <c r="P76" s="113">
        <v>0</v>
      </c>
      <c r="Q76" s="113">
        <v>0</v>
      </c>
      <c r="R76" s="113">
        <v>0</v>
      </c>
      <c r="S76" s="113">
        <v>0</v>
      </c>
      <c r="T76" s="113">
        <v>0</v>
      </c>
      <c r="U76" s="113">
        <v>0</v>
      </c>
      <c r="V76" s="113">
        <v>0</v>
      </c>
      <c r="W76" s="113">
        <v>0</v>
      </c>
      <c r="X76" s="113">
        <v>0</v>
      </c>
      <c r="Y76" s="113">
        <v>0</v>
      </c>
      <c r="Z76" s="113">
        <v>0</v>
      </c>
      <c r="AA76" s="113">
        <v>0</v>
      </c>
      <c r="AB76" s="113">
        <v>0</v>
      </c>
      <c r="AC76" s="113">
        <v>0</v>
      </c>
      <c r="AD76" s="113">
        <v>0</v>
      </c>
      <c r="AE76" s="113">
        <v>0</v>
      </c>
      <c r="AF76" s="113">
        <v>0</v>
      </c>
      <c r="AG76" s="113">
        <v>0</v>
      </c>
      <c r="AH76" s="113">
        <v>0</v>
      </c>
      <c r="AI76" s="113">
        <v>0</v>
      </c>
      <c r="AJ76" s="113">
        <v>0</v>
      </c>
      <c r="AK76" s="113">
        <v>0</v>
      </c>
      <c r="AL76" s="113">
        <v>0</v>
      </c>
      <c r="AM76" s="113">
        <v>0</v>
      </c>
      <c r="AN76" s="113">
        <v>0</v>
      </c>
      <c r="AO76" s="113">
        <v>0</v>
      </c>
      <c r="AP76" s="113">
        <v>0</v>
      </c>
      <c r="AQ76" s="113">
        <v>0</v>
      </c>
      <c r="AR76" s="113">
        <v>0</v>
      </c>
      <c r="AS76" s="113">
        <v>0</v>
      </c>
      <c r="AT76" s="113">
        <v>0</v>
      </c>
      <c r="AU76" s="113">
        <v>0</v>
      </c>
      <c r="AV76" s="113">
        <v>0</v>
      </c>
      <c r="AW76" s="113">
        <v>0</v>
      </c>
      <c r="AX76" s="113">
        <v>0</v>
      </c>
      <c r="AY76" s="113">
        <v>0</v>
      </c>
      <c r="AZ76" s="113">
        <v>0</v>
      </c>
      <c r="BA76" s="114">
        <v>0</v>
      </c>
    </row>
    <row r="77" spans="1:53" x14ac:dyDescent="0.35">
      <c r="A77" s="110" t="s">
        <v>180</v>
      </c>
      <c r="B77" s="111" t="s">
        <v>353</v>
      </c>
      <c r="C77" s="112">
        <v>0</v>
      </c>
      <c r="D77" s="113">
        <v>0</v>
      </c>
      <c r="E77" s="113">
        <v>0</v>
      </c>
      <c r="F77" s="113">
        <v>0</v>
      </c>
      <c r="G77" s="113">
        <v>0</v>
      </c>
      <c r="H77" s="113">
        <v>0</v>
      </c>
      <c r="I77" s="113">
        <v>0</v>
      </c>
      <c r="J77" s="113">
        <v>0</v>
      </c>
      <c r="K77" s="113">
        <v>0</v>
      </c>
      <c r="L77" s="113">
        <v>0</v>
      </c>
      <c r="M77" s="113">
        <v>0</v>
      </c>
      <c r="N77" s="113">
        <v>0</v>
      </c>
      <c r="O77" s="113">
        <v>0</v>
      </c>
      <c r="P77" s="113">
        <v>0</v>
      </c>
      <c r="Q77" s="113">
        <v>0</v>
      </c>
      <c r="R77" s="113">
        <v>0</v>
      </c>
      <c r="S77" s="113">
        <v>0</v>
      </c>
      <c r="T77" s="113">
        <v>0</v>
      </c>
      <c r="U77" s="113">
        <v>0</v>
      </c>
      <c r="V77" s="113">
        <v>0</v>
      </c>
      <c r="W77" s="113">
        <v>0</v>
      </c>
      <c r="X77" s="113">
        <v>0</v>
      </c>
      <c r="Y77" s="113">
        <v>0</v>
      </c>
      <c r="Z77" s="113">
        <v>0</v>
      </c>
      <c r="AA77" s="113">
        <v>0</v>
      </c>
      <c r="AB77" s="113">
        <v>0</v>
      </c>
      <c r="AC77" s="113">
        <v>0</v>
      </c>
      <c r="AD77" s="113">
        <v>0</v>
      </c>
      <c r="AE77" s="113">
        <v>0</v>
      </c>
      <c r="AF77" s="113">
        <v>0</v>
      </c>
      <c r="AG77" s="113">
        <v>0</v>
      </c>
      <c r="AH77" s="113">
        <v>0</v>
      </c>
      <c r="AI77" s="113">
        <v>0</v>
      </c>
      <c r="AJ77" s="113">
        <v>0</v>
      </c>
      <c r="AK77" s="113">
        <v>0</v>
      </c>
      <c r="AL77" s="113">
        <v>0</v>
      </c>
      <c r="AM77" s="113">
        <v>0</v>
      </c>
      <c r="AN77" s="113">
        <v>0</v>
      </c>
      <c r="AO77" s="113">
        <v>0</v>
      </c>
      <c r="AP77" s="113">
        <v>0</v>
      </c>
      <c r="AQ77" s="113">
        <v>0</v>
      </c>
      <c r="AR77" s="113">
        <v>0</v>
      </c>
      <c r="AS77" s="113">
        <v>0</v>
      </c>
      <c r="AT77" s="113">
        <v>0</v>
      </c>
      <c r="AU77" s="113">
        <v>0</v>
      </c>
      <c r="AV77" s="113">
        <v>0</v>
      </c>
      <c r="AW77" s="113">
        <v>0</v>
      </c>
      <c r="AX77" s="113">
        <v>0</v>
      </c>
      <c r="AY77" s="113">
        <v>0</v>
      </c>
      <c r="AZ77" s="113">
        <v>0</v>
      </c>
      <c r="BA77" s="114">
        <v>0</v>
      </c>
    </row>
    <row r="78" spans="1:53" x14ac:dyDescent="0.35">
      <c r="A78" s="100" t="s">
        <v>186</v>
      </c>
      <c r="B78" s="101" t="s">
        <v>354</v>
      </c>
      <c r="C78" s="102">
        <v>0</v>
      </c>
      <c r="D78" s="103">
        <v>0</v>
      </c>
      <c r="E78" s="103">
        <v>0</v>
      </c>
      <c r="F78" s="103">
        <v>0</v>
      </c>
      <c r="G78" s="103">
        <v>0</v>
      </c>
      <c r="H78" s="103">
        <v>0</v>
      </c>
      <c r="I78" s="103">
        <v>0</v>
      </c>
      <c r="J78" s="103">
        <v>0</v>
      </c>
      <c r="K78" s="103">
        <v>0</v>
      </c>
      <c r="L78" s="103">
        <v>0</v>
      </c>
      <c r="M78" s="103">
        <v>0</v>
      </c>
      <c r="N78" s="103">
        <v>0</v>
      </c>
      <c r="O78" s="103">
        <v>0</v>
      </c>
      <c r="P78" s="103">
        <v>0</v>
      </c>
      <c r="Q78" s="103">
        <v>0</v>
      </c>
      <c r="R78" s="103">
        <v>0</v>
      </c>
      <c r="S78" s="103">
        <v>0</v>
      </c>
      <c r="T78" s="103">
        <v>0</v>
      </c>
      <c r="U78" s="103">
        <v>0</v>
      </c>
      <c r="V78" s="103">
        <v>0</v>
      </c>
      <c r="W78" s="103">
        <v>0</v>
      </c>
      <c r="X78" s="103">
        <v>0</v>
      </c>
      <c r="Y78" s="103">
        <v>0</v>
      </c>
      <c r="Z78" s="103">
        <v>0</v>
      </c>
      <c r="AA78" s="103">
        <v>0</v>
      </c>
      <c r="AB78" s="103">
        <v>0</v>
      </c>
      <c r="AC78" s="103">
        <v>0</v>
      </c>
      <c r="AD78" s="103">
        <v>0</v>
      </c>
      <c r="AE78" s="103">
        <v>0</v>
      </c>
      <c r="AF78" s="103">
        <v>0</v>
      </c>
      <c r="AG78" s="103">
        <v>0</v>
      </c>
      <c r="AH78" s="103">
        <v>0</v>
      </c>
      <c r="AI78" s="103">
        <v>0</v>
      </c>
      <c r="AJ78" s="103">
        <v>0</v>
      </c>
      <c r="AK78" s="103">
        <v>0</v>
      </c>
      <c r="AL78" s="103">
        <v>0</v>
      </c>
      <c r="AM78" s="103">
        <v>0</v>
      </c>
      <c r="AN78" s="103">
        <v>0</v>
      </c>
      <c r="AO78" s="103">
        <v>0</v>
      </c>
      <c r="AP78" s="103">
        <v>0</v>
      </c>
      <c r="AQ78" s="103">
        <v>0</v>
      </c>
      <c r="AR78" s="103">
        <v>0</v>
      </c>
      <c r="AS78" s="103">
        <v>0</v>
      </c>
      <c r="AT78" s="103">
        <v>0</v>
      </c>
      <c r="AU78" s="103">
        <v>0</v>
      </c>
      <c r="AV78" s="103">
        <v>0</v>
      </c>
      <c r="AW78" s="103">
        <v>0</v>
      </c>
      <c r="AX78" s="103">
        <v>0</v>
      </c>
      <c r="AY78" s="103">
        <v>0</v>
      </c>
      <c r="AZ78" s="103">
        <v>0</v>
      </c>
      <c r="BA78" s="104">
        <v>0</v>
      </c>
    </row>
    <row r="79" spans="1:53" x14ac:dyDescent="0.35">
      <c r="A79" s="95" t="s">
        <v>112</v>
      </c>
      <c r="B79" s="96" t="s">
        <v>355</v>
      </c>
      <c r="C79" s="97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  <c r="L79" s="98">
        <v>0</v>
      </c>
      <c r="M79" s="98">
        <v>0</v>
      </c>
      <c r="N79" s="98">
        <v>0</v>
      </c>
      <c r="O79" s="98">
        <v>0</v>
      </c>
      <c r="P79" s="98">
        <v>0</v>
      </c>
      <c r="Q79" s="98">
        <v>0</v>
      </c>
      <c r="R79" s="98">
        <v>0</v>
      </c>
      <c r="S79" s="98">
        <v>0</v>
      </c>
      <c r="T79" s="98">
        <v>0</v>
      </c>
      <c r="U79" s="98">
        <v>0</v>
      </c>
      <c r="V79" s="98">
        <v>0</v>
      </c>
      <c r="W79" s="98">
        <v>0</v>
      </c>
      <c r="X79" s="98">
        <v>0</v>
      </c>
      <c r="Y79" s="98">
        <v>0</v>
      </c>
      <c r="Z79" s="98">
        <v>0</v>
      </c>
      <c r="AA79" s="98">
        <v>0</v>
      </c>
      <c r="AB79" s="98">
        <v>0</v>
      </c>
      <c r="AC79" s="98">
        <v>0</v>
      </c>
      <c r="AD79" s="98">
        <v>0</v>
      </c>
      <c r="AE79" s="98">
        <v>0</v>
      </c>
      <c r="AF79" s="98">
        <v>0</v>
      </c>
      <c r="AG79" s="98">
        <v>0</v>
      </c>
      <c r="AH79" s="98">
        <v>0</v>
      </c>
      <c r="AI79" s="98">
        <v>0</v>
      </c>
      <c r="AJ79" s="98">
        <v>0</v>
      </c>
      <c r="AK79" s="98">
        <v>0</v>
      </c>
      <c r="AL79" s="98">
        <v>0</v>
      </c>
      <c r="AM79" s="98">
        <v>0</v>
      </c>
      <c r="AN79" s="98">
        <v>0</v>
      </c>
      <c r="AO79" s="98">
        <v>0</v>
      </c>
      <c r="AP79" s="98">
        <v>0</v>
      </c>
      <c r="AQ79" s="98">
        <v>0</v>
      </c>
      <c r="AR79" s="98">
        <v>0</v>
      </c>
      <c r="AS79" s="98">
        <v>0</v>
      </c>
      <c r="AT79" s="98">
        <v>0</v>
      </c>
      <c r="AU79" s="98">
        <v>0</v>
      </c>
      <c r="AV79" s="98">
        <v>0</v>
      </c>
      <c r="AW79" s="98">
        <v>0</v>
      </c>
      <c r="AX79" s="98">
        <v>0</v>
      </c>
      <c r="AY79" s="98">
        <v>0</v>
      </c>
      <c r="AZ79" s="98">
        <v>0</v>
      </c>
      <c r="BA79" s="99">
        <v>0</v>
      </c>
    </row>
    <row r="80" spans="1:53" x14ac:dyDescent="0.35">
      <c r="A80" s="95" t="s">
        <v>356</v>
      </c>
      <c r="B80" s="96">
        <v>7200</v>
      </c>
      <c r="C80" s="97">
        <v>0</v>
      </c>
      <c r="D80" s="98">
        <v>0</v>
      </c>
      <c r="E80" s="98">
        <v>0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  <c r="L80" s="98">
        <v>0</v>
      </c>
      <c r="M80" s="98">
        <v>0</v>
      </c>
      <c r="N80" s="98">
        <v>0</v>
      </c>
      <c r="O80" s="98">
        <v>0</v>
      </c>
      <c r="P80" s="98">
        <v>0</v>
      </c>
      <c r="Q80" s="98">
        <v>0</v>
      </c>
      <c r="R80" s="98">
        <v>0</v>
      </c>
      <c r="S80" s="98">
        <v>0</v>
      </c>
      <c r="T80" s="98">
        <v>0</v>
      </c>
      <c r="U80" s="98">
        <v>0</v>
      </c>
      <c r="V80" s="98">
        <v>0</v>
      </c>
      <c r="W80" s="98">
        <v>0</v>
      </c>
      <c r="X80" s="98">
        <v>0</v>
      </c>
      <c r="Y80" s="98">
        <v>0</v>
      </c>
      <c r="Z80" s="98">
        <v>0</v>
      </c>
      <c r="AA80" s="98">
        <v>0</v>
      </c>
      <c r="AB80" s="98">
        <v>0</v>
      </c>
      <c r="AC80" s="98">
        <v>0</v>
      </c>
      <c r="AD80" s="98">
        <v>0</v>
      </c>
      <c r="AE80" s="98">
        <v>0</v>
      </c>
      <c r="AF80" s="98">
        <v>0</v>
      </c>
      <c r="AG80" s="98">
        <v>0</v>
      </c>
      <c r="AH80" s="98">
        <v>0</v>
      </c>
      <c r="AI80" s="98">
        <v>0</v>
      </c>
      <c r="AJ80" s="98">
        <v>0</v>
      </c>
      <c r="AK80" s="98">
        <v>0</v>
      </c>
      <c r="AL80" s="98">
        <v>0</v>
      </c>
      <c r="AM80" s="98">
        <v>0</v>
      </c>
      <c r="AN80" s="98">
        <v>0</v>
      </c>
      <c r="AO80" s="98">
        <v>0</v>
      </c>
      <c r="AP80" s="98">
        <v>0</v>
      </c>
      <c r="AQ80" s="98">
        <v>0</v>
      </c>
      <c r="AR80" s="98">
        <v>0</v>
      </c>
      <c r="AS80" s="98">
        <v>0</v>
      </c>
      <c r="AT80" s="98">
        <v>0</v>
      </c>
      <c r="AU80" s="98">
        <v>0</v>
      </c>
      <c r="AV80" s="98">
        <v>0</v>
      </c>
      <c r="AW80" s="98">
        <v>0</v>
      </c>
      <c r="AX80" s="98">
        <v>0</v>
      </c>
      <c r="AY80" s="98">
        <v>0</v>
      </c>
      <c r="AZ80" s="98">
        <v>0</v>
      </c>
      <c r="BA80" s="99">
        <v>0</v>
      </c>
    </row>
    <row r="81" spans="1:53" x14ac:dyDescent="0.35">
      <c r="A81" s="100" t="s">
        <v>357</v>
      </c>
      <c r="B81" s="101" t="s">
        <v>358</v>
      </c>
      <c r="C81" s="102">
        <v>0</v>
      </c>
      <c r="D81" s="103">
        <v>0</v>
      </c>
      <c r="E81" s="103">
        <v>0</v>
      </c>
      <c r="F81" s="103">
        <v>0</v>
      </c>
      <c r="G81" s="103">
        <v>0</v>
      </c>
      <c r="H81" s="103">
        <v>0</v>
      </c>
      <c r="I81" s="103">
        <v>0</v>
      </c>
      <c r="J81" s="103">
        <v>0</v>
      </c>
      <c r="K81" s="103">
        <v>0</v>
      </c>
      <c r="L81" s="103">
        <v>0</v>
      </c>
      <c r="M81" s="103">
        <v>0</v>
      </c>
      <c r="N81" s="103">
        <v>0</v>
      </c>
      <c r="O81" s="103">
        <v>0</v>
      </c>
      <c r="P81" s="103">
        <v>0</v>
      </c>
      <c r="Q81" s="103">
        <v>0</v>
      </c>
      <c r="R81" s="103">
        <v>0</v>
      </c>
      <c r="S81" s="103">
        <v>0</v>
      </c>
      <c r="T81" s="103">
        <v>0</v>
      </c>
      <c r="U81" s="103">
        <v>0</v>
      </c>
      <c r="V81" s="103">
        <v>0</v>
      </c>
      <c r="W81" s="103">
        <v>0</v>
      </c>
      <c r="X81" s="103">
        <v>0</v>
      </c>
      <c r="Y81" s="103">
        <v>0</v>
      </c>
      <c r="Z81" s="103">
        <v>0</v>
      </c>
      <c r="AA81" s="103">
        <v>0</v>
      </c>
      <c r="AB81" s="103">
        <v>0</v>
      </c>
      <c r="AC81" s="103">
        <v>0</v>
      </c>
      <c r="AD81" s="103">
        <v>0</v>
      </c>
      <c r="AE81" s="103">
        <v>0</v>
      </c>
      <c r="AF81" s="103">
        <v>0</v>
      </c>
      <c r="AG81" s="103">
        <v>0</v>
      </c>
      <c r="AH81" s="103">
        <v>0</v>
      </c>
      <c r="AI81" s="103">
        <v>0</v>
      </c>
      <c r="AJ81" s="103">
        <v>0</v>
      </c>
      <c r="AK81" s="103">
        <v>0</v>
      </c>
      <c r="AL81" s="103">
        <v>0</v>
      </c>
      <c r="AM81" s="103">
        <v>0</v>
      </c>
      <c r="AN81" s="103">
        <v>0</v>
      </c>
      <c r="AO81" s="103">
        <v>0</v>
      </c>
      <c r="AP81" s="103">
        <v>0</v>
      </c>
      <c r="AQ81" s="103">
        <v>0</v>
      </c>
      <c r="AR81" s="103">
        <v>0</v>
      </c>
      <c r="AS81" s="103">
        <v>0</v>
      </c>
      <c r="AT81" s="103">
        <v>0</v>
      </c>
      <c r="AU81" s="103">
        <v>0</v>
      </c>
      <c r="AV81" s="103">
        <v>0</v>
      </c>
      <c r="AW81" s="103">
        <v>0</v>
      </c>
      <c r="AX81" s="103">
        <v>0</v>
      </c>
      <c r="AY81" s="103">
        <v>0</v>
      </c>
      <c r="AZ81" s="103">
        <v>0</v>
      </c>
      <c r="BA81" s="104">
        <v>0</v>
      </c>
    </row>
    <row r="82" spans="1:53" x14ac:dyDescent="0.35">
      <c r="A82" s="100" t="s">
        <v>359</v>
      </c>
      <c r="B82" s="101" t="s">
        <v>360</v>
      </c>
      <c r="C82" s="102">
        <v>0</v>
      </c>
      <c r="D82" s="103">
        <v>0</v>
      </c>
      <c r="E82" s="103">
        <v>0</v>
      </c>
      <c r="F82" s="103">
        <v>0</v>
      </c>
      <c r="G82" s="103">
        <v>0</v>
      </c>
      <c r="H82" s="103">
        <v>0</v>
      </c>
      <c r="I82" s="103">
        <v>0</v>
      </c>
      <c r="J82" s="103">
        <v>0</v>
      </c>
      <c r="K82" s="103">
        <v>0</v>
      </c>
      <c r="L82" s="103">
        <v>0</v>
      </c>
      <c r="M82" s="103">
        <v>0</v>
      </c>
      <c r="N82" s="103">
        <v>0</v>
      </c>
      <c r="O82" s="103">
        <v>0</v>
      </c>
      <c r="P82" s="103">
        <v>0</v>
      </c>
      <c r="Q82" s="103">
        <v>0</v>
      </c>
      <c r="R82" s="103">
        <v>0</v>
      </c>
      <c r="S82" s="103">
        <v>0</v>
      </c>
      <c r="T82" s="103">
        <v>0</v>
      </c>
      <c r="U82" s="103">
        <v>0</v>
      </c>
      <c r="V82" s="103">
        <v>0</v>
      </c>
      <c r="W82" s="103">
        <v>0</v>
      </c>
      <c r="X82" s="103">
        <v>0</v>
      </c>
      <c r="Y82" s="103">
        <v>0</v>
      </c>
      <c r="Z82" s="103">
        <v>0</v>
      </c>
      <c r="AA82" s="103">
        <v>0</v>
      </c>
      <c r="AB82" s="103">
        <v>0</v>
      </c>
      <c r="AC82" s="103">
        <v>0</v>
      </c>
      <c r="AD82" s="103">
        <v>0</v>
      </c>
      <c r="AE82" s="103">
        <v>0</v>
      </c>
      <c r="AF82" s="103">
        <v>0</v>
      </c>
      <c r="AG82" s="103">
        <v>0</v>
      </c>
      <c r="AH82" s="103">
        <v>0</v>
      </c>
      <c r="AI82" s="103">
        <v>0</v>
      </c>
      <c r="AJ82" s="103">
        <v>0</v>
      </c>
      <c r="AK82" s="103">
        <v>0</v>
      </c>
      <c r="AL82" s="103">
        <v>0</v>
      </c>
      <c r="AM82" s="103">
        <v>0</v>
      </c>
      <c r="AN82" s="103">
        <v>0</v>
      </c>
      <c r="AO82" s="103">
        <v>0</v>
      </c>
      <c r="AP82" s="103">
        <v>0</v>
      </c>
      <c r="AQ82" s="103">
        <v>0</v>
      </c>
      <c r="AR82" s="103">
        <v>0</v>
      </c>
      <c r="AS82" s="103">
        <v>0</v>
      </c>
      <c r="AT82" s="103">
        <v>0</v>
      </c>
      <c r="AU82" s="103">
        <v>0</v>
      </c>
      <c r="AV82" s="103">
        <v>0</v>
      </c>
      <c r="AW82" s="103">
        <v>0</v>
      </c>
      <c r="AX82" s="103">
        <v>0</v>
      </c>
      <c r="AY82" s="103">
        <v>0</v>
      </c>
      <c r="AZ82" s="103">
        <v>0</v>
      </c>
      <c r="BA82" s="104">
        <v>0</v>
      </c>
    </row>
    <row r="83" spans="1:53" x14ac:dyDescent="0.35">
      <c r="A83" s="95" t="s">
        <v>7</v>
      </c>
      <c r="B83" s="96" t="s">
        <v>361</v>
      </c>
      <c r="C83" s="97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  <c r="L83" s="98">
        <v>0</v>
      </c>
      <c r="M83" s="98">
        <v>0</v>
      </c>
      <c r="N83" s="98">
        <v>0</v>
      </c>
      <c r="O83" s="98">
        <v>0</v>
      </c>
      <c r="P83" s="98">
        <v>0</v>
      </c>
      <c r="Q83" s="98">
        <v>0</v>
      </c>
      <c r="R83" s="98">
        <v>0</v>
      </c>
      <c r="S83" s="98">
        <v>0</v>
      </c>
      <c r="T83" s="98">
        <v>0</v>
      </c>
      <c r="U83" s="98">
        <v>0</v>
      </c>
      <c r="V83" s="98">
        <v>0</v>
      </c>
      <c r="W83" s="98">
        <v>0</v>
      </c>
      <c r="X83" s="98">
        <v>0</v>
      </c>
      <c r="Y83" s="98">
        <v>0</v>
      </c>
      <c r="Z83" s="98">
        <v>0</v>
      </c>
      <c r="AA83" s="98">
        <v>0</v>
      </c>
      <c r="AB83" s="98">
        <v>0</v>
      </c>
      <c r="AC83" s="98">
        <v>0</v>
      </c>
      <c r="AD83" s="98">
        <v>0</v>
      </c>
      <c r="AE83" s="98">
        <v>0</v>
      </c>
      <c r="AF83" s="98">
        <v>0</v>
      </c>
      <c r="AG83" s="98">
        <v>0</v>
      </c>
      <c r="AH83" s="98">
        <v>0</v>
      </c>
      <c r="AI83" s="98">
        <v>0</v>
      </c>
      <c r="AJ83" s="98">
        <v>0</v>
      </c>
      <c r="AK83" s="98">
        <v>0</v>
      </c>
      <c r="AL83" s="98">
        <v>0</v>
      </c>
      <c r="AM83" s="98">
        <v>0</v>
      </c>
      <c r="AN83" s="98">
        <v>0</v>
      </c>
      <c r="AO83" s="98">
        <v>0</v>
      </c>
      <c r="AP83" s="98">
        <v>0</v>
      </c>
      <c r="AQ83" s="98">
        <v>0</v>
      </c>
      <c r="AR83" s="98">
        <v>0</v>
      </c>
      <c r="AS83" s="98">
        <v>0</v>
      </c>
      <c r="AT83" s="98">
        <v>0</v>
      </c>
      <c r="AU83" s="98">
        <v>0</v>
      </c>
      <c r="AV83" s="98">
        <v>0</v>
      </c>
      <c r="AW83" s="98">
        <v>0</v>
      </c>
      <c r="AX83" s="98">
        <v>0</v>
      </c>
      <c r="AY83" s="98">
        <v>0</v>
      </c>
      <c r="AZ83" s="98">
        <v>0</v>
      </c>
      <c r="BA83" s="99">
        <v>0</v>
      </c>
    </row>
    <row r="84" spans="1:53" x14ac:dyDescent="0.35">
      <c r="A84" s="115" t="s">
        <v>362</v>
      </c>
      <c r="B84" s="116" t="s">
        <v>363</v>
      </c>
      <c r="C84" s="117">
        <v>0</v>
      </c>
      <c r="D84" s="118">
        <v>0</v>
      </c>
      <c r="E84" s="118">
        <v>0</v>
      </c>
      <c r="F84" s="118">
        <v>0</v>
      </c>
      <c r="G84" s="118">
        <v>0</v>
      </c>
      <c r="H84" s="118">
        <v>0</v>
      </c>
      <c r="I84" s="118">
        <v>0</v>
      </c>
      <c r="J84" s="118">
        <v>0</v>
      </c>
      <c r="K84" s="118">
        <v>0</v>
      </c>
      <c r="L84" s="118">
        <v>0</v>
      </c>
      <c r="M84" s="118">
        <v>0</v>
      </c>
      <c r="N84" s="118">
        <v>0</v>
      </c>
      <c r="O84" s="118">
        <v>0</v>
      </c>
      <c r="P84" s="118">
        <v>0</v>
      </c>
      <c r="Q84" s="118">
        <v>0</v>
      </c>
      <c r="R84" s="118">
        <v>0</v>
      </c>
      <c r="S84" s="118">
        <v>0</v>
      </c>
      <c r="T84" s="118">
        <v>0</v>
      </c>
      <c r="U84" s="118">
        <v>0</v>
      </c>
      <c r="V84" s="118">
        <v>0</v>
      </c>
      <c r="W84" s="118">
        <v>0</v>
      </c>
      <c r="X84" s="118">
        <v>0</v>
      </c>
      <c r="Y84" s="118">
        <v>0</v>
      </c>
      <c r="Z84" s="118">
        <v>0</v>
      </c>
      <c r="AA84" s="118">
        <v>0</v>
      </c>
      <c r="AB84" s="118">
        <v>0</v>
      </c>
      <c r="AC84" s="118">
        <v>0</v>
      </c>
      <c r="AD84" s="118">
        <v>0</v>
      </c>
      <c r="AE84" s="118">
        <v>0</v>
      </c>
      <c r="AF84" s="118">
        <v>0</v>
      </c>
      <c r="AG84" s="118">
        <v>0</v>
      </c>
      <c r="AH84" s="118">
        <v>0</v>
      </c>
      <c r="AI84" s="118">
        <v>0</v>
      </c>
      <c r="AJ84" s="118">
        <v>0</v>
      </c>
      <c r="AK84" s="118">
        <v>0</v>
      </c>
      <c r="AL84" s="118">
        <v>0</v>
      </c>
      <c r="AM84" s="118">
        <v>0</v>
      </c>
      <c r="AN84" s="118">
        <v>0</v>
      </c>
      <c r="AO84" s="118">
        <v>0</v>
      </c>
      <c r="AP84" s="118">
        <v>0</v>
      </c>
      <c r="AQ84" s="118">
        <v>0</v>
      </c>
      <c r="AR84" s="118">
        <v>0</v>
      </c>
      <c r="AS84" s="118">
        <v>0</v>
      </c>
      <c r="AT84" s="118">
        <v>0</v>
      </c>
      <c r="AU84" s="118">
        <v>0</v>
      </c>
      <c r="AV84" s="118">
        <v>0</v>
      </c>
      <c r="AW84" s="118">
        <v>0</v>
      </c>
      <c r="AX84" s="118">
        <v>0</v>
      </c>
      <c r="AY84" s="118">
        <v>0</v>
      </c>
      <c r="AZ84" s="118">
        <v>0</v>
      </c>
      <c r="BA84" s="119">
        <v>0</v>
      </c>
    </row>
    <row r="85" spans="1:53" x14ac:dyDescent="0.35">
      <c r="A85" s="120" t="s">
        <v>364</v>
      </c>
      <c r="B85" s="121" t="s">
        <v>365</v>
      </c>
      <c r="C85" s="122">
        <v>0</v>
      </c>
      <c r="D85" s="123">
        <v>0</v>
      </c>
      <c r="E85" s="123">
        <v>0</v>
      </c>
      <c r="F85" s="123">
        <v>0</v>
      </c>
      <c r="G85" s="123">
        <v>0</v>
      </c>
      <c r="H85" s="123">
        <v>0</v>
      </c>
      <c r="I85" s="123">
        <v>0</v>
      </c>
      <c r="J85" s="123">
        <v>0</v>
      </c>
      <c r="K85" s="123">
        <v>0</v>
      </c>
      <c r="L85" s="123">
        <v>0</v>
      </c>
      <c r="M85" s="123">
        <v>0</v>
      </c>
      <c r="N85" s="123">
        <v>0</v>
      </c>
      <c r="O85" s="123">
        <v>0</v>
      </c>
      <c r="P85" s="123">
        <v>0</v>
      </c>
      <c r="Q85" s="123">
        <v>0</v>
      </c>
      <c r="R85" s="123">
        <v>0</v>
      </c>
      <c r="S85" s="123">
        <v>0</v>
      </c>
      <c r="T85" s="123">
        <v>0</v>
      </c>
      <c r="U85" s="123">
        <v>0</v>
      </c>
      <c r="V85" s="123">
        <v>0</v>
      </c>
      <c r="W85" s="123">
        <v>0</v>
      </c>
      <c r="X85" s="123">
        <v>0</v>
      </c>
      <c r="Y85" s="123">
        <v>0</v>
      </c>
      <c r="Z85" s="123">
        <v>0</v>
      </c>
      <c r="AA85" s="123">
        <v>0</v>
      </c>
      <c r="AB85" s="123">
        <v>0</v>
      </c>
      <c r="AC85" s="123">
        <v>0</v>
      </c>
      <c r="AD85" s="123">
        <v>0</v>
      </c>
      <c r="AE85" s="123">
        <v>0</v>
      </c>
      <c r="AF85" s="123">
        <v>0</v>
      </c>
      <c r="AG85" s="123">
        <v>0</v>
      </c>
      <c r="AH85" s="123">
        <v>0</v>
      </c>
      <c r="AI85" s="123">
        <v>0</v>
      </c>
      <c r="AJ85" s="123">
        <v>0</v>
      </c>
      <c r="AK85" s="123">
        <v>0</v>
      </c>
      <c r="AL85" s="123">
        <v>0</v>
      </c>
      <c r="AM85" s="123">
        <v>0</v>
      </c>
      <c r="AN85" s="123">
        <v>0</v>
      </c>
      <c r="AO85" s="123">
        <v>0</v>
      </c>
      <c r="AP85" s="123">
        <v>0</v>
      </c>
      <c r="AQ85" s="123">
        <v>0</v>
      </c>
      <c r="AR85" s="123">
        <v>0</v>
      </c>
      <c r="AS85" s="123">
        <v>0</v>
      </c>
      <c r="AT85" s="123">
        <v>0</v>
      </c>
      <c r="AU85" s="123">
        <v>0</v>
      </c>
      <c r="AV85" s="123">
        <v>0</v>
      </c>
      <c r="AW85" s="123">
        <v>0</v>
      </c>
      <c r="AX85" s="123">
        <v>0</v>
      </c>
      <c r="AY85" s="123">
        <v>0</v>
      </c>
      <c r="AZ85" s="123">
        <v>0</v>
      </c>
      <c r="BA85" s="124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7:H46"/>
  <sheetViews>
    <sheetView zoomScale="85" zoomScaleNormal="85" workbookViewId="0">
      <selection activeCell="B32" sqref="B32"/>
    </sheetView>
  </sheetViews>
  <sheetFormatPr defaultColWidth="10.6640625" defaultRowHeight="14.25" x14ac:dyDescent="0.45"/>
  <cols>
    <col min="1" max="1" width="20.06640625" bestFit="1" customWidth="1"/>
    <col min="2" max="2" width="12.19921875" bestFit="1" customWidth="1"/>
    <col min="3" max="3" width="17.1328125" bestFit="1" customWidth="1"/>
  </cols>
  <sheetData>
    <row r="27" spans="1:8" x14ac:dyDescent="0.45">
      <c r="A27" s="86" t="s">
        <v>396</v>
      </c>
      <c r="B27" s="53" t="s">
        <v>388</v>
      </c>
      <c r="C27" s="53" t="s">
        <v>389</v>
      </c>
      <c r="D27" s="1" t="s">
        <v>1</v>
      </c>
    </row>
    <row r="28" spans="1:8" x14ac:dyDescent="0.45">
      <c r="A28" t="s">
        <v>397</v>
      </c>
      <c r="B28" s="81">
        <f>12835/(1-0.103)-18</f>
        <v>14290.80713489409</v>
      </c>
      <c r="C28" s="61" t="s">
        <v>384</v>
      </c>
      <c r="D28" s="55"/>
      <c r="H28" s="85"/>
    </row>
    <row r="29" spans="1:8" x14ac:dyDescent="0.45">
      <c r="A29" t="s">
        <v>397</v>
      </c>
      <c r="B29" s="81">
        <f>B28*1000</f>
        <v>14290807.13489409</v>
      </c>
      <c r="C29" s="54" t="s">
        <v>385</v>
      </c>
      <c r="D29" s="55"/>
    </row>
    <row r="30" spans="1:8" x14ac:dyDescent="0.45">
      <c r="A30" t="s">
        <v>399</v>
      </c>
      <c r="B30" s="81">
        <f>'World Nuclear Association'!$B$43*Euratom!B29</f>
        <v>9289024637.6811581</v>
      </c>
      <c r="C30" s="54" t="s">
        <v>386</v>
      </c>
      <c r="D30" s="59" t="s">
        <v>393</v>
      </c>
    </row>
    <row r="31" spans="1:8" x14ac:dyDescent="0.45">
      <c r="A31" t="s">
        <v>399</v>
      </c>
      <c r="B31" s="82">
        <f>CONVERT(B30*10^9,"J","BTU")</f>
        <v>8804296582606409</v>
      </c>
      <c r="C31" s="54" t="s">
        <v>387</v>
      </c>
      <c r="D31" s="55"/>
    </row>
    <row r="32" spans="1:8" x14ac:dyDescent="0.45">
      <c r="A32" t="s">
        <v>400</v>
      </c>
      <c r="B32" s="82">
        <f>B31/About!$C$38</f>
        <v>2.6679686613958812E+16</v>
      </c>
      <c r="C32" s="54" t="s">
        <v>387</v>
      </c>
      <c r="D32" s="55"/>
    </row>
    <row r="33" spans="1:4" x14ac:dyDescent="0.45">
      <c r="B33" s="81"/>
      <c r="C33" s="54"/>
      <c r="D33" s="55"/>
    </row>
    <row r="34" spans="1:4" x14ac:dyDescent="0.45">
      <c r="A34" s="86" t="s">
        <v>395</v>
      </c>
      <c r="B34" s="81"/>
      <c r="C34" s="54"/>
      <c r="D34" s="55"/>
    </row>
    <row r="35" spans="1:4" x14ac:dyDescent="0.45">
      <c r="A35" t="s">
        <v>397</v>
      </c>
      <c r="B35" s="81">
        <f>12835-18</f>
        <v>12817</v>
      </c>
      <c r="C35" s="54" t="s">
        <v>384</v>
      </c>
    </row>
    <row r="36" spans="1:4" x14ac:dyDescent="0.45">
      <c r="A36" t="s">
        <v>397</v>
      </c>
      <c r="B36" s="81">
        <f>B35*1000</f>
        <v>12817000</v>
      </c>
      <c r="C36" s="54" t="s">
        <v>385</v>
      </c>
      <c r="D36" s="59"/>
    </row>
    <row r="37" spans="1:4" x14ac:dyDescent="0.45">
      <c r="A37" t="s">
        <v>399</v>
      </c>
      <c r="B37" s="81">
        <f>'World Nuclear Association'!$B$43*Euratom!B36</f>
        <v>8331050000</v>
      </c>
      <c r="C37" s="54" t="s">
        <v>386</v>
      </c>
      <c r="D37" s="59" t="s">
        <v>393</v>
      </c>
    </row>
    <row r="38" spans="1:4" x14ac:dyDescent="0.45">
      <c r="A38" t="s">
        <v>399</v>
      </c>
      <c r="B38" s="82">
        <f>CONVERT(B37*10^9,"J","BTU")</f>
        <v>7896311820186260</v>
      </c>
      <c r="C38" s="54" t="s">
        <v>387</v>
      </c>
    </row>
    <row r="39" spans="1:4" x14ac:dyDescent="0.45">
      <c r="A39" t="s">
        <v>400</v>
      </c>
      <c r="B39" s="82">
        <f>B38/About!$C$38</f>
        <v>2.392821763692806E+16</v>
      </c>
      <c r="C39" s="54" t="s">
        <v>387</v>
      </c>
    </row>
    <row r="46" spans="1:4" x14ac:dyDescent="0.45">
      <c r="B46" s="65"/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1:B45"/>
  <sheetViews>
    <sheetView zoomScale="85" zoomScaleNormal="85" workbookViewId="0">
      <selection activeCell="F45" sqref="F45"/>
    </sheetView>
  </sheetViews>
  <sheetFormatPr defaultColWidth="10.6640625" defaultRowHeight="14.25" x14ac:dyDescent="0.45"/>
  <cols>
    <col min="1" max="1" width="38.59765625" bestFit="1" customWidth="1"/>
  </cols>
  <sheetData>
    <row r="41" spans="1:2" x14ac:dyDescent="0.45">
      <c r="B41" s="54" t="s">
        <v>383</v>
      </c>
    </row>
    <row r="42" spans="1:2" x14ac:dyDescent="0.45">
      <c r="A42" t="s">
        <v>381</v>
      </c>
      <c r="B42" s="54">
        <v>500</v>
      </c>
    </row>
    <row r="43" spans="1:2" x14ac:dyDescent="0.45">
      <c r="A43" t="s">
        <v>394</v>
      </c>
      <c r="B43" s="54">
        <v>650</v>
      </c>
    </row>
    <row r="44" spans="1:2" x14ac:dyDescent="0.45">
      <c r="A44" t="s">
        <v>398</v>
      </c>
      <c r="B44" s="54">
        <v>28000</v>
      </c>
    </row>
    <row r="45" spans="1:2" x14ac:dyDescent="0.45">
      <c r="A45" t="s">
        <v>382</v>
      </c>
      <c r="B45" s="54">
        <v>3900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CADD-E386-4838-B961-31D7751BB5CF}">
  <dimension ref="A1:AI131"/>
  <sheetViews>
    <sheetView topLeftCell="A43" zoomScale="85" zoomScaleNormal="85" workbookViewId="0">
      <selection activeCell="G58" sqref="G58"/>
    </sheetView>
  </sheetViews>
  <sheetFormatPr defaultRowHeight="14.25" x14ac:dyDescent="0.45"/>
  <cols>
    <col min="1" max="1" width="31.265625" bestFit="1" customWidth="1"/>
    <col min="2" max="2" width="11.59765625" bestFit="1" customWidth="1"/>
  </cols>
  <sheetData>
    <row r="1" spans="1:35" ht="20.25" customHeight="1" x14ac:dyDescent="0.45">
      <c r="A1" s="57" t="s">
        <v>378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</row>
    <row r="3" spans="1:35" x14ac:dyDescent="0.45">
      <c r="A3" s="55"/>
      <c r="B3" s="56">
        <v>2017</v>
      </c>
      <c r="C3" s="56">
        <v>2018</v>
      </c>
      <c r="D3" s="56">
        <v>2019</v>
      </c>
      <c r="E3" s="56">
        <v>2020</v>
      </c>
      <c r="F3" s="56">
        <v>2021</v>
      </c>
      <c r="G3" s="56">
        <v>2022</v>
      </c>
      <c r="H3" s="56">
        <v>2023</v>
      </c>
      <c r="I3" s="56">
        <v>2024</v>
      </c>
      <c r="J3" s="56">
        <v>2025</v>
      </c>
      <c r="K3" s="56">
        <v>2026</v>
      </c>
      <c r="L3" s="56">
        <v>2027</v>
      </c>
      <c r="M3" s="56">
        <v>2028</v>
      </c>
      <c r="N3" s="56">
        <v>2029</v>
      </c>
      <c r="O3" s="56">
        <v>2030</v>
      </c>
      <c r="P3" s="56">
        <v>2031</v>
      </c>
      <c r="Q3" s="56">
        <v>2032</v>
      </c>
      <c r="R3" s="56">
        <v>2033</v>
      </c>
      <c r="S3" s="56">
        <v>2034</v>
      </c>
      <c r="T3" s="56">
        <v>2035</v>
      </c>
      <c r="U3" s="56">
        <v>2036</v>
      </c>
      <c r="V3" s="56">
        <v>2037</v>
      </c>
      <c r="W3" s="56">
        <v>2038</v>
      </c>
      <c r="X3" s="56">
        <v>2039</v>
      </c>
      <c r="Y3" s="56">
        <v>2040</v>
      </c>
      <c r="Z3" s="56">
        <v>2041</v>
      </c>
      <c r="AA3" s="56">
        <v>2042</v>
      </c>
      <c r="AB3" s="56">
        <v>2043</v>
      </c>
      <c r="AC3" s="56">
        <v>2044</v>
      </c>
      <c r="AD3" s="56">
        <v>2045</v>
      </c>
      <c r="AE3" s="56">
        <v>2046</v>
      </c>
      <c r="AF3" s="56">
        <v>2047</v>
      </c>
      <c r="AG3" s="56">
        <v>2048</v>
      </c>
      <c r="AH3" s="56">
        <v>2049</v>
      </c>
      <c r="AI3" s="56">
        <v>2050</v>
      </c>
    </row>
    <row r="4" spans="1:35" x14ac:dyDescent="0.45">
      <c r="A4" s="56" t="s">
        <v>17</v>
      </c>
      <c r="B4" s="74" cm="1">
        <f t="array" ref="B4">SUMPRODUCT(JRCData*($A4=JRC_EPS_Mapping)*(B$3=JRCYear))*BTU_per_ktoe</f>
        <v>9504277182938246</v>
      </c>
      <c r="C4" s="74" cm="1">
        <f t="array" ref="C4">SUMPRODUCT(JRCData*($A4=JRC_EPS_Mapping)*(C$3=JRCYear))*BTU_per_ktoe</f>
        <v>9481916975165892</v>
      </c>
      <c r="D4" s="74" cm="1">
        <f t="array" ref="D4">SUMPRODUCT(JRCData*($A4=JRC_EPS_Mapping)*(D$3=JRCYear))*BTU_per_ktoe</f>
        <v>9470270782706396</v>
      </c>
      <c r="E4" s="74" cm="1">
        <f t="array" ref="E4">SUMPRODUCT(JRCData*($A4=JRC_EPS_Mapping)*(E$3=JRCYear))*BTU_per_ktoe</f>
        <v>9496943656031864</v>
      </c>
      <c r="F4" s="74" cm="1">
        <f t="array" ref="F4">SUMPRODUCT(JRCData*($A4=JRC_EPS_Mapping)*(F$3=JRCYear))*BTU_per_ktoe</f>
        <v>9566730690373138</v>
      </c>
      <c r="G4" s="74" cm="1">
        <f t="array" ref="G4">SUMPRODUCT(JRCData*($A4=JRC_EPS_Mapping)*(G$3=JRCYear))*BTU_per_ktoe</f>
        <v>9653239807418634</v>
      </c>
      <c r="H4" s="74" cm="1">
        <f t="array" ref="H4">SUMPRODUCT(JRCData*($A4=JRC_EPS_Mapping)*(H$3=JRCYear))*BTU_per_ktoe</f>
        <v>9688348158445930</v>
      </c>
      <c r="I4" s="74" cm="1">
        <f t="array" ref="I4">SUMPRODUCT(JRCData*($A4=JRC_EPS_Mapping)*(I$3=JRCYear))*BTU_per_ktoe</f>
        <v>9754245768444840</v>
      </c>
      <c r="J4" s="74" cm="1">
        <f t="array" ref="J4">SUMPRODUCT(JRCData*($A4=JRC_EPS_Mapping)*(J$3=JRCYear))*BTU_per_ktoe</f>
        <v>9820431427609624</v>
      </c>
      <c r="K4" s="74" cm="1">
        <f t="array" ref="K4">SUMPRODUCT(JRCData*($A4=JRC_EPS_Mapping)*(K$3=JRCYear))*BTU_per_ktoe</f>
        <v>9906031845739630</v>
      </c>
      <c r="L4" s="74" cm="1">
        <f t="array" ref="L4">SUMPRODUCT(JRCData*($A4=JRC_EPS_Mapping)*(L$3=JRCYear))*BTU_per_ktoe</f>
        <v>9984032272040688</v>
      </c>
      <c r="M4" s="74" cm="1">
        <f t="array" ref="M4">SUMPRODUCT(JRCData*($A4=JRC_EPS_Mapping)*(M$3=JRCYear))*BTU_per_ktoe</f>
        <v>1.0072573376162828E+16</v>
      </c>
      <c r="N4" s="74" cm="1">
        <f t="array" ref="N4">SUMPRODUCT(JRCData*($A4=JRC_EPS_Mapping)*(N$3=JRCYear))*BTU_per_ktoe</f>
        <v>1.0141491931532566E+16</v>
      </c>
      <c r="O4" s="74" cm="1">
        <f t="array" ref="O4">SUMPRODUCT(JRCData*($A4=JRC_EPS_Mapping)*(O$3=JRCYear))*BTU_per_ktoe</f>
        <v>1.0192305095691668E+16</v>
      </c>
      <c r="P4" s="74" cm="1">
        <f t="array" ref="P4">SUMPRODUCT(JRCData*($A4=JRC_EPS_Mapping)*(P$3=JRCYear))*BTU_per_ktoe</f>
        <v>1.0221166796571488E+16</v>
      </c>
      <c r="Q4" s="74" cm="1">
        <f t="array" ref="Q4">SUMPRODUCT(JRCData*($A4=JRC_EPS_Mapping)*(Q$3=JRCYear))*BTU_per_ktoe</f>
        <v>1.0304701903406732E+16</v>
      </c>
      <c r="R4" s="74" cm="1">
        <f t="array" ref="R4">SUMPRODUCT(JRCData*($A4=JRC_EPS_Mapping)*(R$3=JRCYear))*BTU_per_ktoe</f>
        <v>1.0363822001441418E+16</v>
      </c>
      <c r="S4" s="74" cm="1">
        <f t="array" ref="S4">SUMPRODUCT(JRCData*($A4=JRC_EPS_Mapping)*(S$3=JRCYear))*BTU_per_ktoe</f>
        <v>1.0404718128044512E+16</v>
      </c>
      <c r="T4" s="74" cm="1">
        <f t="array" ref="T4">SUMPRODUCT(JRCData*($A4=JRC_EPS_Mapping)*(T$3=JRCYear))*BTU_per_ktoe</f>
        <v>1.0466188721585794E+16</v>
      </c>
      <c r="U4" s="74" cm="1">
        <f t="array" ref="U4">SUMPRODUCT(JRCData*($A4=JRC_EPS_Mapping)*(U$3=JRCYear))*BTU_per_ktoe</f>
        <v>1.0540088102486112E+16</v>
      </c>
      <c r="V4" s="74" cm="1">
        <f t="array" ref="V4">SUMPRODUCT(JRCData*($A4=JRC_EPS_Mapping)*(V$3=JRCYear))*BTU_per_ktoe</f>
        <v>1.0628576037725972E+16</v>
      </c>
      <c r="W4" s="74" cm="1">
        <f t="array" ref="W4">SUMPRODUCT(JRCData*($A4=JRC_EPS_Mapping)*(W$3=JRCYear))*BTU_per_ktoe</f>
        <v>1.0718875861784612E+16</v>
      </c>
      <c r="X4" s="74" cm="1">
        <f t="array" ref="X4">SUMPRODUCT(JRCData*($A4=JRC_EPS_Mapping)*(X$3=JRCYear))*BTU_per_ktoe</f>
        <v>1.0809558077967958E+16</v>
      </c>
      <c r="Y4" s="74" cm="1">
        <f t="array" ref="Y4">SUMPRODUCT(JRCData*($A4=JRC_EPS_Mapping)*(Y$3=JRCYear))*BTU_per_ktoe</f>
        <v>1.0910157205710176E+16</v>
      </c>
      <c r="Z4" s="74" cm="1">
        <f t="array" ref="Z4">SUMPRODUCT(JRCData*($A4=JRC_EPS_Mapping)*(Z$3=JRCYear))*BTU_per_ktoe</f>
        <v>1.1025049407652188E+16</v>
      </c>
      <c r="AA4" s="74" cm="1">
        <f t="array" ref="AA4">SUMPRODUCT(JRCData*($A4=JRC_EPS_Mapping)*(AA$3=JRCYear))*BTU_per_ktoe</f>
        <v>1.1130590377164332E+16</v>
      </c>
      <c r="AB4" s="74" cm="1">
        <f t="array" ref="AB4">SUMPRODUCT(JRCData*($A4=JRC_EPS_Mapping)*(AB$3=JRCYear))*BTU_per_ktoe</f>
        <v>1.1221932440014818E+16</v>
      </c>
      <c r="AC4" s="74" cm="1">
        <f t="array" ref="AC4">SUMPRODUCT(JRCData*($A4=JRC_EPS_Mapping)*(AC$3=JRCYear))*BTU_per_ktoe</f>
        <v>1.1318414462440224E+16</v>
      </c>
      <c r="AD4" s="74" cm="1">
        <f t="array" ref="AD4">SUMPRODUCT(JRCData*($A4=JRC_EPS_Mapping)*(AD$3=JRCYear))*BTU_per_ktoe</f>
        <v>1.1416359389555734E+16</v>
      </c>
      <c r="AE4" s="74" cm="1">
        <f t="array" ref="AE4">SUMPRODUCT(JRCData*($A4=JRC_EPS_Mapping)*(AE$3=JRCYear))*BTU_per_ktoe</f>
        <v>1.1522007617048474E+16</v>
      </c>
      <c r="AF4" s="74" cm="1">
        <f t="array" ref="AF4">SUMPRODUCT(JRCData*($A4=JRC_EPS_Mapping)*(AF$3=JRCYear))*BTU_per_ktoe</f>
        <v>1.1627417482372544E+16</v>
      </c>
      <c r="AG4" s="74" cm="1">
        <f t="array" ref="AG4">SUMPRODUCT(JRCData*($A4=JRC_EPS_Mapping)*(AG$3=JRCYear))*BTU_per_ktoe</f>
        <v>1.172156101952908E+16</v>
      </c>
      <c r="AH4" s="74" cm="1">
        <f t="array" ref="AH4">SUMPRODUCT(JRCData*($A4=JRC_EPS_Mapping)*(AH$3=JRCYear))*BTU_per_ktoe</f>
        <v>1.1824408232629166E+16</v>
      </c>
      <c r="AI4" s="74" cm="1">
        <f t="array" ref="AI4">SUMPRODUCT(JRCData*($A4=JRC_EPS_Mapping)*(AI$3=JRCYear))*BTU_per_ktoe</f>
        <v>1.192320295237021E+16</v>
      </c>
    </row>
    <row r="5" spans="1:35" x14ac:dyDescent="0.45">
      <c r="A5" s="56" t="s">
        <v>18</v>
      </c>
      <c r="B5" s="74" cm="1">
        <f t="array" ref="B5">SUMPRODUCT(JRCData*($A5=JRC_EPS_Mapping)*(B$3=JRCYear))*BTU_per_ktoe</f>
        <v>1186383252771842</v>
      </c>
      <c r="C5" s="74" cm="1">
        <f t="array" ref="C5">SUMPRODUCT(JRCData*($A5=JRC_EPS_Mapping)*(C$3=JRCYear))*BTU_per_ktoe</f>
        <v>1137148218654846.8</v>
      </c>
      <c r="D5" s="74" cm="1">
        <f t="array" ref="D5">SUMPRODUCT(JRCData*($A5=JRC_EPS_Mapping)*(D$3=JRCYear))*BTU_per_ktoe</f>
        <v>1128490821108271</v>
      </c>
      <c r="E5" s="74" cm="1">
        <f t="array" ref="E5">SUMPRODUCT(JRCData*($A5=JRC_EPS_Mapping)*(E$3=JRCYear))*BTU_per_ktoe</f>
        <v>1106537432561815.1</v>
      </c>
      <c r="F5" s="74" cm="1">
        <f t="array" ref="F5">SUMPRODUCT(JRCData*($A5=JRC_EPS_Mapping)*(F$3=JRCYear))*BTU_per_ktoe</f>
        <v>1091710388079879.8</v>
      </c>
      <c r="G5" s="74" cm="1">
        <f t="array" ref="G5">SUMPRODUCT(JRCData*($A5=JRC_EPS_Mapping)*(G$3=JRCYear))*BTU_per_ktoe</f>
        <v>1068765966751147.1</v>
      </c>
      <c r="H5" s="74" cm="1">
        <f t="array" ref="H5">SUMPRODUCT(JRCData*($A5=JRC_EPS_Mapping)*(H$3=JRCYear))*BTU_per_ktoe</f>
        <v>1039732607546398.3</v>
      </c>
      <c r="I5" s="74" cm="1">
        <f t="array" ref="I5">SUMPRODUCT(JRCData*($A5=JRC_EPS_Mapping)*(I$3=JRCYear))*BTU_per_ktoe</f>
        <v>1017721824181675.6</v>
      </c>
      <c r="J5" s="74" cm="1">
        <f t="array" ref="J5">SUMPRODUCT(JRCData*($A5=JRC_EPS_Mapping)*(J$3=JRCYear))*BTU_per_ktoe</f>
        <v>1003345055168880.9</v>
      </c>
      <c r="K5" s="74" cm="1">
        <f t="array" ref="K5">SUMPRODUCT(JRCData*($A5=JRC_EPS_Mapping)*(K$3=JRCYear))*BTU_per_ktoe</f>
        <v>988969119143605.5</v>
      </c>
      <c r="L5" s="74" cm="1">
        <f t="array" ref="L5">SUMPRODUCT(JRCData*($A5=JRC_EPS_Mapping)*(L$3=JRCYear))*BTU_per_ktoe</f>
        <v>979107791729148</v>
      </c>
      <c r="M5" s="74" cm="1">
        <f t="array" ref="M5">SUMPRODUCT(JRCData*($A5=JRC_EPS_Mapping)*(M$3=JRCYear))*BTU_per_ktoe</f>
        <v>972335627247934</v>
      </c>
      <c r="N5" s="74" cm="1">
        <f t="array" ref="N5">SUMPRODUCT(JRCData*($A5=JRC_EPS_Mapping)*(N$3=JRCYear))*BTU_per_ktoe</f>
        <v>970201755938688.5</v>
      </c>
      <c r="O5" s="74" cm="1">
        <f t="array" ref="O5">SUMPRODUCT(JRCData*($A5=JRC_EPS_Mapping)*(O$3=JRCYear))*BTU_per_ktoe</f>
        <v>956055862521260</v>
      </c>
      <c r="P5" s="74" cm="1">
        <f t="array" ref="P5">SUMPRODUCT(JRCData*($A5=JRC_EPS_Mapping)*(P$3=JRCYear))*BTU_per_ktoe</f>
        <v>943975333785402.38</v>
      </c>
      <c r="Q5" s="74" cm="1">
        <f t="array" ref="Q5">SUMPRODUCT(JRCData*($A5=JRC_EPS_Mapping)*(Q$3=JRCYear))*BTU_per_ktoe</f>
        <v>919430937443035</v>
      </c>
      <c r="R5" s="74" cm="1">
        <f t="array" ref="R5">SUMPRODUCT(JRCData*($A5=JRC_EPS_Mapping)*(R$3=JRCYear))*BTU_per_ktoe</f>
        <v>883723201409964.75</v>
      </c>
      <c r="S5" s="74" cm="1">
        <f t="array" ref="S5">SUMPRODUCT(JRCData*($A5=JRC_EPS_Mapping)*(S$3=JRCYear))*BTU_per_ktoe</f>
        <v>854665945176028.75</v>
      </c>
      <c r="T5" s="74" cm="1">
        <f t="array" ref="T5">SUMPRODUCT(JRCData*($A5=JRC_EPS_Mapping)*(T$3=JRCYear))*BTU_per_ktoe</f>
        <v>824333057783677</v>
      </c>
      <c r="U5" s="74" cm="1">
        <f t="array" ref="U5">SUMPRODUCT(JRCData*($A5=JRC_EPS_Mapping)*(U$3=JRCYear))*BTU_per_ktoe</f>
        <v>805037661234228.25</v>
      </c>
      <c r="V5" s="74" cm="1">
        <f t="array" ref="V5">SUMPRODUCT(JRCData*($A5=JRC_EPS_Mapping)*(V$3=JRCYear))*BTU_per_ktoe</f>
        <v>781795030517751.38</v>
      </c>
      <c r="W5" s="74" cm="1">
        <f t="array" ref="W5">SUMPRODUCT(JRCData*($A5=JRC_EPS_Mapping)*(W$3=JRCYear))*BTU_per_ktoe</f>
        <v>756189477955312.63</v>
      </c>
      <c r="X5" s="74" cm="1">
        <f t="array" ref="X5">SUMPRODUCT(JRCData*($A5=JRC_EPS_Mapping)*(X$3=JRCYear))*BTU_per_ktoe</f>
        <v>734069108531468.75</v>
      </c>
      <c r="Y5" s="74" cm="1">
        <f t="array" ref="Y5">SUMPRODUCT(JRCData*($A5=JRC_EPS_Mapping)*(Y$3=JRCYear))*BTU_per_ktoe</f>
        <v>708878902388532.38</v>
      </c>
      <c r="Z5" s="74" cm="1">
        <f t="array" ref="Z5">SUMPRODUCT(JRCData*($A5=JRC_EPS_Mapping)*(Z$3=JRCYear))*BTU_per_ktoe</f>
        <v>683266803848971.25</v>
      </c>
      <c r="AA5" s="74" cm="1">
        <f t="array" ref="AA5">SUMPRODUCT(JRCData*($A5=JRC_EPS_Mapping)*(AA$3=JRCYear))*BTU_per_ktoe</f>
        <v>659153661889909.5</v>
      </c>
      <c r="AB5" s="74" cm="1">
        <f t="array" ref="AB5">SUMPRODUCT(JRCData*($A5=JRC_EPS_Mapping)*(AB$3=JRCYear))*BTU_per_ktoe</f>
        <v>629129798085082.13</v>
      </c>
      <c r="AC5" s="74" cm="1">
        <f t="array" ref="AC5">SUMPRODUCT(JRCData*($A5=JRC_EPS_Mapping)*(AC$3=JRCYear))*BTU_per_ktoe</f>
        <v>604013887758144.5</v>
      </c>
      <c r="AD5" s="74" cm="1">
        <f t="array" ref="AD5">SUMPRODUCT(JRCData*($A5=JRC_EPS_Mapping)*(AD$3=JRCYear))*BTU_per_ktoe</f>
        <v>585724260837406.25</v>
      </c>
      <c r="AE5" s="74" cm="1">
        <f t="array" ref="AE5">SUMPRODUCT(JRCData*($A5=JRC_EPS_Mapping)*(AE$3=JRCYear))*BTU_per_ktoe</f>
        <v>569280225846925.75</v>
      </c>
      <c r="AF5" s="74" cm="1">
        <f t="array" ref="AF5">SUMPRODUCT(JRCData*($A5=JRC_EPS_Mapping)*(AF$3=JRCYear))*BTU_per_ktoe</f>
        <v>542460037935028.81</v>
      </c>
      <c r="AG5" s="74" cm="1">
        <f t="array" ref="AG5">SUMPRODUCT(JRCData*($A5=JRC_EPS_Mapping)*(AG$3=JRCYear))*BTU_per_ktoe</f>
        <v>520563508980323.06</v>
      </c>
      <c r="AH5" s="74" cm="1">
        <f t="array" ref="AH5">SUMPRODUCT(JRCData*($A5=JRC_EPS_Mapping)*(AH$3=JRCYear))*BTU_per_ktoe</f>
        <v>492014972692827.25</v>
      </c>
      <c r="AI5" s="74" cm="1">
        <f t="array" ref="AI5">SUMPRODUCT(JRCData*($A5=JRC_EPS_Mapping)*(AI$3=JRCYear))*BTU_per_ktoe</f>
        <v>471805326393673.38</v>
      </c>
    </row>
    <row r="6" spans="1:35" x14ac:dyDescent="0.45">
      <c r="A6" s="56" t="s">
        <v>11</v>
      </c>
      <c r="B6" s="74" cm="1">
        <f t="array" ref="B6">SUMPRODUCT(JRCData*($A6=JRC_EPS_Mapping)*(B$3=JRCYear))*BTU_per_ktoe</f>
        <v>9212367485034682</v>
      </c>
      <c r="C6" s="74" cm="1">
        <f t="array" ref="C6">SUMPRODUCT(JRCData*($A6=JRC_EPS_Mapping)*(C$3=JRCYear))*BTU_per_ktoe</f>
        <v>9132675333176300</v>
      </c>
      <c r="D6" s="74" cm="1">
        <f t="array" ref="D6">SUMPRODUCT(JRCData*($A6=JRC_EPS_Mapping)*(D$3=JRCYear))*BTU_per_ktoe</f>
        <v>8988285400341362</v>
      </c>
      <c r="E6" s="74" cm="1">
        <f t="array" ref="E6">SUMPRODUCT(JRCData*($A6=JRC_EPS_Mapping)*(E$3=JRCYear))*BTU_per_ktoe</f>
        <v>8924825067223626</v>
      </c>
      <c r="F6" s="74" cm="1">
        <f t="array" ref="F6">SUMPRODUCT(JRCData*($A6=JRC_EPS_Mapping)*(F$3=JRCYear))*BTU_per_ktoe</f>
        <v>8898965289417853</v>
      </c>
      <c r="G6" s="74" cm="1">
        <f t="array" ref="G6">SUMPRODUCT(JRCData*($A6=JRC_EPS_Mapping)*(G$3=JRCYear))*BTU_per_ktoe</f>
        <v>8891935693868869</v>
      </c>
      <c r="H6" s="74" cm="1">
        <f t="array" ref="H6">SUMPRODUCT(JRCData*($A6=JRC_EPS_Mapping)*(H$3=JRCYear))*BTU_per_ktoe</f>
        <v>8912402988992991</v>
      </c>
      <c r="I6" s="74" cm="1">
        <f t="array" ref="I6">SUMPRODUCT(JRCData*($A6=JRC_EPS_Mapping)*(I$3=JRCYear))*BTU_per_ktoe</f>
        <v>8890175989437632</v>
      </c>
      <c r="J6" s="74" cm="1">
        <f t="array" ref="J6">SUMPRODUCT(JRCData*($A6=JRC_EPS_Mapping)*(J$3=JRCYear))*BTU_per_ktoe</f>
        <v>8903943999689661</v>
      </c>
      <c r="K6" s="74" cm="1">
        <f t="array" ref="K6">SUMPRODUCT(JRCData*($A6=JRC_EPS_Mapping)*(K$3=JRCYear))*BTU_per_ktoe</f>
        <v>8960497144241694</v>
      </c>
      <c r="L6" s="74" cm="1">
        <f t="array" ref="L6">SUMPRODUCT(JRCData*($A6=JRC_EPS_Mapping)*(L$3=JRCYear))*BTU_per_ktoe</f>
        <v>9076125140704270</v>
      </c>
      <c r="M6" s="74" cm="1">
        <f t="array" ref="M6">SUMPRODUCT(JRCData*($A6=JRC_EPS_Mapping)*(M$3=JRCYear))*BTU_per_ktoe</f>
        <v>9093190369719808</v>
      </c>
      <c r="N6" s="74" cm="1">
        <f t="array" ref="N6">SUMPRODUCT(JRCData*($A6=JRC_EPS_Mapping)*(N$3=JRCYear))*BTU_per_ktoe</f>
        <v>9199832037696122</v>
      </c>
      <c r="O6" s="74" cm="1">
        <f t="array" ref="O6">SUMPRODUCT(JRCData*($A6=JRC_EPS_Mapping)*(O$3=JRCYear))*BTU_per_ktoe</f>
        <v>9340631745118288</v>
      </c>
      <c r="P6" s="74" cm="1">
        <f t="array" ref="P6">SUMPRODUCT(JRCData*($A6=JRC_EPS_Mapping)*(P$3=JRCYear))*BTU_per_ktoe</f>
        <v>9420299424414832</v>
      </c>
      <c r="Q6" s="74" cm="1">
        <f t="array" ref="Q6">SUMPRODUCT(JRCData*($A6=JRC_EPS_Mapping)*(Q$3=JRCYear))*BTU_per_ktoe</f>
        <v>9429906364178268</v>
      </c>
      <c r="R6" s="74" cm="1">
        <f t="array" ref="R6">SUMPRODUCT(JRCData*($A6=JRC_EPS_Mapping)*(R$3=JRCYear))*BTU_per_ktoe</f>
        <v>9448657840326508</v>
      </c>
      <c r="S6" s="74" cm="1">
        <f t="array" ref="S6">SUMPRODUCT(JRCData*($A6=JRC_EPS_Mapping)*(S$3=JRCYear))*BTU_per_ktoe</f>
        <v>9456006866025216</v>
      </c>
      <c r="T6" s="74" cm="1">
        <f t="array" ref="T6">SUMPRODUCT(JRCData*($A6=JRC_EPS_Mapping)*(T$3=JRCYear))*BTU_per_ktoe</f>
        <v>9439272448582864</v>
      </c>
      <c r="U6" s="74" cm="1">
        <f t="array" ref="U6">SUMPRODUCT(JRCData*($A6=JRC_EPS_Mapping)*(U$3=JRCYear))*BTU_per_ktoe</f>
        <v>9448435009389458</v>
      </c>
      <c r="V6" s="74" cm="1">
        <f t="array" ref="V6">SUMPRODUCT(JRCData*($A6=JRC_EPS_Mapping)*(V$3=JRCYear))*BTU_per_ktoe</f>
        <v>9433773949065802</v>
      </c>
      <c r="W6" s="74" cm="1">
        <f t="array" ref="W6">SUMPRODUCT(JRCData*($A6=JRC_EPS_Mapping)*(W$3=JRCYear))*BTU_per_ktoe</f>
        <v>9424549320698540</v>
      </c>
      <c r="X6" s="74" cm="1">
        <f t="array" ref="X6">SUMPRODUCT(JRCData*($A6=JRC_EPS_Mapping)*(X$3=JRCYear))*BTU_per_ktoe</f>
        <v>9410503868816364</v>
      </c>
      <c r="Y6" s="74" cm="1">
        <f t="array" ref="Y6">SUMPRODUCT(JRCData*($A6=JRC_EPS_Mapping)*(Y$3=JRCYear))*BTU_per_ktoe</f>
        <v>9402637178869340</v>
      </c>
      <c r="Z6" s="74" cm="1">
        <f t="array" ref="Z6">SUMPRODUCT(JRCData*($A6=JRC_EPS_Mapping)*(Z$3=JRCYear))*BTU_per_ktoe</f>
        <v>9396753333862524</v>
      </c>
      <c r="AA6" s="74" cm="1">
        <f t="array" ref="AA6">SUMPRODUCT(JRCData*($A6=JRC_EPS_Mapping)*(AA$3=JRCYear))*BTU_per_ktoe</f>
        <v>9388364012292172</v>
      </c>
      <c r="AB6" s="74" cm="1">
        <f t="array" ref="AB6">SUMPRODUCT(JRCData*($A6=JRC_EPS_Mapping)*(AB$3=JRCYear))*BTU_per_ktoe</f>
        <v>9357184373072328</v>
      </c>
      <c r="AC6" s="74" cm="1">
        <f t="array" ref="AC6">SUMPRODUCT(JRCData*($A6=JRC_EPS_Mapping)*(AC$3=JRCYear))*BTU_per_ktoe</f>
        <v>9334485164952842</v>
      </c>
      <c r="AD6" s="74" cm="1">
        <f t="array" ref="AD6">SUMPRODUCT(JRCData*($A6=JRC_EPS_Mapping)*(AD$3=JRCYear))*BTU_per_ktoe</f>
        <v>9313838341266422</v>
      </c>
      <c r="AE6" s="74" cm="1">
        <f t="array" ref="AE6">SUMPRODUCT(JRCData*($A6=JRC_EPS_Mapping)*(AE$3=JRCYear))*BTU_per_ktoe</f>
        <v>9291853189153614</v>
      </c>
      <c r="AF6" s="74" cm="1">
        <f t="array" ref="AF6">SUMPRODUCT(JRCData*($A6=JRC_EPS_Mapping)*(AF$3=JRCYear))*BTU_per_ktoe</f>
        <v>9241987093054028</v>
      </c>
      <c r="AG6" s="74" cm="1">
        <f t="array" ref="AG6">SUMPRODUCT(JRCData*($A6=JRC_EPS_Mapping)*(AG$3=JRCYear))*BTU_per_ktoe</f>
        <v>9218161002767064</v>
      </c>
      <c r="AH6" s="74" cm="1">
        <f t="array" ref="AH6">SUMPRODUCT(JRCData*($A6=JRC_EPS_Mapping)*(AH$3=JRCYear))*BTU_per_ktoe</f>
        <v>9189953581931870</v>
      </c>
      <c r="AI6" s="74" cm="1">
        <f t="array" ref="AI6">SUMPRODUCT(JRCData*($A6=JRC_EPS_Mapping)*(AI$3=JRCYear))*BTU_per_ktoe</f>
        <v>9138613232697828</v>
      </c>
    </row>
    <row r="7" spans="1:35" x14ac:dyDescent="0.45">
      <c r="A7" s="56" t="s">
        <v>19</v>
      </c>
      <c r="B7" s="64">
        <f>JRC_tipgn!T59*BTU_per_ktoe*About!$C$38</f>
        <v>2962694272009341.5</v>
      </c>
      <c r="C7" s="64">
        <f>JRC_tipgn!U59*BTU_per_ktoe*About!$C$38</f>
        <v>2869091149665186.5</v>
      </c>
      <c r="D7" s="64">
        <f>JRC_tipgn!V59*BTU_per_ktoe*About!$C$38</f>
        <v>2825664603412096</v>
      </c>
      <c r="E7" s="64">
        <f>JRC_tipgn!W59*BTU_per_ktoe*About!$C$38</f>
        <v>2781638985838469</v>
      </c>
      <c r="F7" s="64">
        <f>JRC_tipgn!X59*BTU_per_ktoe*About!$C$38</f>
        <v>2765024831465333.5</v>
      </c>
      <c r="G7" s="64">
        <f>JRC_tipgn!Y59*BTU_per_ktoe*About!$C$38</f>
        <v>2639210156265751</v>
      </c>
      <c r="H7" s="64">
        <f>JRC_tipgn!Z59*BTU_per_ktoe*About!$C$38</f>
        <v>2455425224527054.5</v>
      </c>
      <c r="I7" s="64">
        <f>JRC_tipgn!AA59*BTU_per_ktoe*About!$C$38</f>
        <v>2357002344639631.5</v>
      </c>
      <c r="J7" s="64">
        <f>JRC_tipgn!AB59*BTU_per_ktoe*About!$C$38</f>
        <v>2354412268773240</v>
      </c>
      <c r="K7" s="64">
        <f>JRC_tipgn!AC59*BTU_per_ktoe*About!$C$38</f>
        <v>2349682800745826</v>
      </c>
      <c r="L7" s="64">
        <f>JRC_tipgn!AD59*BTU_per_ktoe*About!$C$38</f>
        <v>2411327036218997.5</v>
      </c>
      <c r="M7" s="64">
        <f>JRC_tipgn!AE59*BTU_per_ktoe*About!$C$38</f>
        <v>2403327380750369</v>
      </c>
      <c r="N7" s="64">
        <f>JRC_tipgn!AF59*BTU_per_ktoe*About!$C$38</f>
        <v>2364156566639724.5</v>
      </c>
      <c r="O7" s="64">
        <f>JRC_tipgn!AG59*BTU_per_ktoe*About!$C$38</f>
        <v>2313459424247858.5</v>
      </c>
      <c r="P7" s="64">
        <f>JRC_tipgn!AH59*BTU_per_ktoe*About!$C$38</f>
        <v>2319027135621690</v>
      </c>
      <c r="Q7" s="64">
        <f>JRC_tipgn!AI59*BTU_per_ktoe*About!$C$38</f>
        <v>2304567123789700.5</v>
      </c>
      <c r="R7" s="64">
        <f>JRC_tipgn!AJ59*BTU_per_ktoe*About!$C$38</f>
        <v>2159338411361261.3</v>
      </c>
      <c r="S7" s="64">
        <f>JRC_tipgn!AK59*BTU_per_ktoe*About!$C$38</f>
        <v>2067365136341609.8</v>
      </c>
      <c r="T7" s="64">
        <f>JRC_tipgn!AL59*BTU_per_ktoe*About!$C$38</f>
        <v>1838442460943223.8</v>
      </c>
      <c r="U7" s="64">
        <f>JRC_tipgn!AM59*BTU_per_ktoe*About!$C$38</f>
        <v>1819616983628024.3</v>
      </c>
      <c r="V7" s="64">
        <f>JRC_tipgn!AN59*BTU_per_ktoe*About!$C$38</f>
        <v>1758204100167650.5</v>
      </c>
      <c r="W7" s="64">
        <f>JRC_tipgn!AO59*BTU_per_ktoe*About!$C$38</f>
        <v>1705183139922179.3</v>
      </c>
      <c r="X7" s="64">
        <f>JRC_tipgn!AP59*BTU_per_ktoe*About!$C$38</f>
        <v>1727533469887731.8</v>
      </c>
      <c r="Y7" s="64">
        <f>JRC_tipgn!AQ59*BTU_per_ktoe*About!$C$38</f>
        <v>1749447315312164</v>
      </c>
      <c r="Z7" s="64">
        <f>JRC_tipgn!AR59*BTU_per_ktoe*About!$C$38</f>
        <v>1665611431633991.5</v>
      </c>
      <c r="AA7" s="64">
        <f>JRC_tipgn!AS59*BTU_per_ktoe*About!$C$38</f>
        <v>1683425141274688.8</v>
      </c>
      <c r="AB7" s="64">
        <f>JRC_tipgn!AT59*BTU_per_ktoe*About!$C$38</f>
        <v>1643246386088473.8</v>
      </c>
      <c r="AC7" s="64">
        <f>JRC_tipgn!AU59*BTU_per_ktoe*About!$C$38</f>
        <v>1659387735737169.8</v>
      </c>
      <c r="AD7" s="64">
        <f>JRC_tipgn!AV59*BTU_per_ktoe*About!$C$38</f>
        <v>1758476671632510.5</v>
      </c>
      <c r="AE7" s="64">
        <f>JRC_tipgn!AW59*BTU_per_ktoe*About!$C$38</f>
        <v>1758184402544674.3</v>
      </c>
      <c r="AF7" s="64">
        <f>JRC_tipgn!AX59*BTU_per_ktoe*About!$C$38</f>
        <v>1706224823215335.8</v>
      </c>
      <c r="AG7" s="64">
        <f>JRC_tipgn!AY59*BTU_per_ktoe*About!$C$38</f>
        <v>1599652520180529</v>
      </c>
      <c r="AH7" s="64">
        <f>JRC_tipgn!AZ59*BTU_per_ktoe*About!$C$38</f>
        <v>1502758833149973.8</v>
      </c>
      <c r="AI7" s="64">
        <f>JRC_tipgn!BA59*BTU_per_ktoe*About!$C$38</f>
        <v>1491344166402350.8</v>
      </c>
    </row>
    <row r="8" spans="1:35" x14ac:dyDescent="0.45">
      <c r="A8" s="56" t="s">
        <v>20</v>
      </c>
      <c r="B8" s="79">
        <f>About!$C$67</f>
        <v>0</v>
      </c>
      <c r="C8" s="79">
        <f>About!$C$67</f>
        <v>0</v>
      </c>
      <c r="D8" s="79">
        <f>About!$C$67</f>
        <v>0</v>
      </c>
      <c r="E8" s="79">
        <f>About!$C$67</f>
        <v>0</v>
      </c>
      <c r="F8" s="79">
        <f>About!$C$67</f>
        <v>0</v>
      </c>
      <c r="G8" s="79">
        <f>About!$C$67</f>
        <v>0</v>
      </c>
      <c r="H8" s="79">
        <f>About!$C$67</f>
        <v>0</v>
      </c>
      <c r="I8" s="79">
        <f>About!$C$67</f>
        <v>0</v>
      </c>
      <c r="J8" s="79">
        <f>About!$C$67</f>
        <v>0</v>
      </c>
      <c r="K8" s="79">
        <f>About!$C$67</f>
        <v>0</v>
      </c>
      <c r="L8" s="79">
        <f>About!$C$67</f>
        <v>0</v>
      </c>
      <c r="M8" s="79">
        <f>About!$C$67</f>
        <v>0</v>
      </c>
      <c r="N8" s="79">
        <f>About!$C$67</f>
        <v>0</v>
      </c>
      <c r="O8" s="79">
        <f>About!$C$67</f>
        <v>0</v>
      </c>
      <c r="P8" s="79">
        <f>About!$C$67</f>
        <v>0</v>
      </c>
      <c r="Q8" s="79">
        <f>About!$C$67</f>
        <v>0</v>
      </c>
      <c r="R8" s="79">
        <f>About!$C$67</f>
        <v>0</v>
      </c>
      <c r="S8" s="79">
        <f>About!$C$67</f>
        <v>0</v>
      </c>
      <c r="T8" s="79">
        <f>About!$C$67</f>
        <v>0</v>
      </c>
      <c r="U8" s="79">
        <f>About!$C$67</f>
        <v>0</v>
      </c>
      <c r="V8" s="79">
        <f>About!$C$67</f>
        <v>0</v>
      </c>
      <c r="W8" s="79">
        <f>About!$C$67</f>
        <v>0</v>
      </c>
      <c r="X8" s="79">
        <f>About!$C$67</f>
        <v>0</v>
      </c>
      <c r="Y8" s="79">
        <f>About!$C$67</f>
        <v>0</v>
      </c>
      <c r="Z8" s="79">
        <f>About!$C$67</f>
        <v>0</v>
      </c>
      <c r="AA8" s="79">
        <f>About!$C$67</f>
        <v>0</v>
      </c>
      <c r="AB8" s="79">
        <f>About!$C$67</f>
        <v>0</v>
      </c>
      <c r="AC8" s="79">
        <f>About!$C$67</f>
        <v>0</v>
      </c>
      <c r="AD8" s="79">
        <f>About!$C$67</f>
        <v>0</v>
      </c>
      <c r="AE8" s="79">
        <f>About!$C$67</f>
        <v>0</v>
      </c>
      <c r="AF8" s="79">
        <f>About!$C$67</f>
        <v>0</v>
      </c>
      <c r="AG8" s="79">
        <f>About!$C$67</f>
        <v>0</v>
      </c>
      <c r="AH8" s="79">
        <f>About!$C$67</f>
        <v>0</v>
      </c>
      <c r="AI8" s="79">
        <f>About!$C$67</f>
        <v>0</v>
      </c>
    </row>
    <row r="9" spans="1:35" x14ac:dyDescent="0.45">
      <c r="A9" s="56" t="s">
        <v>21</v>
      </c>
      <c r="B9" s="79">
        <f>About!$C$67</f>
        <v>0</v>
      </c>
      <c r="C9" s="79">
        <f>About!$C$67</f>
        <v>0</v>
      </c>
      <c r="D9" s="79">
        <f>About!$C$67</f>
        <v>0</v>
      </c>
      <c r="E9" s="79">
        <f>About!$C$67</f>
        <v>0</v>
      </c>
      <c r="F9" s="79">
        <f>About!$C$67</f>
        <v>0</v>
      </c>
      <c r="G9" s="79">
        <f>About!$C$67</f>
        <v>0</v>
      </c>
      <c r="H9" s="79">
        <f>About!$C$67</f>
        <v>0</v>
      </c>
      <c r="I9" s="79">
        <f>About!$C$67</f>
        <v>0</v>
      </c>
      <c r="J9" s="79">
        <f>About!$C$67</f>
        <v>0</v>
      </c>
      <c r="K9" s="79">
        <f>About!$C$67</f>
        <v>0</v>
      </c>
      <c r="L9" s="79">
        <f>About!$C$67</f>
        <v>0</v>
      </c>
      <c r="M9" s="79">
        <f>About!$C$67</f>
        <v>0</v>
      </c>
      <c r="N9" s="79">
        <f>About!$C$67</f>
        <v>0</v>
      </c>
      <c r="O9" s="79">
        <f>About!$C$67</f>
        <v>0</v>
      </c>
      <c r="P9" s="79">
        <f>About!$C$67</f>
        <v>0</v>
      </c>
      <c r="Q9" s="79">
        <f>About!$C$67</f>
        <v>0</v>
      </c>
      <c r="R9" s="79">
        <f>About!$C$67</f>
        <v>0</v>
      </c>
      <c r="S9" s="79">
        <f>About!$C$67</f>
        <v>0</v>
      </c>
      <c r="T9" s="79">
        <f>About!$C$67</f>
        <v>0</v>
      </c>
      <c r="U9" s="79">
        <f>About!$C$67</f>
        <v>0</v>
      </c>
      <c r="V9" s="79">
        <f>About!$C$67</f>
        <v>0</v>
      </c>
      <c r="W9" s="79">
        <f>About!$C$67</f>
        <v>0</v>
      </c>
      <c r="X9" s="79">
        <f>About!$C$67</f>
        <v>0</v>
      </c>
      <c r="Y9" s="79">
        <f>About!$C$67</f>
        <v>0</v>
      </c>
      <c r="Z9" s="79">
        <f>About!$C$67</f>
        <v>0</v>
      </c>
      <c r="AA9" s="79">
        <f>About!$C$67</f>
        <v>0</v>
      </c>
      <c r="AB9" s="79">
        <f>About!$C$67</f>
        <v>0</v>
      </c>
      <c r="AC9" s="79">
        <f>About!$C$67</f>
        <v>0</v>
      </c>
      <c r="AD9" s="79">
        <f>About!$C$67</f>
        <v>0</v>
      </c>
      <c r="AE9" s="79">
        <f>About!$C$67</f>
        <v>0</v>
      </c>
      <c r="AF9" s="79">
        <f>About!$C$67</f>
        <v>0</v>
      </c>
      <c r="AG9" s="79">
        <f>About!$C$67</f>
        <v>0</v>
      </c>
      <c r="AH9" s="79">
        <f>About!$C$67</f>
        <v>0</v>
      </c>
      <c r="AI9" s="79">
        <f>About!$C$67</f>
        <v>0</v>
      </c>
    </row>
    <row r="10" spans="1:35" x14ac:dyDescent="0.45">
      <c r="A10" s="56" t="s">
        <v>22</v>
      </c>
      <c r="B10" s="79">
        <f>About!$C$67</f>
        <v>0</v>
      </c>
      <c r="C10" s="79">
        <f>About!$C$67</f>
        <v>0</v>
      </c>
      <c r="D10" s="79">
        <f>About!$C$67</f>
        <v>0</v>
      </c>
      <c r="E10" s="79">
        <f>About!$C$67</f>
        <v>0</v>
      </c>
      <c r="F10" s="79">
        <f>About!$C$67</f>
        <v>0</v>
      </c>
      <c r="G10" s="79">
        <f>About!$C$67</f>
        <v>0</v>
      </c>
      <c r="H10" s="79">
        <f>About!$C$67</f>
        <v>0</v>
      </c>
      <c r="I10" s="79">
        <f>About!$C$67</f>
        <v>0</v>
      </c>
      <c r="J10" s="79">
        <f>About!$C$67</f>
        <v>0</v>
      </c>
      <c r="K10" s="79">
        <f>About!$C$67</f>
        <v>0</v>
      </c>
      <c r="L10" s="79">
        <f>About!$C$67</f>
        <v>0</v>
      </c>
      <c r="M10" s="79">
        <f>About!$C$67</f>
        <v>0</v>
      </c>
      <c r="N10" s="79">
        <f>About!$C$67</f>
        <v>0</v>
      </c>
      <c r="O10" s="79">
        <f>About!$C$67</f>
        <v>0</v>
      </c>
      <c r="P10" s="79">
        <f>About!$C$67</f>
        <v>0</v>
      </c>
      <c r="Q10" s="79">
        <f>About!$C$67</f>
        <v>0</v>
      </c>
      <c r="R10" s="79">
        <f>About!$C$67</f>
        <v>0</v>
      </c>
      <c r="S10" s="79">
        <f>About!$C$67</f>
        <v>0</v>
      </c>
      <c r="T10" s="79">
        <f>About!$C$67</f>
        <v>0</v>
      </c>
      <c r="U10" s="79">
        <f>About!$C$67</f>
        <v>0</v>
      </c>
      <c r="V10" s="79">
        <f>About!$C$67</f>
        <v>0</v>
      </c>
      <c r="W10" s="79">
        <f>About!$C$67</f>
        <v>0</v>
      </c>
      <c r="X10" s="79">
        <f>About!$C$67</f>
        <v>0</v>
      </c>
      <c r="Y10" s="79">
        <f>About!$C$67</f>
        <v>0</v>
      </c>
      <c r="Z10" s="79">
        <f>About!$C$67</f>
        <v>0</v>
      </c>
      <c r="AA10" s="79">
        <f>About!$C$67</f>
        <v>0</v>
      </c>
      <c r="AB10" s="79">
        <f>About!$C$67</f>
        <v>0</v>
      </c>
      <c r="AC10" s="79">
        <f>About!$C$67</f>
        <v>0</v>
      </c>
      <c r="AD10" s="79">
        <f>About!$C$67</f>
        <v>0</v>
      </c>
      <c r="AE10" s="79">
        <f>About!$C$67</f>
        <v>0</v>
      </c>
      <c r="AF10" s="79">
        <f>About!$C$67</f>
        <v>0</v>
      </c>
      <c r="AG10" s="79">
        <f>About!$C$67</f>
        <v>0</v>
      </c>
      <c r="AH10" s="79">
        <f>About!$C$67</f>
        <v>0</v>
      </c>
      <c r="AI10" s="79">
        <f>About!$C$67</f>
        <v>0</v>
      </c>
    </row>
    <row r="11" spans="1:35" x14ac:dyDescent="0.45">
      <c r="A11" s="56" t="s">
        <v>12</v>
      </c>
      <c r="B11" s="74" cm="1">
        <f t="array" ref="B11">SUMPRODUCT(JRCData*($A11=JRC_EPS_Mapping)*(B$3=JRCYear))*BTU_per_ktoe</f>
        <v>2810154415439937.5</v>
      </c>
      <c r="C11" s="74" cm="1">
        <f t="array" ref="C11">SUMPRODUCT(JRCData*($A11=JRC_EPS_Mapping)*(C$3=JRCYear))*BTU_per_ktoe</f>
        <v>2821938436544245.5</v>
      </c>
      <c r="D11" s="74" cm="1">
        <f t="array" ref="D11">SUMPRODUCT(JRCData*($A11=JRC_EPS_Mapping)*(D$3=JRCYear))*BTU_per_ktoe</f>
        <v>2815674774481600.5</v>
      </c>
      <c r="E11" s="74" cm="1">
        <f t="array" ref="E11">SUMPRODUCT(JRCData*($A11=JRC_EPS_Mapping)*(E$3=JRCYear))*BTU_per_ktoe</f>
        <v>2843257209852758.5</v>
      </c>
      <c r="F11" s="74" cm="1">
        <f t="array" ref="F11">SUMPRODUCT(JRCData*($A11=JRC_EPS_Mapping)*(F$3=JRCYear))*BTU_per_ktoe</f>
        <v>2864358455713711</v>
      </c>
      <c r="G11" s="74" cm="1">
        <f t="array" ref="G11">SUMPRODUCT(JRCData*($A11=JRC_EPS_Mapping)*(G$3=JRCYear))*BTU_per_ktoe</f>
        <v>2859457990463990</v>
      </c>
      <c r="H11" s="74" cm="1">
        <f t="array" ref="H11">SUMPRODUCT(JRCData*($A11=JRC_EPS_Mapping)*(H$3=JRCYear))*BTU_per_ktoe</f>
        <v>2797896192159302.5</v>
      </c>
      <c r="I11" s="74" cm="1">
        <f t="array" ref="I11">SUMPRODUCT(JRCData*($A11=JRC_EPS_Mapping)*(I$3=JRCYear))*BTU_per_ktoe</f>
        <v>2819946193303284.5</v>
      </c>
      <c r="J11" s="74" cm="1">
        <f t="array" ref="J11">SUMPRODUCT(JRCData*($A11=JRC_EPS_Mapping)*(J$3=JRCYear))*BTU_per_ktoe</f>
        <v>2834529218122703.5</v>
      </c>
      <c r="K11" s="74" cm="1">
        <f t="array" ref="K11">SUMPRODUCT(JRCData*($A11=JRC_EPS_Mapping)*(K$3=JRCYear))*BTU_per_ktoe</f>
        <v>2842169352988388.5</v>
      </c>
      <c r="L11" s="74" cm="1">
        <f t="array" ref="L11">SUMPRODUCT(JRCData*($A11=JRC_EPS_Mapping)*(L$3=JRCYear))*BTU_per_ktoe</f>
        <v>2833168168105168.5</v>
      </c>
      <c r="M11" s="74" cm="1">
        <f t="array" ref="M11">SUMPRODUCT(JRCData*($A11=JRC_EPS_Mapping)*(M$3=JRCYear))*BTU_per_ktoe</f>
        <v>2859658183153545</v>
      </c>
      <c r="N11" s="74" cm="1">
        <f t="array" ref="N11">SUMPRODUCT(JRCData*($A11=JRC_EPS_Mapping)*(N$3=JRCYear))*BTU_per_ktoe</f>
        <v>2862449957226953</v>
      </c>
      <c r="O11" s="74" cm="1">
        <f t="array" ref="O11">SUMPRODUCT(JRCData*($A11=JRC_EPS_Mapping)*(O$3=JRCYear))*BTU_per_ktoe</f>
        <v>2848449840206586</v>
      </c>
      <c r="P11" s="74" cm="1">
        <f t="array" ref="P11">SUMPRODUCT(JRCData*($A11=JRC_EPS_Mapping)*(P$3=JRCYear))*BTU_per_ktoe</f>
        <v>2880576791342183.5</v>
      </c>
      <c r="Q11" s="74" cm="1">
        <f t="array" ref="Q11">SUMPRODUCT(JRCData*($A11=JRC_EPS_Mapping)*(Q$3=JRCYear))*BTU_per_ktoe</f>
        <v>2899163698815686.5</v>
      </c>
      <c r="R11" s="74" cm="1">
        <f t="array" ref="R11">SUMPRODUCT(JRCData*($A11=JRC_EPS_Mapping)*(R$3=JRCYear))*BTU_per_ktoe</f>
        <v>2925884246576842.5</v>
      </c>
      <c r="S11" s="74" cm="1">
        <f t="array" ref="S11">SUMPRODUCT(JRCData*($A11=JRC_EPS_Mapping)*(S$3=JRCYear))*BTU_per_ktoe</f>
        <v>2948796597037115.5</v>
      </c>
      <c r="T11" s="74" cm="1">
        <f t="array" ref="T11">SUMPRODUCT(JRCData*($A11=JRC_EPS_Mapping)*(T$3=JRCYear))*BTU_per_ktoe</f>
        <v>2966779707723836</v>
      </c>
      <c r="U11" s="74" cm="1">
        <f t="array" ref="U11">SUMPRODUCT(JRCData*($A11=JRC_EPS_Mapping)*(U$3=JRCYear))*BTU_per_ktoe</f>
        <v>2975857600930556.5</v>
      </c>
      <c r="V11" s="74" cm="1">
        <f t="array" ref="V11">SUMPRODUCT(JRCData*($A11=JRC_EPS_Mapping)*(V$3=JRCYear))*BTU_per_ktoe</f>
        <v>2992199775704092</v>
      </c>
      <c r="W11" s="74" cm="1">
        <f t="array" ref="W11">SUMPRODUCT(JRCData*($A11=JRC_EPS_Mapping)*(W$3=JRCYear))*BTU_per_ktoe</f>
        <v>3002122009283551.5</v>
      </c>
      <c r="X11" s="74" cm="1">
        <f t="array" ref="X11">SUMPRODUCT(JRCData*($A11=JRC_EPS_Mapping)*(X$3=JRCYear))*BTU_per_ktoe</f>
        <v>3011349624472629</v>
      </c>
      <c r="Y11" s="74" cm="1">
        <f t="array" ref="Y11">SUMPRODUCT(JRCData*($A11=JRC_EPS_Mapping)*(Y$3=JRCYear))*BTU_per_ktoe</f>
        <v>3024641090568015</v>
      </c>
      <c r="Z11" s="74" cm="1">
        <f t="array" ref="Z11">SUMPRODUCT(JRCData*($A11=JRC_EPS_Mapping)*(Z$3=JRCYear))*BTU_per_ktoe</f>
        <v>3043759833887802.5</v>
      </c>
      <c r="AA11" s="74" cm="1">
        <f t="array" ref="AA11">SUMPRODUCT(JRCData*($A11=JRC_EPS_Mapping)*(AA$3=JRCYear))*BTU_per_ktoe</f>
        <v>3055627448437470.5</v>
      </c>
      <c r="AB11" s="74" cm="1">
        <f t="array" ref="AB11">SUMPRODUCT(JRCData*($A11=JRC_EPS_Mapping)*(AB$3=JRCYear))*BTU_per_ktoe</f>
        <v>3070203731012716.5</v>
      </c>
      <c r="AC11" s="74" cm="1">
        <f t="array" ref="AC11">SUMPRODUCT(JRCData*($A11=JRC_EPS_Mapping)*(AC$3=JRCYear))*BTU_per_ktoe</f>
        <v>3079018057937884.5</v>
      </c>
      <c r="AD11" s="74" cm="1">
        <f t="array" ref="AD11">SUMPRODUCT(JRCData*($A11=JRC_EPS_Mapping)*(AD$3=JRCYear))*BTU_per_ktoe</f>
        <v>3086901549754241.5</v>
      </c>
      <c r="AE11" s="74" cm="1">
        <f t="array" ref="AE11">SUMPRODUCT(JRCData*($A11=JRC_EPS_Mapping)*(AE$3=JRCYear))*BTU_per_ktoe</f>
        <v>3091707195036195.5</v>
      </c>
      <c r="AF11" s="74" cm="1">
        <f t="array" ref="AF11">SUMPRODUCT(JRCData*($A11=JRC_EPS_Mapping)*(AF$3=JRCYear))*BTU_per_ktoe</f>
        <v>3107571189482062.5</v>
      </c>
      <c r="AG11" s="74" cm="1">
        <f t="array" ref="AG11">SUMPRODUCT(JRCData*($A11=JRC_EPS_Mapping)*(AG$3=JRCYear))*BTU_per_ktoe</f>
        <v>3118945061371426.5</v>
      </c>
      <c r="AH11" s="74" cm="1">
        <f t="array" ref="AH11">SUMPRODUCT(JRCData*($A11=JRC_EPS_Mapping)*(AH$3=JRCYear))*BTU_per_ktoe</f>
        <v>3133187514021300.5</v>
      </c>
      <c r="AI11" s="74" cm="1">
        <f t="array" ref="AI11">SUMPRODUCT(JRCData*($A11=JRC_EPS_Mapping)*(AI$3=JRCYear))*BTU_per_ktoe</f>
        <v>3145508859549633.5</v>
      </c>
    </row>
    <row r="12" spans="1:35" x14ac:dyDescent="0.45">
      <c r="A12" s="56" t="s">
        <v>13</v>
      </c>
      <c r="B12" s="74" cm="1">
        <f t="array" ref="B12">SUMPRODUCT(JRCData*($A12=JRC_EPS_Mapping)*(B$3=JRCYear))*BTU_per_ktoe</f>
        <v>3059693808976855</v>
      </c>
      <c r="C12" s="74" cm="1">
        <f t="array" ref="C12">SUMPRODUCT(JRCData*($A12=JRC_EPS_Mapping)*(C$3=JRCYear))*BTU_per_ktoe</f>
        <v>3004579188218489</v>
      </c>
      <c r="D12" s="74" cm="1">
        <f t="array" ref="D12">SUMPRODUCT(JRCData*($A12=JRC_EPS_Mapping)*(D$3=JRCYear))*BTU_per_ktoe</f>
        <v>2946295611619528.5</v>
      </c>
      <c r="E12" s="74" cm="1">
        <f t="array" ref="E12">SUMPRODUCT(JRCData*($A12=JRC_EPS_Mapping)*(E$3=JRCYear))*BTU_per_ktoe</f>
        <v>2884782734948740.5</v>
      </c>
      <c r="F12" s="74" cm="1">
        <f t="array" ref="F12">SUMPRODUCT(JRCData*($A12=JRC_EPS_Mapping)*(F$3=JRCYear))*BTU_per_ktoe</f>
        <v>2818276606086919</v>
      </c>
      <c r="G12" s="74" cm="1">
        <f t="array" ref="G12">SUMPRODUCT(JRCData*($A12=JRC_EPS_Mapping)*(G$3=JRCYear))*BTU_per_ktoe</f>
        <v>2757185341611450.5</v>
      </c>
      <c r="H12" s="74" cm="1">
        <f t="array" ref="H12">SUMPRODUCT(JRCData*($A12=JRC_EPS_Mapping)*(H$3=JRCYear))*BTU_per_ktoe</f>
        <v>2697357262366686</v>
      </c>
      <c r="I12" s="74" cm="1">
        <f t="array" ref="I12">SUMPRODUCT(JRCData*($A12=JRC_EPS_Mapping)*(I$3=JRCYear))*BTU_per_ktoe</f>
        <v>2646035865123641.5</v>
      </c>
      <c r="J12" s="74" cm="1">
        <f t="array" ref="J12">SUMPRODUCT(JRCData*($A12=JRC_EPS_Mapping)*(J$3=JRCYear))*BTU_per_ktoe</f>
        <v>2605097846312676</v>
      </c>
      <c r="K12" s="74" cm="1">
        <f t="array" ref="K12">SUMPRODUCT(JRCData*($A12=JRC_EPS_Mapping)*(K$3=JRCYear))*BTU_per_ktoe</f>
        <v>2575999709514095</v>
      </c>
      <c r="L12" s="74" cm="1">
        <f t="array" ref="L12">SUMPRODUCT(JRCData*($A12=JRC_EPS_Mapping)*(L$3=JRCYear))*BTU_per_ktoe</f>
        <v>2554788438640139.5</v>
      </c>
      <c r="M12" s="74" cm="1">
        <f t="array" ref="M12">SUMPRODUCT(JRCData*($A12=JRC_EPS_Mapping)*(M$3=JRCYear))*BTU_per_ktoe</f>
        <v>2542953456419070.5</v>
      </c>
      <c r="N12" s="74" cm="1">
        <f t="array" ref="N12">SUMPRODUCT(JRCData*($A12=JRC_EPS_Mapping)*(N$3=JRCYear))*BTU_per_ktoe</f>
        <v>2535067248699726.5</v>
      </c>
      <c r="O12" s="74" cm="1">
        <f t="array" ref="O12">SUMPRODUCT(JRCData*($A12=JRC_EPS_Mapping)*(O$3=JRCYear))*BTU_per_ktoe</f>
        <v>2528803396810253</v>
      </c>
      <c r="P12" s="74" cm="1">
        <f t="array" ref="P12">SUMPRODUCT(JRCData*($A12=JRC_EPS_Mapping)*(P$3=JRCYear))*BTU_per_ktoe</f>
        <v>2523227241192086.5</v>
      </c>
      <c r="Q12" s="74" cm="1">
        <f t="array" ref="Q12">SUMPRODUCT(JRCData*($A12=JRC_EPS_Mapping)*(Q$3=JRCYear))*BTU_per_ktoe</f>
        <v>2515562000613967</v>
      </c>
      <c r="R12" s="74" cm="1">
        <f t="array" ref="R12">SUMPRODUCT(JRCData*($A12=JRC_EPS_Mapping)*(R$3=JRCYear))*BTU_per_ktoe</f>
        <v>2505109943096344</v>
      </c>
      <c r="S12" s="74" cm="1">
        <f t="array" ref="S12">SUMPRODUCT(JRCData*($A12=JRC_EPS_Mapping)*(S$3=JRCYear))*BTU_per_ktoe</f>
        <v>2491972915433058.5</v>
      </c>
      <c r="T12" s="74" cm="1">
        <f t="array" ref="T12">SUMPRODUCT(JRCData*($A12=JRC_EPS_Mapping)*(T$3=JRCYear))*BTU_per_ktoe</f>
        <v>2476093294897866</v>
      </c>
      <c r="U12" s="74" cm="1">
        <f t="array" ref="U12">SUMPRODUCT(JRCData*($A12=JRC_EPS_Mapping)*(U$3=JRCYear))*BTU_per_ktoe</f>
        <v>2457678571369067.5</v>
      </c>
      <c r="V12" s="74" cm="1">
        <f t="array" ref="V12">SUMPRODUCT(JRCData*($A12=JRC_EPS_Mapping)*(V$3=JRCYear))*BTU_per_ktoe</f>
        <v>2437171250133267</v>
      </c>
      <c r="W12" s="74" cm="1">
        <f t="array" ref="W12">SUMPRODUCT(JRCData*($A12=JRC_EPS_Mapping)*(W$3=JRCYear))*BTU_per_ktoe</f>
        <v>2414837493717107.5</v>
      </c>
      <c r="X12" s="74" cm="1">
        <f t="array" ref="X12">SUMPRODUCT(JRCData*($A12=JRC_EPS_Mapping)*(X$3=JRCYear))*BTU_per_ktoe</f>
        <v>2391095426316796</v>
      </c>
      <c r="Y12" s="74" cm="1">
        <f t="array" ref="Y12">SUMPRODUCT(JRCData*($A12=JRC_EPS_Mapping)*(Y$3=JRCYear))*BTU_per_ktoe</f>
        <v>2366565234759119</v>
      </c>
      <c r="Z12" s="74" cm="1">
        <f t="array" ref="Z12">SUMPRODUCT(JRCData*($A12=JRC_EPS_Mapping)*(Z$3=JRCYear))*BTU_per_ktoe</f>
        <v>2342561356633608.5</v>
      </c>
      <c r="AA12" s="74" cm="1">
        <f t="array" ref="AA12">SUMPRODUCT(JRCData*($A12=JRC_EPS_Mapping)*(AA$3=JRCYear))*BTU_per_ktoe</f>
        <v>2318165764676436.5</v>
      </c>
      <c r="AB12" s="74" cm="1">
        <f t="array" ref="AB12">SUMPRODUCT(JRCData*($A12=JRC_EPS_Mapping)*(AB$3=JRCYear))*BTU_per_ktoe</f>
        <v>2294124147603680</v>
      </c>
      <c r="AC12" s="74" cm="1">
        <f t="array" ref="AC12">SUMPRODUCT(JRCData*($A12=JRC_EPS_Mapping)*(AC$3=JRCYear))*BTU_per_ktoe</f>
        <v>2270097305448215</v>
      </c>
      <c r="AD12" s="74" cm="1">
        <f t="array" ref="AD12">SUMPRODUCT(JRCData*($A12=JRC_EPS_Mapping)*(AD$3=JRCYear))*BTU_per_ktoe</f>
        <v>2247828041850429.8</v>
      </c>
      <c r="AE12" s="74" cm="1">
        <f t="array" ref="AE12">SUMPRODUCT(JRCData*($A12=JRC_EPS_Mapping)*(AE$3=JRCYear))*BTU_per_ktoe</f>
        <v>2226756611578908</v>
      </c>
      <c r="AF12" s="74" cm="1">
        <f t="array" ref="AF12">SUMPRODUCT(JRCData*($A12=JRC_EPS_Mapping)*(AF$3=JRCYear))*BTU_per_ktoe</f>
        <v>2206997053804403</v>
      </c>
      <c r="AG12" s="74" cm="1">
        <f t="array" ref="AG12">SUMPRODUCT(JRCData*($A12=JRC_EPS_Mapping)*(AG$3=JRCYear))*BTU_per_ktoe</f>
        <v>2188647921100816</v>
      </c>
      <c r="AH12" s="74" cm="1">
        <f t="array" ref="AH12">SUMPRODUCT(JRCData*($A12=JRC_EPS_Mapping)*(AH$3=JRCYear))*BTU_per_ktoe</f>
        <v>2172465695367673.8</v>
      </c>
      <c r="AI12" s="74" cm="1">
        <f t="array" ref="AI12">SUMPRODUCT(JRCData*($A12=JRC_EPS_Mapping)*(AI$3=JRCYear))*BTU_per_ktoe</f>
        <v>2158268892504310</v>
      </c>
    </row>
    <row r="13" spans="1:35" x14ac:dyDescent="0.45">
      <c r="A13" s="56" t="s">
        <v>23</v>
      </c>
      <c r="B13" s="74" cm="1">
        <f t="array" ref="B13">SUMPRODUCT(JRCData*($A13=JRC_EPS_Mapping)*(B$3=JRCYear))*BTU_per_ktoe</f>
        <v>1.0729483595571698E+16</v>
      </c>
      <c r="C13" s="74" cm="1">
        <f t="array" ref="C13">SUMPRODUCT(JRCData*($A13=JRC_EPS_Mapping)*(C$3=JRCYear))*BTU_per_ktoe</f>
        <v>1.0787539661659178E+16</v>
      </c>
      <c r="D13" s="74" cm="1">
        <f t="array" ref="D13">SUMPRODUCT(JRCData*($A13=JRC_EPS_Mapping)*(D$3=JRCYear))*BTU_per_ktoe</f>
        <v>1.0772747267708552E+16</v>
      </c>
      <c r="E13" s="74" cm="1">
        <f t="array" ref="E13">SUMPRODUCT(JRCData*($A13=JRC_EPS_Mapping)*(E$3=JRCYear))*BTU_per_ktoe</f>
        <v>1.0702513595484254E+16</v>
      </c>
      <c r="F13" s="74" cm="1">
        <f t="array" ref="F13">SUMPRODUCT(JRCData*($A13=JRC_EPS_Mapping)*(F$3=JRCYear))*BTU_per_ktoe</f>
        <v>1.0600240980044018E+16</v>
      </c>
      <c r="G13" s="74" cm="1">
        <f t="array" ref="G13">SUMPRODUCT(JRCData*($A13=JRC_EPS_Mapping)*(G$3=JRCYear))*BTU_per_ktoe</f>
        <v>1.0488159711983502E+16</v>
      </c>
      <c r="H13" s="74" cm="1">
        <f t="array" ref="H13">SUMPRODUCT(JRCData*($A13=JRC_EPS_Mapping)*(H$3=JRCYear))*BTU_per_ktoe</f>
        <v>1.0393664049463714E+16</v>
      </c>
      <c r="I13" s="74" cm="1">
        <f t="array" ref="I13">SUMPRODUCT(JRCData*($A13=JRC_EPS_Mapping)*(I$3=JRCYear))*BTU_per_ktoe</f>
        <v>1.021732699995498E+16</v>
      </c>
      <c r="J13" s="74" cm="1">
        <f t="array" ref="J13">SUMPRODUCT(JRCData*($A13=JRC_EPS_Mapping)*(J$3=JRCYear))*BTU_per_ktoe</f>
        <v>1.0060916648109786E+16</v>
      </c>
      <c r="K13" s="74" cm="1">
        <f t="array" ref="K13">SUMPRODUCT(JRCData*($A13=JRC_EPS_Mapping)*(K$3=JRCYear))*BTU_per_ktoe</f>
        <v>9942400025402402</v>
      </c>
      <c r="L13" s="74" cm="1">
        <f t="array" ref="L13">SUMPRODUCT(JRCData*($A13=JRC_EPS_Mapping)*(L$3=JRCYear))*BTU_per_ktoe</f>
        <v>9798489350571598</v>
      </c>
      <c r="M13" s="74" cm="1">
        <f t="array" ref="M13">SUMPRODUCT(JRCData*($A13=JRC_EPS_Mapping)*(M$3=JRCYear))*BTU_per_ktoe</f>
        <v>9692600705713798</v>
      </c>
      <c r="N13" s="74" cm="1">
        <f t="array" ref="N13">SUMPRODUCT(JRCData*($A13=JRC_EPS_Mapping)*(N$3=JRCYear))*BTU_per_ktoe</f>
        <v>9578414938654722</v>
      </c>
      <c r="O13" s="74" cm="1">
        <f t="array" ref="O13">SUMPRODUCT(JRCData*($A13=JRC_EPS_Mapping)*(O$3=JRCYear))*BTU_per_ktoe</f>
        <v>9446457755209094</v>
      </c>
      <c r="P13" s="74" cm="1">
        <f t="array" ref="P13">SUMPRODUCT(JRCData*($A13=JRC_EPS_Mapping)*(P$3=JRCYear))*BTU_per_ktoe</f>
        <v>9359569216853234</v>
      </c>
      <c r="Q13" s="74" cm="1">
        <f t="array" ref="Q13">SUMPRODUCT(JRCData*($A13=JRC_EPS_Mapping)*(Q$3=JRCYear))*BTU_per_ktoe</f>
        <v>9269562479852444</v>
      </c>
      <c r="R13" s="74" cm="1">
        <f t="array" ref="R13">SUMPRODUCT(JRCData*($A13=JRC_EPS_Mapping)*(R$3=JRCYear))*BTU_per_ktoe</f>
        <v>9154611278452680</v>
      </c>
      <c r="S13" s="74" cm="1">
        <f t="array" ref="S13">SUMPRODUCT(JRCData*($A13=JRC_EPS_Mapping)*(S$3=JRCYear))*BTU_per_ktoe</f>
        <v>9038510843385680</v>
      </c>
      <c r="T13" s="74" cm="1">
        <f t="array" ref="T13">SUMPRODUCT(JRCData*($A13=JRC_EPS_Mapping)*(T$3=JRCYear))*BTU_per_ktoe</f>
        <v>8915321321783455</v>
      </c>
      <c r="U13" s="74" cm="1">
        <f t="array" ref="U13">SUMPRODUCT(JRCData*($A13=JRC_EPS_Mapping)*(U$3=JRCYear))*BTU_per_ktoe</f>
        <v>8805506088001984</v>
      </c>
      <c r="V13" s="74" cm="1">
        <f t="array" ref="V13">SUMPRODUCT(JRCData*($A13=JRC_EPS_Mapping)*(V$3=JRCYear))*BTU_per_ktoe</f>
        <v>8684526813888853</v>
      </c>
      <c r="W13" s="74" cm="1">
        <f t="array" ref="W13">SUMPRODUCT(JRCData*($A13=JRC_EPS_Mapping)*(W$3=JRCYear))*BTU_per_ktoe</f>
        <v>8558145818930514</v>
      </c>
      <c r="X13" s="74" cm="1">
        <f t="array" ref="X13">SUMPRODUCT(JRCData*($A13=JRC_EPS_Mapping)*(X$3=JRCYear))*BTU_per_ktoe</f>
        <v>8427319642311956</v>
      </c>
      <c r="Y13" s="74" cm="1">
        <f t="array" ref="Y13">SUMPRODUCT(JRCData*($A13=JRC_EPS_Mapping)*(Y$3=JRCYear))*BTU_per_ktoe</f>
        <v>8292916139773352</v>
      </c>
      <c r="Z13" s="74" cm="1">
        <f t="array" ref="Z13">SUMPRODUCT(JRCData*($A13=JRC_EPS_Mapping)*(Z$3=JRCYear))*BTU_per_ktoe</f>
        <v>8160275229784086</v>
      </c>
      <c r="AA13" s="74" cm="1">
        <f t="array" ref="AA13">SUMPRODUCT(JRCData*($A13=JRC_EPS_Mapping)*(AA$3=JRCYear))*BTU_per_ktoe</f>
        <v>8030411998521827</v>
      </c>
      <c r="AB13" s="74" cm="1">
        <f t="array" ref="AB13">SUMPRODUCT(JRCData*($A13=JRC_EPS_Mapping)*(AB$3=JRCYear))*BTU_per_ktoe</f>
        <v>7893453729546882</v>
      </c>
      <c r="AC13" s="74" cm="1">
        <f t="array" ref="AC13">SUMPRODUCT(JRCData*($A13=JRC_EPS_Mapping)*(AC$3=JRCYear))*BTU_per_ktoe</f>
        <v>7757824319519538</v>
      </c>
      <c r="AD13" s="74" cm="1">
        <f t="array" ref="AD13">SUMPRODUCT(JRCData*($A13=JRC_EPS_Mapping)*(AD$3=JRCYear))*BTU_per_ktoe</f>
        <v>7625760091436032</v>
      </c>
      <c r="AE13" s="74" cm="1">
        <f t="array" ref="AE13">SUMPRODUCT(JRCData*($A13=JRC_EPS_Mapping)*(AE$3=JRCYear))*BTU_per_ktoe</f>
        <v>7498944941535880</v>
      </c>
      <c r="AF13" s="74" cm="1">
        <f t="array" ref="AF13">SUMPRODUCT(JRCData*($A13=JRC_EPS_Mapping)*(AF$3=JRCYear))*BTU_per_ktoe</f>
        <v>7370815163727037</v>
      </c>
      <c r="AG13" s="74" cm="1">
        <f t="array" ref="AG13">SUMPRODUCT(JRCData*($A13=JRC_EPS_Mapping)*(AG$3=JRCYear))*BTU_per_ktoe</f>
        <v>7245386414069325</v>
      </c>
      <c r="AH13" s="74" cm="1">
        <f t="array" ref="AH13">SUMPRODUCT(JRCData*($A13=JRC_EPS_Mapping)*(AH$3=JRCYear))*BTU_per_ktoe</f>
        <v>7117625222567924</v>
      </c>
      <c r="AI13" s="74" cm="1">
        <f t="array" ref="AI13">SUMPRODUCT(JRCData*($A13=JRC_EPS_Mapping)*(AI$3=JRCYear))*BTU_per_ktoe</f>
        <v>6989158112714698</v>
      </c>
    </row>
    <row r="14" spans="1:35" x14ac:dyDescent="0.45">
      <c r="A14" s="56" t="s">
        <v>24</v>
      </c>
      <c r="B14" s="74" cm="1">
        <f t="array" ref="B14">SUMPRODUCT(JRCData*($A14=JRC_EPS_Mapping)*(B$3=JRCYear))*BTU_per_ktoe</f>
        <v>107736083875385.39</v>
      </c>
      <c r="C14" s="74" cm="1">
        <f t="array" ref="C14">SUMPRODUCT(JRCData*($A14=JRC_EPS_Mapping)*(C$3=JRCYear))*BTU_per_ktoe</f>
        <v>107141668413860.06</v>
      </c>
      <c r="D14" s="74" cm="1">
        <f t="array" ref="D14">SUMPRODUCT(JRCData*($A14=JRC_EPS_Mapping)*(D$3=JRCYear))*BTU_per_ktoe</f>
        <v>106549143594789.5</v>
      </c>
      <c r="E14" s="74" cm="1">
        <f t="array" ref="E14">SUMPRODUCT(JRCData*($A14=JRC_EPS_Mapping)*(E$3=JRCYear))*BTU_per_ktoe</f>
        <v>106012243642911.97</v>
      </c>
      <c r="F14" s="74" cm="1">
        <f t="array" ref="F14">SUMPRODUCT(JRCData*($A14=JRC_EPS_Mapping)*(F$3=JRCYear))*BTU_per_ktoe</f>
        <v>105363625981319.8</v>
      </c>
      <c r="G14" s="74" cm="1">
        <f t="array" ref="G14">SUMPRODUCT(JRCData*($A14=JRC_EPS_Mapping)*(G$3=JRCYear))*BTU_per_ktoe</f>
        <v>104888727179639.72</v>
      </c>
      <c r="H14" s="74" cm="1">
        <f t="array" ref="H14">SUMPRODUCT(JRCData*($A14=JRC_EPS_Mapping)*(H$3=JRCYear))*BTU_per_ktoe</f>
        <v>104488199244807.56</v>
      </c>
      <c r="I14" s="74" cm="1">
        <f t="array" ref="I14">SUMPRODUCT(JRCData*($A14=JRC_EPS_Mapping)*(I$3=JRCYear))*BTU_per_ktoe</f>
        <v>104525952806712.81</v>
      </c>
      <c r="J14" s="74" cm="1">
        <f t="array" ref="J14">SUMPRODUCT(JRCData*($A14=JRC_EPS_Mapping)*(J$3=JRCYear))*BTU_per_ktoe</f>
        <v>105018188515271.27</v>
      </c>
      <c r="K14" s="74" cm="1">
        <f t="array" ref="K14">SUMPRODUCT(JRCData*($A14=JRC_EPS_Mapping)*(K$3=JRCYear))*BTU_per_ktoe</f>
        <v>106009462900151.06</v>
      </c>
      <c r="L14" s="74" cm="1">
        <f t="array" ref="L14">SUMPRODUCT(JRCData*($A14=JRC_EPS_Mapping)*(L$3=JRCYear))*BTU_per_ktoe</f>
        <v>107389876430152.53</v>
      </c>
      <c r="M14" s="74" cm="1">
        <f t="array" ref="M14">SUMPRODUCT(JRCData*($A14=JRC_EPS_Mapping)*(M$3=JRCYear))*BTU_per_ktoe</f>
        <v>109222516577469.33</v>
      </c>
      <c r="N14" s="74" cm="1">
        <f t="array" ref="N14">SUMPRODUCT(JRCData*($A14=JRC_EPS_Mapping)*(N$3=JRCYear))*BTU_per_ktoe</f>
        <v>111347996038820.47</v>
      </c>
      <c r="O14" s="74" cm="1">
        <f t="array" ref="O14">SUMPRODUCT(JRCData*($A14=JRC_EPS_Mapping)*(O$3=JRCYear))*BTU_per_ktoe</f>
        <v>113707417980475.84</v>
      </c>
      <c r="P14" s="74" cm="1">
        <f t="array" ref="P14">SUMPRODUCT(JRCData*($A14=JRC_EPS_Mapping)*(P$3=JRCYear))*BTU_per_ktoe</f>
        <v>115323080031617.75</v>
      </c>
      <c r="Q14" s="74" cm="1">
        <f t="array" ref="Q14">SUMPRODUCT(JRCData*($A14=JRC_EPS_Mapping)*(Q$3=JRCYear))*BTU_per_ktoe</f>
        <v>116945728974246.31</v>
      </c>
      <c r="R14" s="74" cm="1">
        <f t="array" ref="R14">SUMPRODUCT(JRCData*($A14=JRC_EPS_Mapping)*(R$3=JRCYear))*BTU_per_ktoe</f>
        <v>118553627070045.02</v>
      </c>
      <c r="S14" s="74" cm="1">
        <f t="array" ref="S14">SUMPRODUCT(JRCData*($A14=JRC_EPS_Mapping)*(S$3=JRCYear))*BTU_per_ktoe</f>
        <v>120142782024078.75</v>
      </c>
      <c r="T14" s="74" cm="1">
        <f t="array" ref="T14">SUMPRODUCT(JRCData*($A14=JRC_EPS_Mapping)*(T$3=JRCYear))*BTU_per_ktoe</f>
        <v>121739416957833.75</v>
      </c>
      <c r="U14" s="74" cm="1">
        <f t="array" ref="U14">SUMPRODUCT(JRCData*($A14=JRC_EPS_Mapping)*(U$3=JRCYear))*BTU_per_ktoe</f>
        <v>123346485682744.02</v>
      </c>
      <c r="V14" s="74" cm="1">
        <f t="array" ref="V14">SUMPRODUCT(JRCData*($A14=JRC_EPS_Mapping)*(V$3=JRCYear))*BTU_per_ktoe</f>
        <v>125002568872824.23</v>
      </c>
      <c r="W14" s="74" cm="1">
        <f t="array" ref="W14">SUMPRODUCT(JRCData*($A14=JRC_EPS_Mapping)*(W$3=JRCYear))*BTU_per_ktoe</f>
        <v>126724636013148.84</v>
      </c>
      <c r="X14" s="74" cm="1">
        <f t="array" ref="X14">SUMPRODUCT(JRCData*($A14=JRC_EPS_Mapping)*(X$3=JRCYear))*BTU_per_ktoe</f>
        <v>128529845767325.2</v>
      </c>
      <c r="Y14" s="74" cm="1">
        <f t="array" ref="Y14">SUMPRODUCT(JRCData*($A14=JRC_EPS_Mapping)*(Y$3=JRCYear))*BTU_per_ktoe</f>
        <v>130461762765823.55</v>
      </c>
      <c r="Z14" s="74" cm="1">
        <f t="array" ref="Z14">SUMPRODUCT(JRCData*($A14=JRC_EPS_Mapping)*(Z$3=JRCYear))*BTU_per_ktoe</f>
        <v>132572872717744.59</v>
      </c>
      <c r="AA14" s="74" cm="1">
        <f t="array" ref="AA14">SUMPRODUCT(JRCData*($A14=JRC_EPS_Mapping)*(AA$3=JRCYear))*BTU_per_ktoe</f>
        <v>134803300096267.25</v>
      </c>
      <c r="AB14" s="74" cm="1">
        <f t="array" ref="AB14">SUMPRODUCT(JRCData*($A14=JRC_EPS_Mapping)*(AB$3=JRCYear))*BTU_per_ktoe</f>
        <v>137191448038665.11</v>
      </c>
      <c r="AC14" s="74" cm="1">
        <f t="array" ref="AC14">SUMPRODUCT(JRCData*($A14=JRC_EPS_Mapping)*(AC$3=JRCYear))*BTU_per_ktoe</f>
        <v>139707713524936.81</v>
      </c>
      <c r="AD14" s="74" cm="1">
        <f t="array" ref="AD14">SUMPRODUCT(JRCData*($A14=JRC_EPS_Mapping)*(AD$3=JRCYear))*BTU_per_ktoe</f>
        <v>142449361850517.75</v>
      </c>
      <c r="AE14" s="74" cm="1">
        <f t="array" ref="AE14">SUMPRODUCT(JRCData*($A14=JRC_EPS_Mapping)*(AE$3=JRCYear))*BTU_per_ktoe</f>
        <v>145352749788007.25</v>
      </c>
      <c r="AF14" s="74" cm="1">
        <f t="array" ref="AF14">SUMPRODUCT(JRCData*($A14=JRC_EPS_Mapping)*(AF$3=JRCYear))*BTU_per_ktoe</f>
        <v>148415868267255.28</v>
      </c>
      <c r="AG14" s="74" cm="1">
        <f t="array" ref="AG14">SUMPRODUCT(JRCData*($A14=JRC_EPS_Mapping)*(AG$3=JRCYear))*BTU_per_ktoe</f>
        <v>151643082828061.41</v>
      </c>
      <c r="AH14" s="74" cm="1">
        <f t="array" ref="AH14">SUMPRODUCT(JRCData*($A14=JRC_EPS_Mapping)*(AH$3=JRCYear))*BTU_per_ktoe</f>
        <v>155076590729428.5</v>
      </c>
      <c r="AI14" s="74" cm="1">
        <f t="array" ref="AI14">SUMPRODUCT(JRCData*($A14=JRC_EPS_Mapping)*(AI$3=JRCYear))*BTU_per_ktoe</f>
        <v>158706456213863.88</v>
      </c>
    </row>
    <row r="15" spans="1:35" x14ac:dyDescent="0.45">
      <c r="A15" s="56" t="s">
        <v>25</v>
      </c>
      <c r="B15" s="74" cm="1">
        <f t="array" ref="B15">SUMPRODUCT(JRCData*($A15=JRC_EPS_Mapping)*(B$3=JRCYear))*BTU_per_ktoe</f>
        <v>509186231014631.94</v>
      </c>
      <c r="C15" s="74" cm="1">
        <f t="array" ref="C15">SUMPRODUCT(JRCData*($A15=JRC_EPS_Mapping)*(C$3=JRCYear))*BTU_per_ktoe</f>
        <v>526403547106574.44</v>
      </c>
      <c r="D15" s="74" cm="1">
        <f t="array" ref="D15">SUMPRODUCT(JRCData*($A15=JRC_EPS_Mapping)*(D$3=JRCYear))*BTU_per_ktoe</f>
        <v>543173797526292.44</v>
      </c>
      <c r="E15" s="74" cm="1">
        <f t="array" ref="E15">SUMPRODUCT(JRCData*($A15=JRC_EPS_Mapping)*(E$3=JRCYear))*BTU_per_ktoe</f>
        <v>556848588781089.25</v>
      </c>
      <c r="F15" s="74" cm="1">
        <f t="array" ref="F15">SUMPRODUCT(JRCData*($A15=JRC_EPS_Mapping)*(F$3=JRCYear))*BTU_per_ktoe</f>
        <v>562935645445207.06</v>
      </c>
      <c r="G15" s="74" cm="1">
        <f t="array" ref="G15">SUMPRODUCT(JRCData*($A15=JRC_EPS_Mapping)*(G$3=JRCYear))*BTU_per_ktoe</f>
        <v>567828799737833.63</v>
      </c>
      <c r="H15" s="74" cm="1">
        <f t="array" ref="H15">SUMPRODUCT(JRCData*($A15=JRC_EPS_Mapping)*(H$3=JRCYear))*BTU_per_ktoe</f>
        <v>567634582976538.38</v>
      </c>
      <c r="I15" s="74" cm="1">
        <f t="array" ref="I15">SUMPRODUCT(JRCData*($A15=JRC_EPS_Mapping)*(I$3=JRCYear))*BTU_per_ktoe</f>
        <v>565636477117468.75</v>
      </c>
      <c r="J15" s="74" cm="1">
        <f t="array" ref="J15">SUMPRODUCT(JRCData*($A15=JRC_EPS_Mapping)*(J$3=JRCYear))*BTU_per_ktoe</f>
        <v>563978705977937.13</v>
      </c>
      <c r="K15" s="74" cm="1">
        <f t="array" ref="K15">SUMPRODUCT(JRCData*($A15=JRC_EPS_Mapping)*(K$3=JRCYear))*BTU_per_ktoe</f>
        <v>563340847088841.13</v>
      </c>
      <c r="L15" s="74" cm="1">
        <f t="array" ref="L15">SUMPRODUCT(JRCData*($A15=JRC_EPS_Mapping)*(L$3=JRCYear))*BTU_per_ktoe</f>
        <v>562699767911110.63</v>
      </c>
      <c r="M15" s="74" cm="1">
        <f t="array" ref="M15">SUMPRODUCT(JRCData*($A15=JRC_EPS_Mapping)*(M$3=JRCYear))*BTU_per_ktoe</f>
        <v>563155778394493.63</v>
      </c>
      <c r="N15" s="74" cm="1">
        <f t="array" ref="N15">SUMPRODUCT(JRCData*($A15=JRC_EPS_Mapping)*(N$3=JRCYear))*BTU_per_ktoe</f>
        <v>564116077553890.63</v>
      </c>
      <c r="O15" s="74" cm="1">
        <f t="array" ref="O15">SUMPRODUCT(JRCData*($A15=JRC_EPS_Mapping)*(O$3=JRCYear))*BTU_per_ktoe</f>
        <v>565021529126478.13</v>
      </c>
      <c r="P15" s="74" cm="1">
        <f t="array" ref="P15">SUMPRODUCT(JRCData*($A15=JRC_EPS_Mapping)*(P$3=JRCYear))*BTU_per_ktoe</f>
        <v>564440534816465.38</v>
      </c>
      <c r="Q15" s="74" cm="1">
        <f t="array" ref="Q15">SUMPRODUCT(JRCData*($A15=JRC_EPS_Mapping)*(Q$3=JRCYear))*BTU_per_ktoe</f>
        <v>563681688169305.5</v>
      </c>
      <c r="R15" s="74" cm="1">
        <f t="array" ref="R15">SUMPRODUCT(JRCData*($A15=JRC_EPS_Mapping)*(R$3=JRCYear))*BTU_per_ktoe</f>
        <v>562076323975435.44</v>
      </c>
      <c r="S15" s="74" cm="1">
        <f t="array" ref="S15">SUMPRODUCT(JRCData*($A15=JRC_EPS_Mapping)*(S$3=JRCYear))*BTU_per_ktoe</f>
        <v>560161574784273</v>
      </c>
      <c r="T15" s="74" cm="1">
        <f t="array" ref="T15">SUMPRODUCT(JRCData*($A15=JRC_EPS_Mapping)*(T$3=JRCYear))*BTU_per_ktoe</f>
        <v>557754325647583.94</v>
      </c>
      <c r="U15" s="74" cm="1">
        <f t="array" ref="U15">SUMPRODUCT(JRCData*($A15=JRC_EPS_Mapping)*(U$3=JRCYear))*BTU_per_ktoe</f>
        <v>555025267988469.13</v>
      </c>
      <c r="V15" s="74" cm="1">
        <f t="array" ref="V15">SUMPRODUCT(JRCData*($A15=JRC_EPS_Mapping)*(V$3=JRCYear))*BTU_per_ktoe</f>
        <v>551727938370676.13</v>
      </c>
      <c r="W15" s="74" cm="1">
        <f t="array" ref="W15">SUMPRODUCT(JRCData*($A15=JRC_EPS_Mapping)*(W$3=JRCYear))*BTU_per_ktoe</f>
        <v>547959939603039.06</v>
      </c>
      <c r="X15" s="74" cm="1">
        <f t="array" ref="X15">SUMPRODUCT(JRCData*($A15=JRC_EPS_Mapping)*(X$3=JRCYear))*BTU_per_ktoe</f>
        <v>543737491224999.81</v>
      </c>
      <c r="Y15" s="74" cm="1">
        <f t="array" ref="Y15">SUMPRODUCT(JRCData*($A15=JRC_EPS_Mapping)*(Y$3=JRCYear))*BTU_per_ktoe</f>
        <v>539203598325078.06</v>
      </c>
      <c r="Z15" s="74" cm="1">
        <f t="array" ref="Z15">SUMPRODUCT(JRCData*($A15=JRC_EPS_Mapping)*(Z$3=JRCYear))*BTU_per_ktoe</f>
        <v>534674007863807.06</v>
      </c>
      <c r="AA15" s="74" cm="1">
        <f t="array" ref="AA15">SUMPRODUCT(JRCData*($A15=JRC_EPS_Mapping)*(AA$3=JRCYear))*BTU_per_ktoe</f>
        <v>530008371978843.88</v>
      </c>
      <c r="AB15" s="74" cm="1">
        <f t="array" ref="AB15">SUMPRODUCT(JRCData*($A15=JRC_EPS_Mapping)*(AB$3=JRCYear))*BTU_per_ktoe</f>
        <v>525141185815390.06</v>
      </c>
      <c r="AC15" s="74" cm="1">
        <f t="array" ref="AC15">SUMPRODUCT(JRCData*($A15=JRC_EPS_Mapping)*(AC$3=JRCYear))*BTU_per_ktoe</f>
        <v>520211950809570.06</v>
      </c>
      <c r="AD15" s="74" cm="1">
        <f t="array" ref="AD15">SUMPRODUCT(JRCData*($A15=JRC_EPS_Mapping)*(AD$3=JRCYear))*BTU_per_ktoe</f>
        <v>515271277249590.56</v>
      </c>
      <c r="AE15" s="74" cm="1">
        <f t="array" ref="AE15">SUMPRODUCT(JRCData*($A15=JRC_EPS_Mapping)*(AE$3=JRCYear))*BTU_per_ktoe</f>
        <v>510360112805987.31</v>
      </c>
      <c r="AF15" s="74" cm="1">
        <f t="array" ref="AF15">SUMPRODUCT(JRCData*($A15=JRC_EPS_Mapping)*(AF$3=JRCYear))*BTU_per_ktoe</f>
        <v>505361850514032.69</v>
      </c>
      <c r="AG15" s="74" cm="1">
        <f t="array" ref="AG15">SUMPRODUCT(JRCData*($A15=JRC_EPS_Mapping)*(AG$3=JRCYear))*BTU_per_ktoe</f>
        <v>500235425744807.06</v>
      </c>
      <c r="AH15" s="74" cm="1">
        <f t="array" ref="AH15">SUMPRODUCT(JRCData*($A15=JRC_EPS_Mapping)*(AH$3=JRCYear))*BTU_per_ktoe</f>
        <v>494969191838206.19</v>
      </c>
      <c r="AI15" s="74" cm="1">
        <f t="array" ref="AI15">SUMPRODUCT(JRCData*($A15=JRC_EPS_Mapping)*(AI$3=JRCYear))*BTU_per_ktoe</f>
        <v>489656038304705.94</v>
      </c>
    </row>
    <row r="16" spans="1:35" x14ac:dyDescent="0.45">
      <c r="A16" s="56" t="s">
        <v>14</v>
      </c>
      <c r="B16" s="74" cm="1">
        <f t="array" ref="B16">SUMPRODUCT(JRCData*($A16=JRC_EPS_Mapping)*(B$3=JRCYear))*BTU_per_ktoe</f>
        <v>2438721199191275.5</v>
      </c>
      <c r="C16" s="74" cm="1">
        <f t="array" ref="C16">SUMPRODUCT(JRCData*($A16=JRC_EPS_Mapping)*(C$3=JRCYear))*BTU_per_ktoe</f>
        <v>2516544224485606.5</v>
      </c>
      <c r="D16" s="74" cm="1">
        <f t="array" ref="D16">SUMPRODUCT(JRCData*($A16=JRC_EPS_Mapping)*(D$3=JRCYear))*BTU_per_ktoe</f>
        <v>2580714429308642</v>
      </c>
      <c r="E16" s="74" cm="1">
        <f t="array" ref="E16">SUMPRODUCT(JRCData*($A16=JRC_EPS_Mapping)*(E$3=JRCYear))*BTU_per_ktoe</f>
        <v>2629033083976357</v>
      </c>
      <c r="F16" s="74" cm="1">
        <f t="array" ref="F16">SUMPRODUCT(JRCData*($A16=JRC_EPS_Mapping)*(F$3=JRCYear))*BTU_per_ktoe</f>
        <v>2683003743869732.5</v>
      </c>
      <c r="G16" s="74" cm="1">
        <f t="array" ref="G16">SUMPRODUCT(JRCData*($A16=JRC_EPS_Mapping)*(G$3=JRCYear))*BTU_per_ktoe</f>
        <v>2726813172297161.5</v>
      </c>
      <c r="H16" s="74" cm="1">
        <f t="array" ref="H16">SUMPRODUCT(JRCData*($A16=JRC_EPS_Mapping)*(H$3=JRCYear))*BTU_per_ktoe</f>
        <v>2761330104743914</v>
      </c>
      <c r="I16" s="74" cm="1">
        <f t="array" ref="I16">SUMPRODUCT(JRCData*($A16=JRC_EPS_Mapping)*(I$3=JRCYear))*BTU_per_ktoe</f>
        <v>2783546722234707.5</v>
      </c>
      <c r="J16" s="74" cm="1">
        <f t="array" ref="J16">SUMPRODUCT(JRCData*($A16=JRC_EPS_Mapping)*(J$3=JRCYear))*BTU_per_ktoe</f>
        <v>2813431219058691.5</v>
      </c>
      <c r="K16" s="74" cm="1">
        <f t="array" ref="K16">SUMPRODUCT(JRCData*($A16=JRC_EPS_Mapping)*(K$3=JRCYear))*BTU_per_ktoe</f>
        <v>2847968724489002</v>
      </c>
      <c r="L16" s="74" cm="1">
        <f t="array" ref="L16">SUMPRODUCT(JRCData*($A16=JRC_EPS_Mapping)*(L$3=JRCYear))*BTU_per_ktoe</f>
        <v>2885269819162050.5</v>
      </c>
      <c r="M16" s="74" cm="1">
        <f t="array" ref="M16">SUMPRODUCT(JRCData*($A16=JRC_EPS_Mapping)*(M$3=JRCYear))*BTU_per_ktoe</f>
        <v>2922512355860993</v>
      </c>
      <c r="N16" s="74" cm="1">
        <f t="array" ref="N16">SUMPRODUCT(JRCData*($A16=JRC_EPS_Mapping)*(N$3=JRCYear))*BTU_per_ktoe</f>
        <v>2955219404648766</v>
      </c>
      <c r="O16" s="74" cm="1">
        <f t="array" ref="O16">SUMPRODUCT(JRCData*($A16=JRC_EPS_Mapping)*(O$3=JRCYear))*BTU_per_ktoe</f>
        <v>2984519005096800</v>
      </c>
      <c r="P16" s="74" cm="1">
        <f t="array" ref="P16">SUMPRODUCT(JRCData*($A16=JRC_EPS_Mapping)*(P$3=JRCYear))*BTU_per_ktoe</f>
        <v>3019554599733554.5</v>
      </c>
      <c r="Q16" s="74" cm="1">
        <f t="array" ref="Q16">SUMPRODUCT(JRCData*($A16=JRC_EPS_Mapping)*(Q$3=JRCYear))*BTU_per_ktoe</f>
        <v>3043459437199526</v>
      </c>
      <c r="R16" s="74" cm="1">
        <f t="array" ref="R16">SUMPRODUCT(JRCData*($A16=JRC_EPS_Mapping)*(R$3=JRCYear))*BTU_per_ktoe</f>
        <v>3064110388087579.5</v>
      </c>
      <c r="S16" s="74" cm="1">
        <f t="array" ref="S16">SUMPRODUCT(JRCData*($A16=JRC_EPS_Mapping)*(S$3=JRCYear))*BTU_per_ktoe</f>
        <v>3081419381717138</v>
      </c>
      <c r="T16" s="74" cm="1">
        <f t="array" ref="T16">SUMPRODUCT(JRCData*($A16=JRC_EPS_Mapping)*(T$3=JRCYear))*BTU_per_ktoe</f>
        <v>3094789034384736.5</v>
      </c>
      <c r="U16" s="74" cm="1">
        <f t="array" ref="U16">SUMPRODUCT(JRCData*($A16=JRC_EPS_Mapping)*(U$3=JRCYear))*BTU_per_ktoe</f>
        <v>3114679420220568</v>
      </c>
      <c r="V16" s="74" cm="1">
        <f t="array" ref="V16">SUMPRODUCT(JRCData*($A16=JRC_EPS_Mapping)*(V$3=JRCYear))*BTU_per_ktoe</f>
        <v>3128756598595822.5</v>
      </c>
      <c r="W16" s="74" cm="1">
        <f t="array" ref="W16">SUMPRODUCT(JRCData*($A16=JRC_EPS_Mapping)*(W$3=JRCYear))*BTU_per_ktoe</f>
        <v>3148295625195266</v>
      </c>
      <c r="X16" s="74" cm="1">
        <f t="array" ref="X16">SUMPRODUCT(JRCData*($A16=JRC_EPS_Mapping)*(X$3=JRCYear))*BTU_per_ktoe</f>
        <v>3160504726895000.5</v>
      </c>
      <c r="Y16" s="74" cm="1">
        <f t="array" ref="Y16">SUMPRODUCT(JRCData*($A16=JRC_EPS_Mapping)*(Y$3=JRCYear))*BTU_per_ktoe</f>
        <v>3173442386789025.5</v>
      </c>
      <c r="Z16" s="74" cm="1">
        <f t="array" ref="Z16">SUMPRODUCT(JRCData*($A16=JRC_EPS_Mapping)*(Z$3=JRCYear))*BTU_per_ktoe</f>
        <v>3188833625514880</v>
      </c>
      <c r="AA16" s="74" cm="1">
        <f t="array" ref="AA16">SUMPRODUCT(JRCData*($A16=JRC_EPS_Mapping)*(AA$3=JRCYear))*BTU_per_ktoe</f>
        <v>3201618024967877</v>
      </c>
      <c r="AB16" s="74" cm="1">
        <f t="array" ref="AB16">SUMPRODUCT(JRCData*($A16=JRC_EPS_Mapping)*(AB$3=JRCYear))*BTU_per_ktoe</f>
        <v>3208281257066963.5</v>
      </c>
      <c r="AC16" s="74" cm="1">
        <f t="array" ref="AC16">SUMPRODUCT(JRCData*($A16=JRC_EPS_Mapping)*(AC$3=JRCYear))*BTU_per_ktoe</f>
        <v>3209734341677706</v>
      </c>
      <c r="AD16" s="74" cm="1">
        <f t="array" ref="AD16">SUMPRODUCT(JRCData*($A16=JRC_EPS_Mapping)*(AD$3=JRCYear))*BTU_per_ktoe</f>
        <v>3219985689593030.5</v>
      </c>
      <c r="AE16" s="74" cm="1">
        <f t="array" ref="AE16">SUMPRODUCT(JRCData*($A16=JRC_EPS_Mapping)*(AE$3=JRCYear))*BTU_per_ktoe</f>
        <v>3225056854338036.5</v>
      </c>
      <c r="AF16" s="74" cm="1">
        <f t="array" ref="AF16">SUMPRODUCT(JRCData*($A16=JRC_EPS_Mapping)*(AF$3=JRCYear))*BTU_per_ktoe</f>
        <v>3213522165655801.5</v>
      </c>
      <c r="AG16" s="74" cm="1">
        <f t="array" ref="AG16">SUMPRODUCT(JRCData*($A16=JRC_EPS_Mapping)*(AG$3=JRCYear))*BTU_per_ktoe</f>
        <v>3209227668199052.5</v>
      </c>
      <c r="AH16" s="74" cm="1">
        <f t="array" ref="AH16">SUMPRODUCT(JRCData*($A16=JRC_EPS_Mapping)*(AH$3=JRCYear))*BTU_per_ktoe</f>
        <v>3185275364540724.5</v>
      </c>
      <c r="AI16" s="74" cm="1">
        <f t="array" ref="AI16">SUMPRODUCT(JRCData*($A16=JRC_EPS_Mapping)*(AI$3=JRCYear))*BTU_per_ktoe</f>
        <v>3154513979597454</v>
      </c>
    </row>
    <row r="17" spans="1:35" x14ac:dyDescent="0.45">
      <c r="A17" s="56" t="s">
        <v>26</v>
      </c>
      <c r="B17" s="74" cm="1">
        <f t="array" ref="B17">SUMPRODUCT(JRCData*($A17=JRC_EPS_Mapping)*(B$3=JRCYear))*BTU_per_ktoe</f>
        <v>1904973123502469.3</v>
      </c>
      <c r="C17" s="74" cm="1">
        <f t="array" ref="C17">SUMPRODUCT(JRCData*($A17=JRC_EPS_Mapping)*(C$3=JRCYear))*BTU_per_ktoe</f>
        <v>1922534936845700.3</v>
      </c>
      <c r="D17" s="74" cm="1">
        <f t="array" ref="D17">SUMPRODUCT(JRCData*($A17=JRC_EPS_Mapping)*(D$3=JRCYear))*BTU_per_ktoe</f>
        <v>1905175069504926.3</v>
      </c>
      <c r="E17" s="74" cm="1">
        <f t="array" ref="E17">SUMPRODUCT(JRCData*($A17=JRC_EPS_Mapping)*(E$3=JRCYear))*BTU_per_ktoe</f>
        <v>1909392034023122.8</v>
      </c>
      <c r="F17" s="74" cm="1">
        <f t="array" ref="F17">SUMPRODUCT(JRCData*($A17=JRC_EPS_Mapping)*(F$3=JRCYear))*BTU_per_ktoe</f>
        <v>1946445325394758.5</v>
      </c>
      <c r="G17" s="74" cm="1">
        <f t="array" ref="G17">SUMPRODUCT(JRCData*($A17=JRC_EPS_Mapping)*(G$3=JRCYear))*BTU_per_ktoe</f>
        <v>1987813777487208.8</v>
      </c>
      <c r="H17" s="74" cm="1">
        <f t="array" ref="H17">SUMPRODUCT(JRCData*($A17=JRC_EPS_Mapping)*(H$3=JRCYear))*BTU_per_ktoe</f>
        <v>2008739191156754</v>
      </c>
      <c r="I17" s="74" cm="1">
        <f t="array" ref="I17">SUMPRODUCT(JRCData*($A17=JRC_EPS_Mapping)*(I$3=JRCYear))*BTU_per_ktoe</f>
        <v>2048188521056865.3</v>
      </c>
      <c r="J17" s="74" cm="1">
        <f t="array" ref="J17">SUMPRODUCT(JRCData*($A17=JRC_EPS_Mapping)*(J$3=JRCYear))*BTU_per_ktoe</f>
        <v>2074284426344664.5</v>
      </c>
      <c r="K17" s="74" cm="1">
        <f t="array" ref="K17">SUMPRODUCT(JRCData*($A17=JRC_EPS_Mapping)*(K$3=JRCYear))*BTU_per_ktoe</f>
        <v>2081057986840254.3</v>
      </c>
      <c r="L17" s="74" cm="1">
        <f t="array" ref="L17">SUMPRODUCT(JRCData*($A17=JRC_EPS_Mapping)*(L$3=JRCYear))*BTU_per_ktoe</f>
        <v>2106658855783910.8</v>
      </c>
      <c r="M17" s="74" cm="1">
        <f t="array" ref="M17">SUMPRODUCT(JRCData*($A17=JRC_EPS_Mapping)*(M$3=JRCYear))*BTU_per_ktoe</f>
        <v>2152856980345934</v>
      </c>
      <c r="N17" s="74" cm="1">
        <f t="array" ref="N17">SUMPRODUCT(JRCData*($A17=JRC_EPS_Mapping)*(N$3=JRCYear))*BTU_per_ktoe</f>
        <v>2147238126329741.5</v>
      </c>
      <c r="O17" s="74" cm="1">
        <f t="array" ref="O17">SUMPRODUCT(JRCData*($A17=JRC_EPS_Mapping)*(O$3=JRCYear))*BTU_per_ktoe</f>
        <v>2172592528413512.8</v>
      </c>
      <c r="P17" s="74" cm="1">
        <f t="array" ref="P17">SUMPRODUCT(JRCData*($A17=JRC_EPS_Mapping)*(P$3=JRCYear))*BTU_per_ktoe</f>
        <v>2205639482639371.3</v>
      </c>
      <c r="Q17" s="74" cm="1">
        <f t="array" ref="Q17">SUMPRODUCT(JRCData*($A17=JRC_EPS_Mapping)*(Q$3=JRCYear))*BTU_per_ktoe</f>
        <v>2240391587666128.3</v>
      </c>
      <c r="R17" s="74" cm="1">
        <f t="array" ref="R17">SUMPRODUCT(JRCData*($A17=JRC_EPS_Mapping)*(R$3=JRCYear))*BTU_per_ktoe</f>
        <v>2277021326820468</v>
      </c>
      <c r="S17" s="74" cm="1">
        <f t="array" ref="S17">SUMPRODUCT(JRCData*($A17=JRC_EPS_Mapping)*(S$3=JRCYear))*BTU_per_ktoe</f>
        <v>2298820235464943</v>
      </c>
      <c r="T17" s="74" cm="1">
        <f t="array" ref="T17">SUMPRODUCT(JRCData*($A17=JRC_EPS_Mapping)*(T$3=JRCYear))*BTU_per_ktoe</f>
        <v>2330689746310275.5</v>
      </c>
      <c r="U17" s="74" cm="1">
        <f t="array" ref="U17">SUMPRODUCT(JRCData*($A17=JRC_EPS_Mapping)*(U$3=JRCYear))*BTU_per_ktoe</f>
        <v>2339131118756951.5</v>
      </c>
      <c r="V17" s="74" cm="1">
        <f t="array" ref="V17">SUMPRODUCT(JRCData*($A17=JRC_EPS_Mapping)*(V$3=JRCYear))*BTU_per_ktoe</f>
        <v>2364383696555535</v>
      </c>
      <c r="W17" s="74" cm="1">
        <f t="array" ref="W17">SUMPRODUCT(JRCData*($A17=JRC_EPS_Mapping)*(W$3=JRCYear))*BTU_per_ktoe</f>
        <v>2385288785397403.5</v>
      </c>
      <c r="X17" s="74" cm="1">
        <f t="array" ref="X17">SUMPRODUCT(JRCData*($A17=JRC_EPS_Mapping)*(X$3=JRCYear))*BTU_per_ktoe</f>
        <v>2401411587765772.5</v>
      </c>
      <c r="Y17" s="74" cm="1">
        <f t="array" ref="Y17">SUMPRODUCT(JRCData*($A17=JRC_EPS_Mapping)*(Y$3=JRCYear))*BTU_per_ktoe</f>
        <v>2425003930096894</v>
      </c>
      <c r="Z17" s="74" cm="1">
        <f t="array" ref="Z17">SUMPRODUCT(JRCData*($A17=JRC_EPS_Mapping)*(Z$3=JRCYear))*BTU_per_ktoe</f>
        <v>2457909865091459.5</v>
      </c>
      <c r="AA17" s="74" cm="1">
        <f t="array" ref="AA17">SUMPRODUCT(JRCData*($A17=JRC_EPS_Mapping)*(AA$3=JRCYear))*BTU_per_ktoe</f>
        <v>2485228619478468.5</v>
      </c>
      <c r="AB17" s="74" cm="1">
        <f t="array" ref="AB17">SUMPRODUCT(JRCData*($A17=JRC_EPS_Mapping)*(AB$3=JRCYear))*BTU_per_ktoe</f>
        <v>2518881281572609</v>
      </c>
      <c r="AC17" s="74" cm="1">
        <f t="array" ref="AC17">SUMPRODUCT(JRCData*($A17=JRC_EPS_Mapping)*(AC$3=JRCYear))*BTU_per_ktoe</f>
        <v>2537986623643751.5</v>
      </c>
      <c r="AD17" s="74" cm="1">
        <f t="array" ref="AD17">SUMPRODUCT(JRCData*($A17=JRC_EPS_Mapping)*(AD$3=JRCYear))*BTU_per_ktoe</f>
        <v>2554437324367148.5</v>
      </c>
      <c r="AE17" s="74" cm="1">
        <f t="array" ref="AE17">SUMPRODUCT(JRCData*($A17=JRC_EPS_Mapping)*(AE$3=JRCYear))*BTU_per_ktoe</f>
        <v>2572744557312071.5</v>
      </c>
      <c r="AF17" s="74" cm="1">
        <f t="array" ref="AF17">SUMPRODUCT(JRCData*($A17=JRC_EPS_Mapping)*(AF$3=JRCYear))*BTU_per_ktoe</f>
        <v>2607572109039299</v>
      </c>
      <c r="AG17" s="74" cm="1">
        <f t="array" ref="AG17">SUMPRODUCT(JRCData*($A17=JRC_EPS_Mapping)*(AG$3=JRCYear))*BTU_per_ktoe</f>
        <v>2639045668359154.5</v>
      </c>
      <c r="AH17" s="74" cm="1">
        <f t="array" ref="AH17">SUMPRODUCT(JRCData*($A17=JRC_EPS_Mapping)*(AH$3=JRCYear))*BTU_per_ktoe</f>
        <v>2662025380187245</v>
      </c>
      <c r="AI17" s="74" cm="1">
        <f t="array" ref="AI17">SUMPRODUCT(JRCData*($A17=JRC_EPS_Mapping)*(AI$3=JRCYear))*BTU_per_ktoe</f>
        <v>2692311782784188.5</v>
      </c>
    </row>
    <row r="18" spans="1:35" x14ac:dyDescent="0.45">
      <c r="A18" s="56" t="s">
        <v>27</v>
      </c>
      <c r="B18" s="79">
        <f>About!$C$67</f>
        <v>0</v>
      </c>
      <c r="C18" s="79">
        <f>About!$C$67</f>
        <v>0</v>
      </c>
      <c r="D18" s="79">
        <f>About!$C$67</f>
        <v>0</v>
      </c>
      <c r="E18" s="79">
        <f>About!$C$67</f>
        <v>0</v>
      </c>
      <c r="F18" s="79">
        <f>About!$C$67</f>
        <v>0</v>
      </c>
      <c r="G18" s="79">
        <f>About!$C$67</f>
        <v>0</v>
      </c>
      <c r="H18" s="79">
        <f>About!$C$67</f>
        <v>0</v>
      </c>
      <c r="I18" s="79">
        <f>About!$C$67</f>
        <v>0</v>
      </c>
      <c r="J18" s="79">
        <f>About!$C$67</f>
        <v>0</v>
      </c>
      <c r="K18" s="79">
        <f>About!$C$67</f>
        <v>0</v>
      </c>
      <c r="L18" s="79">
        <f>About!$C$67</f>
        <v>0</v>
      </c>
      <c r="M18" s="79">
        <f>About!$C$67</f>
        <v>0</v>
      </c>
      <c r="N18" s="79">
        <f>About!$C$67</f>
        <v>0</v>
      </c>
      <c r="O18" s="79">
        <f>About!$C$67</f>
        <v>0</v>
      </c>
      <c r="P18" s="79">
        <f>About!$C$67</f>
        <v>0</v>
      </c>
      <c r="Q18" s="79">
        <f>About!$C$67</f>
        <v>0</v>
      </c>
      <c r="R18" s="79">
        <f>About!$C$67</f>
        <v>0</v>
      </c>
      <c r="S18" s="79">
        <f>About!$C$67</f>
        <v>0</v>
      </c>
      <c r="T18" s="79">
        <f>About!$C$67</f>
        <v>0</v>
      </c>
      <c r="U18" s="79">
        <f>About!$C$67</f>
        <v>0</v>
      </c>
      <c r="V18" s="79">
        <f>About!$C$67</f>
        <v>0</v>
      </c>
      <c r="W18" s="79">
        <f>About!$C$67</f>
        <v>0</v>
      </c>
      <c r="X18" s="79">
        <f>About!$C$67</f>
        <v>0</v>
      </c>
      <c r="Y18" s="79">
        <f>About!$C$67</f>
        <v>0</v>
      </c>
      <c r="Z18" s="79">
        <f>About!$C$67</f>
        <v>0</v>
      </c>
      <c r="AA18" s="79">
        <f>About!$C$67</f>
        <v>0</v>
      </c>
      <c r="AB18" s="79">
        <f>About!$C$67</f>
        <v>0</v>
      </c>
      <c r="AC18" s="79">
        <f>About!$C$67</f>
        <v>0</v>
      </c>
      <c r="AD18" s="79">
        <f>About!$C$67</f>
        <v>0</v>
      </c>
      <c r="AE18" s="79">
        <f>About!$C$67</f>
        <v>0</v>
      </c>
      <c r="AF18" s="79">
        <f>About!$C$67</f>
        <v>0</v>
      </c>
      <c r="AG18" s="79">
        <f>About!$C$67</f>
        <v>0</v>
      </c>
      <c r="AH18" s="79">
        <f>About!$C$67</f>
        <v>0</v>
      </c>
      <c r="AI18" s="79">
        <f>About!$C$67</f>
        <v>0</v>
      </c>
    </row>
    <row r="19" spans="1:35" x14ac:dyDescent="0.45">
      <c r="A19" s="56" t="s">
        <v>28</v>
      </c>
      <c r="B19" s="74" cm="1">
        <f t="array" ref="B19">SUMPRODUCT(JRCData*($A19=JRC_EPS_Mapping)*(B$3=JRCYear))*BTU_per_ktoe</f>
        <v>168032570026991.53</v>
      </c>
      <c r="C19" s="74" cm="1">
        <f t="array" ref="C19">SUMPRODUCT(JRCData*($A19=JRC_EPS_Mapping)*(C$3=JRCYear))*BTU_per_ktoe</f>
        <v>165553875177825.44</v>
      </c>
      <c r="D19" s="74" cm="1">
        <f t="array" ref="D19">SUMPRODUCT(JRCData*($A19=JRC_EPS_Mapping)*(D$3=JRCYear))*BTU_per_ktoe</f>
        <v>163983727732030.13</v>
      </c>
      <c r="E19" s="74" cm="1">
        <f t="array" ref="E19">SUMPRODUCT(JRCData*($A19=JRC_EPS_Mapping)*(E$3=JRCYear))*BTU_per_ktoe</f>
        <v>161575919287552.09</v>
      </c>
      <c r="F19" s="74" cm="1">
        <f t="array" ref="F19">SUMPRODUCT(JRCData*($A19=JRC_EPS_Mapping)*(F$3=JRCYear))*BTU_per_ktoe</f>
        <v>161502327848409.5</v>
      </c>
      <c r="G19" s="74" cm="1">
        <f t="array" ref="G19">SUMPRODUCT(JRCData*($A19=JRC_EPS_Mapping)*(G$3=JRCYear))*BTU_per_ktoe</f>
        <v>154117852787530.97</v>
      </c>
      <c r="H19" s="74" cm="1">
        <f t="array" ref="H19">SUMPRODUCT(JRCData*($A19=JRC_EPS_Mapping)*(H$3=JRCYear))*BTU_per_ktoe</f>
        <v>146877931910837.66</v>
      </c>
      <c r="I19" s="74" cm="1">
        <f t="array" ref="I19">SUMPRODUCT(JRCData*($A19=JRC_EPS_Mapping)*(I$3=JRCYear))*BTU_per_ktoe</f>
        <v>137964078362393.03</v>
      </c>
      <c r="J19" s="74" cm="1">
        <f t="array" ref="J19">SUMPRODUCT(JRCData*($A19=JRC_EPS_Mapping)*(J$3=JRCYear))*BTU_per_ktoe</f>
        <v>131805110773263.42</v>
      </c>
      <c r="K19" s="74" cm="1">
        <f t="array" ref="K19">SUMPRODUCT(JRCData*($A19=JRC_EPS_Mapping)*(K$3=JRCYear))*BTU_per_ktoe</f>
        <v>119988155200490.53</v>
      </c>
      <c r="L19" s="74" cm="1">
        <f t="array" ref="L19">SUMPRODUCT(JRCData*($A19=JRC_EPS_Mapping)*(L$3=JRCYear))*BTU_per_ktoe</f>
        <v>111650239255543.05</v>
      </c>
      <c r="M19" s="74" cm="1">
        <f t="array" ref="M19">SUMPRODUCT(JRCData*($A19=JRC_EPS_Mapping)*(M$3=JRCYear))*BTU_per_ktoe</f>
        <v>107262230296135.59</v>
      </c>
      <c r="N19" s="74" cm="1">
        <f t="array" ref="N19">SUMPRODUCT(JRCData*($A19=JRC_EPS_Mapping)*(N$3=JRCYear))*BTU_per_ktoe</f>
        <v>103878489750467.25</v>
      </c>
      <c r="O19" s="74" cm="1">
        <f t="array" ref="O19">SUMPRODUCT(JRCData*($A19=JRC_EPS_Mapping)*(O$3=JRCYear))*BTU_per_ktoe</f>
        <v>99856860480758.484</v>
      </c>
      <c r="P19" s="74" cm="1">
        <f t="array" ref="P19">SUMPRODUCT(JRCData*($A19=JRC_EPS_Mapping)*(P$3=JRCYear))*BTU_per_ktoe</f>
        <v>97591274259281.844</v>
      </c>
      <c r="Q19" s="74" cm="1">
        <f t="array" ref="Q19">SUMPRODUCT(JRCData*($A19=JRC_EPS_Mapping)*(Q$3=JRCYear))*BTU_per_ktoe</f>
        <v>92694070784160.297</v>
      </c>
      <c r="R19" s="74" cm="1">
        <f t="array" ref="R19">SUMPRODUCT(JRCData*($A19=JRC_EPS_Mapping)*(R$3=JRCYear))*BTU_per_ktoe</f>
        <v>86350813549166.969</v>
      </c>
      <c r="S19" s="74" cm="1">
        <f t="array" ref="S19">SUMPRODUCT(JRCData*($A19=JRC_EPS_Mapping)*(S$3=JRCYear))*BTU_per_ktoe</f>
        <v>80609211666150.297</v>
      </c>
      <c r="T19" s="74" cm="1">
        <f t="array" ref="T19">SUMPRODUCT(JRCData*($A19=JRC_EPS_Mapping)*(T$3=JRCYear))*BTU_per_ktoe</f>
        <v>76627379530499.938</v>
      </c>
      <c r="U19" s="74" cm="1">
        <f t="array" ref="U19">SUMPRODUCT(JRCData*($A19=JRC_EPS_Mapping)*(U$3=JRCYear))*BTU_per_ktoe</f>
        <v>74092213870613.266</v>
      </c>
      <c r="V19" s="74" cm="1">
        <f t="array" ref="V19">SUMPRODUCT(JRCData*($A19=JRC_EPS_Mapping)*(V$3=JRCYear))*BTU_per_ktoe</f>
        <v>69272636618697.781</v>
      </c>
      <c r="W19" s="74" cm="1">
        <f t="array" ref="W19">SUMPRODUCT(JRCData*($A19=JRC_EPS_Mapping)*(W$3=JRCYear))*BTU_per_ktoe</f>
        <v>66984898655784.063</v>
      </c>
      <c r="X19" s="74" cm="1">
        <f t="array" ref="X19">SUMPRODUCT(JRCData*($A19=JRC_EPS_Mapping)*(X$3=JRCYear))*BTU_per_ktoe</f>
        <v>63400090910509.93</v>
      </c>
      <c r="Y19" s="74" cm="1">
        <f t="array" ref="Y19">SUMPRODUCT(JRCData*($A19=JRC_EPS_Mapping)*(Y$3=JRCYear))*BTU_per_ktoe</f>
        <v>60222660289162.977</v>
      </c>
      <c r="Z19" s="74" cm="1">
        <f t="array" ref="Z19">SUMPRODUCT(JRCData*($A19=JRC_EPS_Mapping)*(Z$3=JRCYear))*BTU_per_ktoe</f>
        <v>56684613292218.859</v>
      </c>
      <c r="AA19" s="74" cm="1">
        <f t="array" ref="AA19">SUMPRODUCT(JRCData*($A19=JRC_EPS_Mapping)*(AA$3=JRCYear))*BTU_per_ktoe</f>
        <v>51763811210632.844</v>
      </c>
      <c r="AB19" s="74" cm="1">
        <f t="array" ref="AB19">SUMPRODUCT(JRCData*($A19=JRC_EPS_Mapping)*(AB$3=JRCYear))*BTU_per_ktoe</f>
        <v>48089873145371.422</v>
      </c>
      <c r="AC19" s="74" cm="1">
        <f t="array" ref="AC19">SUMPRODUCT(JRCData*($A19=JRC_EPS_Mapping)*(AC$3=JRCYear))*BTU_per_ktoe</f>
        <v>43211847274686.43</v>
      </c>
      <c r="AD19" s="74" cm="1">
        <f t="array" ref="AD19">SUMPRODUCT(JRCData*($A19=JRC_EPS_Mapping)*(AD$3=JRCYear))*BTU_per_ktoe</f>
        <v>41171742903903.047</v>
      </c>
      <c r="AE19" s="74" cm="1">
        <f t="array" ref="AE19">SUMPRODUCT(JRCData*($A19=JRC_EPS_Mapping)*(AE$3=JRCYear))*BTU_per_ktoe</f>
        <v>39497663556358.875</v>
      </c>
      <c r="AF19" s="74" cm="1">
        <f t="array" ref="AF19">SUMPRODUCT(JRCData*($A19=JRC_EPS_Mapping)*(AF$3=JRCYear))*BTU_per_ktoe</f>
        <v>32925995426789.555</v>
      </c>
      <c r="AG19" s="74" cm="1">
        <f t="array" ref="AG19">SUMPRODUCT(JRCData*($A19=JRC_EPS_Mapping)*(AG$3=JRCYear))*BTU_per_ktoe</f>
        <v>30268429244285.324</v>
      </c>
      <c r="AH19" s="74" cm="1">
        <f t="array" ref="AH19">SUMPRODUCT(JRCData*($A19=JRC_EPS_Mapping)*(AH$3=JRCYear))*BTU_per_ktoe</f>
        <v>28356052376158.332</v>
      </c>
      <c r="AI19" s="74" cm="1">
        <f t="array" ref="AI19">SUMPRODUCT(JRCData*($A19=JRC_EPS_Mapping)*(AI$3=JRCYear))*BTU_per_ktoe</f>
        <v>24048515563381.246</v>
      </c>
    </row>
    <row r="20" spans="1:35" x14ac:dyDescent="0.45">
      <c r="A20" s="56" t="s">
        <v>15</v>
      </c>
      <c r="B20" s="74" cm="1">
        <f t="array" ref="B20">SUMPRODUCT(JRCData*($A20=JRC_EPS_Mapping)*(B$3=JRCYear))*BTU_per_ktoe</f>
        <v>262291179185.21075</v>
      </c>
      <c r="C20" s="74" cm="1">
        <f t="array" ref="C20">SUMPRODUCT(JRCData*($A20=JRC_EPS_Mapping)*(C$3=JRCYear))*BTU_per_ktoe</f>
        <v>261539252633.86093</v>
      </c>
      <c r="D20" s="74" cm="1">
        <f t="array" ref="D20">SUMPRODUCT(JRCData*($A20=JRC_EPS_Mapping)*(D$3=JRCYear))*BTU_per_ktoe</f>
        <v>258282119062.61646</v>
      </c>
      <c r="E20" s="74" cm="1">
        <f t="array" ref="E20">SUMPRODUCT(JRCData*($A20=JRC_EPS_Mapping)*(E$3=JRCYear))*BTU_per_ktoe</f>
        <v>260230174221.75894</v>
      </c>
      <c r="F20" s="74" cm="1">
        <f t="array" ref="F20">SUMPRODUCT(JRCData*($A20=JRC_EPS_Mapping)*(F$3=JRCYear))*BTU_per_ktoe</f>
        <v>206808018615.63208</v>
      </c>
      <c r="G20" s="74" cm="1">
        <f t="array" ref="G20">SUMPRODUCT(JRCData*($A20=JRC_EPS_Mapping)*(G$3=JRCYear))*BTU_per_ktoe</f>
        <v>144569235881.17181</v>
      </c>
      <c r="H20" s="74" cm="1">
        <f t="array" ref="H20">SUMPRODUCT(JRCData*($A20=JRC_EPS_Mapping)*(H$3=JRCYear))*BTU_per_ktoe</f>
        <v>82761660631.198227</v>
      </c>
      <c r="I20" s="74" cm="1">
        <f t="array" ref="I20">SUMPRODUCT(JRCData*($A20=JRC_EPS_Mapping)*(I$3=JRCYear))*BTU_per_ktoe</f>
        <v>82464236959.055252</v>
      </c>
      <c r="J20" s="74" cm="1">
        <f t="array" ref="J20">SUMPRODUCT(JRCData*($A20=JRC_EPS_Mapping)*(J$3=JRCYear))*BTU_per_ktoe</f>
        <v>82477246326.76828</v>
      </c>
      <c r="K20" s="74" cm="1">
        <f t="array" ref="K20">SUMPRODUCT(JRCData*($A20=JRC_EPS_Mapping)*(K$3=JRCYear))*BTU_per_ktoe</f>
        <v>82627338214.012253</v>
      </c>
      <c r="L20" s="74" cm="1">
        <f t="array" ref="L20">SUMPRODUCT(JRCData*($A20=JRC_EPS_Mapping)*(L$3=JRCYear))*BTU_per_ktoe</f>
        <v>82812972573.617203</v>
      </c>
      <c r="M20" s="74" cm="1">
        <f t="array" ref="M20">SUMPRODUCT(JRCData*($A20=JRC_EPS_Mapping)*(M$3=JRCYear))*BTU_per_ktoe</f>
        <v>83005216827.61882</v>
      </c>
      <c r="N20" s="74" cm="1">
        <f t="array" ref="N20">SUMPRODUCT(JRCData*($A20=JRC_EPS_Mapping)*(N$3=JRCYear))*BTU_per_ktoe</f>
        <v>53178127973.520615</v>
      </c>
      <c r="O20" s="74" cm="1">
        <f t="array" ref="O20">SUMPRODUCT(JRCData*($A20=JRC_EPS_Mapping)*(O$3=JRCYear))*BTU_per_ktoe</f>
        <v>53081673204.807236</v>
      </c>
      <c r="P20" s="74" cm="1">
        <f t="array" ref="P20">SUMPRODUCT(JRCData*($A20=JRC_EPS_Mapping)*(P$3=JRCYear))*BTU_per_ktoe</f>
        <v>24003474197.520359</v>
      </c>
      <c r="Q20" s="74" cm="1">
        <f t="array" ref="Q20">SUMPRODUCT(JRCData*($A20=JRC_EPS_Mapping)*(Q$3=JRCYear))*BTU_per_ktoe</f>
        <v>23723711391.231953</v>
      </c>
      <c r="R20" s="74" cm="1">
        <f t="array" ref="R20">SUMPRODUCT(JRCData*($A20=JRC_EPS_Mapping)*(R$3=JRCYear))*BTU_per_ktoe</f>
        <v>23483169886.620468</v>
      </c>
      <c r="S20" s="74" cm="1">
        <f t="array" ref="S20">SUMPRODUCT(JRCData*($A20=JRC_EPS_Mapping)*(S$3=JRCYear))*BTU_per_ktoe</f>
        <v>23140517051.682602</v>
      </c>
      <c r="T20" s="74" cm="1">
        <f t="array" ref="T20">SUMPRODUCT(JRCData*($A20=JRC_EPS_Mapping)*(T$3=JRCYear))*BTU_per_ktoe</f>
        <v>22892138473.472046</v>
      </c>
      <c r="U20" s="74" cm="1">
        <f t="array" ref="U20">SUMPRODUCT(JRCData*($A20=JRC_EPS_Mapping)*(U$3=JRCYear))*BTU_per_ktoe</f>
        <v>22741043244.242813</v>
      </c>
      <c r="V20" s="74" cm="1">
        <f t="array" ref="V20">SUMPRODUCT(JRCData*($A20=JRC_EPS_Mapping)*(V$3=JRCYear))*BTU_per_ktoe</f>
        <v>22498965609.81406</v>
      </c>
      <c r="W20" s="74" cm="1">
        <f t="array" ref="W20">SUMPRODUCT(JRCData*($A20=JRC_EPS_Mapping)*(W$3=JRCYear))*BTU_per_ktoe</f>
        <v>22312719985.578548</v>
      </c>
      <c r="X20" s="74" cm="1">
        <f t="array" ref="X20">SUMPRODUCT(JRCData*($A20=JRC_EPS_Mapping)*(X$3=JRCYear))*BTU_per_ktoe</f>
        <v>22175845940.230862</v>
      </c>
      <c r="Y20" s="74" cm="1">
        <f t="array" ref="Y20">SUMPRODUCT(JRCData*($A20=JRC_EPS_Mapping)*(Y$3=JRCYear))*BTU_per_ktoe</f>
        <v>22063538763.776421</v>
      </c>
      <c r="Z20" s="74" cm="1">
        <f t="array" ref="Z20">SUMPRODUCT(JRCData*($A20=JRC_EPS_Mapping)*(Z$3=JRCYear))*BTU_per_ktoe</f>
        <v>12881217390.398104</v>
      </c>
      <c r="AA20" s="74" cm="1">
        <f t="array" ref="AA20">SUMPRODUCT(JRCData*($A20=JRC_EPS_Mapping)*(AA$3=JRCYear))*BTU_per_ktoe</f>
        <v>7754541598.8940401</v>
      </c>
      <c r="AB20" s="74" cm="1">
        <f t="array" ref="AB20">SUMPRODUCT(JRCData*($A20=JRC_EPS_Mapping)*(AB$3=JRCYear))*BTU_per_ktoe</f>
        <v>3712025026.9597039</v>
      </c>
      <c r="AC20" s="74" cm="1">
        <f t="array" ref="AC20">SUMPRODUCT(JRCData*($A20=JRC_EPS_Mapping)*(AC$3=JRCYear))*BTU_per_ktoe</f>
        <v>3512933485.4752293</v>
      </c>
      <c r="AD20" s="74" cm="1">
        <f t="array" ref="AD20">SUMPRODUCT(JRCData*($A20=JRC_EPS_Mapping)*(AD$3=JRCYear))*BTU_per_ktoe</f>
        <v>3290886070.1907048</v>
      </c>
      <c r="AE20" s="74" cm="1">
        <f t="array" ref="AE20">SUMPRODUCT(JRCData*($A20=JRC_EPS_Mapping)*(AE$3=JRCYear))*BTU_per_ktoe</f>
        <v>2993674314.8297176</v>
      </c>
      <c r="AF20" s="74" cm="1">
        <f t="array" ref="AF20">SUMPRODUCT(JRCData*($A20=JRC_EPS_Mapping)*(AF$3=JRCYear))*BTU_per_ktoe</f>
        <v>2706301667.0779271</v>
      </c>
      <c r="AG20" s="74" cm="1">
        <f t="array" ref="AG20">SUMPRODUCT(JRCData*($A20=JRC_EPS_Mapping)*(AG$3=JRCYear))*BTU_per_ktoe</f>
        <v>2457910608.2594361</v>
      </c>
      <c r="AH20" s="74" cm="1">
        <f t="array" ref="AH20">SUMPRODUCT(JRCData*($A20=JRC_EPS_Mapping)*(AH$3=JRCYear))*BTU_per_ktoe</f>
        <v>1115021863.478157</v>
      </c>
      <c r="AI20" s="74" cm="1">
        <f t="array" ref="AI20">SUMPRODUCT(JRCData*($A20=JRC_EPS_Mapping)*(AI$3=JRCYear))*BTU_per_ktoe</f>
        <v>1012954328.7336189</v>
      </c>
    </row>
    <row r="21" spans="1:35" s="49" customFormat="1" x14ac:dyDescent="0.45">
      <c r="A21" s="56" t="s">
        <v>29</v>
      </c>
      <c r="B21" s="74" cm="1">
        <f t="array" ref="B21">SUMPRODUCT(JRCData*($A21=JRC_EPS_Mapping)*(B$3=JRCYear))*BTU_per_ktoe</f>
        <v>237016390230726.81</v>
      </c>
      <c r="C21" s="74" cm="1">
        <f t="array" ref="C21">SUMPRODUCT(JRCData*($A21=JRC_EPS_Mapping)*(C$3=JRCYear))*BTU_per_ktoe</f>
        <v>232054687749072.34</v>
      </c>
      <c r="D21" s="74" cm="1">
        <f t="array" ref="D21">SUMPRODUCT(JRCData*($A21=JRC_EPS_Mapping)*(D$3=JRCYear))*BTU_per_ktoe</f>
        <v>226434758599025.56</v>
      </c>
      <c r="E21" s="74" cm="1">
        <f t="array" ref="E21">SUMPRODUCT(JRCData*($A21=JRC_EPS_Mapping)*(E$3=JRCYear))*BTU_per_ktoe</f>
        <v>221247021544025.59</v>
      </c>
      <c r="F21" s="74" cm="1">
        <f t="array" ref="F21">SUMPRODUCT(JRCData*($A21=JRC_EPS_Mapping)*(F$3=JRCYear))*BTU_per_ktoe</f>
        <v>218528640515753.34</v>
      </c>
      <c r="G21" s="74" cm="1">
        <f t="array" ref="G21">SUMPRODUCT(JRCData*($A21=JRC_EPS_Mapping)*(G$3=JRCYear))*BTU_per_ktoe</f>
        <v>213850494958171.91</v>
      </c>
      <c r="H21" s="74" cm="1">
        <f t="array" ref="H21">SUMPRODUCT(JRCData*($A21=JRC_EPS_Mapping)*(H$3=JRCYear))*BTU_per_ktoe</f>
        <v>204102221954406.06</v>
      </c>
      <c r="I21" s="74" cm="1">
        <f t="array" ref="I21">SUMPRODUCT(JRCData*($A21=JRC_EPS_Mapping)*(I$3=JRCYear))*BTU_per_ktoe</f>
        <v>200313059125212.84</v>
      </c>
      <c r="J21" s="74" cm="1">
        <f t="array" ref="J21">SUMPRODUCT(JRCData*($A21=JRC_EPS_Mapping)*(J$3=JRCYear))*BTU_per_ktoe</f>
        <v>193832742380200.88</v>
      </c>
      <c r="K21" s="74" cm="1">
        <f t="array" ref="K21">SUMPRODUCT(JRCData*($A21=JRC_EPS_Mapping)*(K$3=JRCYear))*BTU_per_ktoe</f>
        <v>187530070959582.53</v>
      </c>
      <c r="L21" s="74" cm="1">
        <f t="array" ref="L21">SUMPRODUCT(JRCData*($A21=JRC_EPS_Mapping)*(L$3=JRCYear))*BTU_per_ktoe</f>
        <v>178296516707417.63</v>
      </c>
      <c r="M21" s="74" cm="1">
        <f t="array" ref="M21">SUMPRODUCT(JRCData*($A21=JRC_EPS_Mapping)*(M$3=JRCYear))*BTU_per_ktoe</f>
        <v>172959602677975.91</v>
      </c>
      <c r="N21" s="74" cm="1">
        <f t="array" ref="N21">SUMPRODUCT(JRCData*($A21=JRC_EPS_Mapping)*(N$3=JRCYear))*BTU_per_ktoe</f>
        <v>169675354766821.44</v>
      </c>
      <c r="O21" s="74" cm="1">
        <f t="array" ref="O21">SUMPRODUCT(JRCData*($A21=JRC_EPS_Mapping)*(O$3=JRCYear))*BTU_per_ktoe</f>
        <v>159556113166501.03</v>
      </c>
      <c r="P21" s="74" cm="1">
        <f t="array" ref="P21">SUMPRODUCT(JRCData*($A21=JRC_EPS_Mapping)*(P$3=JRCYear))*BTU_per_ktoe</f>
        <v>154017522111630.31</v>
      </c>
      <c r="Q21" s="74" cm="1">
        <f t="array" ref="Q21">SUMPRODUCT(JRCData*($A21=JRC_EPS_Mapping)*(Q$3=JRCYear))*BTU_per_ktoe</f>
        <v>146032792210429.13</v>
      </c>
      <c r="R21" s="74" cm="1">
        <f t="array" ref="R21">SUMPRODUCT(JRCData*($A21=JRC_EPS_Mapping)*(R$3=JRCYear))*BTU_per_ktoe</f>
        <v>138029141571122.45</v>
      </c>
      <c r="S21" s="74" cm="1">
        <f t="array" ref="S21">SUMPRODUCT(JRCData*($A21=JRC_EPS_Mapping)*(S$3=JRCYear))*BTU_per_ktoe</f>
        <v>130109936038937.84</v>
      </c>
      <c r="T21" s="74" cm="1">
        <f t="array" ref="T21">SUMPRODUCT(JRCData*($A21=JRC_EPS_Mapping)*(T$3=JRCYear))*BTU_per_ktoe</f>
        <v>123599428875637.63</v>
      </c>
      <c r="U21" s="74" cm="1">
        <f t="array" ref="U21">SUMPRODUCT(JRCData*($A21=JRC_EPS_Mapping)*(U$3=JRCYear))*BTU_per_ktoe</f>
        <v>122192498591104.44</v>
      </c>
      <c r="V21" s="74" cm="1">
        <f t="array" ref="V21">SUMPRODUCT(JRCData*($A21=JRC_EPS_Mapping)*(V$3=JRCYear))*BTU_per_ktoe</f>
        <v>116401313314788.23</v>
      </c>
      <c r="W21" s="74" cm="1">
        <f t="array" ref="W21">SUMPRODUCT(JRCData*($A21=JRC_EPS_Mapping)*(W$3=JRCYear))*BTU_per_ktoe</f>
        <v>113156413176118.78</v>
      </c>
      <c r="X21" s="74" cm="1">
        <f t="array" ref="X21">SUMPRODUCT(JRCData*($A21=JRC_EPS_Mapping)*(X$3=JRCYear))*BTU_per_ktoe</f>
        <v>109994885567560.11</v>
      </c>
      <c r="Y21" s="74" cm="1">
        <f t="array" ref="Y21">SUMPRODUCT(JRCData*($A21=JRC_EPS_Mapping)*(Y$3=JRCYear))*BTU_per_ktoe</f>
        <v>107318986789521.52</v>
      </c>
      <c r="Z21" s="74" cm="1">
        <f t="array" ref="Z21">SUMPRODUCT(JRCData*($A21=JRC_EPS_Mapping)*(Z$3=JRCYear))*BTU_per_ktoe</f>
        <v>103940407574582.7</v>
      </c>
      <c r="AA21" s="74" cm="1">
        <f t="array" ref="AA21">SUMPRODUCT(JRCData*($A21=JRC_EPS_Mapping)*(AA$3=JRCYear))*BTU_per_ktoe</f>
        <v>101181965661956.23</v>
      </c>
      <c r="AB21" s="74" cm="1">
        <f t="array" ref="AB21">SUMPRODUCT(JRCData*($A21=JRC_EPS_Mapping)*(AB$3=JRCYear))*BTU_per_ktoe</f>
        <v>97044871090040.484</v>
      </c>
      <c r="AC21" s="74" cm="1">
        <f t="array" ref="AC21">SUMPRODUCT(JRCData*($A21=JRC_EPS_Mapping)*(AC$3=JRCYear))*BTU_per_ktoe</f>
        <v>94551836871014.781</v>
      </c>
      <c r="AD21" s="74" cm="1">
        <f t="array" ref="AD21">SUMPRODUCT(JRCData*($A21=JRC_EPS_Mapping)*(AD$3=JRCYear))*BTU_per_ktoe</f>
        <v>91002149894405.047</v>
      </c>
      <c r="AE21" s="74" cm="1">
        <f t="array" ref="AE21">SUMPRODUCT(JRCData*($A21=JRC_EPS_Mapping)*(AE$3=JRCYear))*BTU_per_ktoe</f>
        <v>88760059235874.359</v>
      </c>
      <c r="AF21" s="74" cm="1">
        <f t="array" ref="AF21">SUMPRODUCT(JRCData*($A21=JRC_EPS_Mapping)*(AF$3=JRCYear))*BTU_per_ktoe</f>
        <v>85122171318079.047</v>
      </c>
      <c r="AG21" s="74" cm="1">
        <f t="array" ref="AG21">SUMPRODUCT(JRCData*($A21=JRC_EPS_Mapping)*(AG$3=JRCYear))*BTU_per_ktoe</f>
        <v>83243840312177.719</v>
      </c>
      <c r="AH21" s="74" cm="1">
        <f t="array" ref="AH21">SUMPRODUCT(JRCData*($A21=JRC_EPS_Mapping)*(AH$3=JRCYear))*BTU_per_ktoe</f>
        <v>81925415064982.234</v>
      </c>
      <c r="AI21" s="74" cm="1">
        <f t="array" ref="AI21">SUMPRODUCT(JRCData*($A21=JRC_EPS_Mapping)*(AI$3=JRCYear))*BTU_per_ktoe</f>
        <v>79672672689509.125</v>
      </c>
    </row>
    <row r="22" spans="1:35" s="49" customFormat="1" x14ac:dyDescent="0.45">
      <c r="A22" s="56" t="s">
        <v>16</v>
      </c>
      <c r="B22" s="74" cm="1">
        <f t="array" ref="B22">SUMPRODUCT(JRCData*($A22=JRC_EPS_Mapping)*(B$3=JRCYear))*BTU_per_ktoe</f>
        <v>704481709220435.63</v>
      </c>
      <c r="C22" s="74" cm="1">
        <f t="array" ref="C22">SUMPRODUCT(JRCData*($A22=JRC_EPS_Mapping)*(C$3=JRCYear))*BTU_per_ktoe</f>
        <v>700924987528720.88</v>
      </c>
      <c r="D22" s="74" cm="1">
        <f t="array" ref="D22">SUMPRODUCT(JRCData*($A22=JRC_EPS_Mapping)*(D$3=JRCYear))*BTU_per_ktoe</f>
        <v>697467202561521.75</v>
      </c>
      <c r="E22" s="74" cm="1">
        <f t="array" ref="E22">SUMPRODUCT(JRCData*($A22=JRC_EPS_Mapping)*(E$3=JRCYear))*BTU_per_ktoe</f>
        <v>686842145507139.13</v>
      </c>
      <c r="F22" s="74" cm="1">
        <f t="array" ref="F22">SUMPRODUCT(JRCData*($A22=JRC_EPS_Mapping)*(F$3=JRCYear))*BTU_per_ktoe</f>
        <v>673605732337878.88</v>
      </c>
      <c r="G22" s="74" cm="1">
        <f t="array" ref="G22">SUMPRODUCT(JRCData*($A22=JRC_EPS_Mapping)*(G$3=JRCYear))*BTU_per_ktoe</f>
        <v>660790098702197</v>
      </c>
      <c r="H22" s="74" cm="1">
        <f t="array" ref="H22">SUMPRODUCT(JRCData*($A22=JRC_EPS_Mapping)*(H$3=JRCYear))*BTU_per_ktoe</f>
        <v>628581569940373.38</v>
      </c>
      <c r="I22" s="74" cm="1">
        <f t="array" ref="I22">SUMPRODUCT(JRCData*($A22=JRC_EPS_Mapping)*(I$3=JRCYear))*BTU_per_ktoe</f>
        <v>622381810439030.25</v>
      </c>
      <c r="J22" s="74" cm="1">
        <f t="array" ref="J22">SUMPRODUCT(JRCData*($A22=JRC_EPS_Mapping)*(J$3=JRCYear))*BTU_per_ktoe</f>
        <v>616638609437071.88</v>
      </c>
      <c r="K22" s="74" cm="1">
        <f t="array" ref="K22">SUMPRODUCT(JRCData*($A22=JRC_EPS_Mapping)*(K$3=JRCYear))*BTU_per_ktoe</f>
        <v>610120899955208.38</v>
      </c>
      <c r="L22" s="74" cm="1">
        <f t="array" ref="L22">SUMPRODUCT(JRCData*($A22=JRC_EPS_Mapping)*(L$3=JRCYear))*BTU_per_ktoe</f>
        <v>591902055853551.38</v>
      </c>
      <c r="M22" s="74" cm="1">
        <f t="array" ref="M22">SUMPRODUCT(JRCData*($A22=JRC_EPS_Mapping)*(M$3=JRCYear))*BTU_per_ktoe</f>
        <v>595762493236231.13</v>
      </c>
      <c r="N22" s="74" cm="1">
        <f t="array" ref="N22">SUMPRODUCT(JRCData*($A22=JRC_EPS_Mapping)*(N$3=JRCYear))*BTU_per_ktoe</f>
        <v>593252666304539.75</v>
      </c>
      <c r="O22" s="74" cm="1">
        <f t="array" ref="O22">SUMPRODUCT(JRCData*($A22=JRC_EPS_Mapping)*(O$3=JRCYear))*BTU_per_ktoe</f>
        <v>589805158831428.63</v>
      </c>
      <c r="P22" s="74" cm="1">
        <f t="array" ref="P22">SUMPRODUCT(JRCData*($A22=JRC_EPS_Mapping)*(P$3=JRCYear))*BTU_per_ktoe</f>
        <v>592979723822159.63</v>
      </c>
      <c r="Q22" s="74" cm="1">
        <f t="array" ref="Q22">SUMPRODUCT(JRCData*($A22=JRC_EPS_Mapping)*(Q$3=JRCYear))*BTU_per_ktoe</f>
        <v>589611768024063.75</v>
      </c>
      <c r="R22" s="74" cm="1">
        <f t="array" ref="R22">SUMPRODUCT(JRCData*($A22=JRC_EPS_Mapping)*(R$3=JRCYear))*BTU_per_ktoe</f>
        <v>584884286371676.63</v>
      </c>
      <c r="S22" s="74" cm="1">
        <f t="array" ref="S22">SUMPRODUCT(JRCData*($A22=JRC_EPS_Mapping)*(S$3=JRCYear))*BTU_per_ktoe</f>
        <v>579960659820659.38</v>
      </c>
      <c r="T22" s="74" cm="1">
        <f t="array" ref="T22">SUMPRODUCT(JRCData*($A22=JRC_EPS_Mapping)*(T$3=JRCYear))*BTU_per_ktoe</f>
        <v>574013935669532.88</v>
      </c>
      <c r="U22" s="74" cm="1">
        <f t="array" ref="U22">SUMPRODUCT(JRCData*($A22=JRC_EPS_Mapping)*(U$3=JRCYear))*BTU_per_ktoe</f>
        <v>569273797312408.5</v>
      </c>
      <c r="V22" s="74" cm="1">
        <f t="array" ref="V22">SUMPRODUCT(JRCData*($A22=JRC_EPS_Mapping)*(V$3=JRCYear))*BTU_per_ktoe</f>
        <v>563463186591880.25</v>
      </c>
      <c r="W22" s="74" cm="1">
        <f t="array" ref="W22">SUMPRODUCT(JRCData*($A22=JRC_EPS_Mapping)*(W$3=JRCYear))*BTU_per_ktoe</f>
        <v>557760010878408.94</v>
      </c>
      <c r="X22" s="74" cm="1">
        <f t="array" ref="X22">SUMPRODUCT(JRCData*($A22=JRC_EPS_Mapping)*(X$3=JRCYear))*BTU_per_ktoe</f>
        <v>551416740093949.31</v>
      </c>
      <c r="Y22" s="74" cm="1">
        <f t="array" ref="Y22">SUMPRODUCT(JRCData*($A22=JRC_EPS_Mapping)*(Y$3=JRCYear))*BTU_per_ktoe</f>
        <v>545039656881969.63</v>
      </c>
      <c r="Z22" s="74" cm="1">
        <f t="array" ref="Z22">SUMPRODUCT(JRCData*($A22=JRC_EPS_Mapping)*(Z$3=JRCYear))*BTU_per_ktoe</f>
        <v>539430428739849.5</v>
      </c>
      <c r="AA22" s="74" cm="1">
        <f t="array" ref="AA22">SUMPRODUCT(JRCData*($A22=JRC_EPS_Mapping)*(AA$3=JRCYear))*BTU_per_ktoe</f>
        <v>532810120817684.19</v>
      </c>
      <c r="AB22" s="74" cm="1">
        <f t="array" ref="AB22">SUMPRODUCT(JRCData*($A22=JRC_EPS_Mapping)*(AB$3=JRCYear))*BTU_per_ktoe</f>
        <v>525422207836980.19</v>
      </c>
      <c r="AC22" s="74" cm="1">
        <f t="array" ref="AC22">SUMPRODUCT(JRCData*($A22=JRC_EPS_Mapping)*(AC$3=JRCYear))*BTU_per_ktoe</f>
        <v>518096702631445.94</v>
      </c>
      <c r="AD22" s="74" cm="1">
        <f t="array" ref="AD22">SUMPRODUCT(JRCData*($A22=JRC_EPS_Mapping)*(AD$3=JRCYear))*BTU_per_ktoe</f>
        <v>511224086727517.25</v>
      </c>
      <c r="AE22" s="74" cm="1">
        <f t="array" ref="AE22">SUMPRODUCT(JRCData*($A22=JRC_EPS_Mapping)*(AE$3=JRCYear))*BTU_per_ktoe</f>
        <v>505074321688125.38</v>
      </c>
      <c r="AF22" s="74" cm="1">
        <f t="array" ref="AF22">SUMPRODUCT(JRCData*($A22=JRC_EPS_Mapping)*(AF$3=JRCYear))*BTU_per_ktoe</f>
        <v>498286569695910</v>
      </c>
      <c r="AG22" s="74" cm="1">
        <f t="array" ref="AG22">SUMPRODUCT(JRCData*($A22=JRC_EPS_Mapping)*(AG$3=JRCYear))*BTU_per_ktoe</f>
        <v>492355682311819.69</v>
      </c>
      <c r="AH22" s="74" cm="1">
        <f t="array" ref="AH22">SUMPRODUCT(JRCData*($A22=JRC_EPS_Mapping)*(AH$3=JRCYear))*BTU_per_ktoe</f>
        <v>486132815066981.44</v>
      </c>
      <c r="AI22" s="74" cm="1">
        <f t="array" ref="AI22">SUMPRODUCT(JRCData*($A22=JRC_EPS_Mapping)*(AI$3=JRCYear))*BTU_per_ktoe</f>
        <v>479744002713840.81</v>
      </c>
    </row>
    <row r="23" spans="1:35" s="49" customFormat="1" x14ac:dyDescent="0.45">
      <c r="A23" s="56" t="s">
        <v>30</v>
      </c>
      <c r="B23" s="74" cm="1">
        <f t="array" ref="B23">SUMPRODUCT(JRCData*($A23=JRC_EPS_Mapping)*(B$3=JRCYear))*BTU_per_ktoe</f>
        <v>71793946595060.359</v>
      </c>
      <c r="C23" s="74" cm="1">
        <f t="array" ref="C23">SUMPRODUCT(JRCData*($A23=JRC_EPS_Mapping)*(C$3=JRCYear))*BTU_per_ktoe</f>
        <v>69657846753869.797</v>
      </c>
      <c r="D23" s="74" cm="1">
        <f t="array" ref="D23">SUMPRODUCT(JRCData*($A23=JRC_EPS_Mapping)*(D$3=JRCYear))*BTU_per_ktoe</f>
        <v>68482914782289.32</v>
      </c>
      <c r="E23" s="74" cm="1">
        <f t="array" ref="E23">SUMPRODUCT(JRCData*($A23=JRC_EPS_Mapping)*(E$3=JRCYear))*BTU_per_ktoe</f>
        <v>67682265378995.031</v>
      </c>
      <c r="F23" s="74" cm="1">
        <f t="array" ref="F23">SUMPRODUCT(JRCData*($A23=JRC_EPS_Mapping)*(F$3=JRCYear))*BTU_per_ktoe</f>
        <v>68390867748672.867</v>
      </c>
      <c r="G23" s="74" cm="1">
        <f t="array" ref="G23">SUMPRODUCT(JRCData*($A23=JRC_EPS_Mapping)*(G$3=JRCYear))*BTU_per_ktoe</f>
        <v>68327344556817.828</v>
      </c>
      <c r="H23" s="74" cm="1">
        <f t="array" ref="H23">SUMPRODUCT(JRCData*($A23=JRC_EPS_Mapping)*(H$3=JRCYear))*BTU_per_ktoe</f>
        <v>67460336890854.688</v>
      </c>
      <c r="I23" s="74" cm="1">
        <f t="array" ref="I23">SUMPRODUCT(JRCData*($A23=JRC_EPS_Mapping)*(I$3=JRCYear))*BTU_per_ktoe</f>
        <v>67470246910939.742</v>
      </c>
      <c r="J23" s="74" cm="1">
        <f t="array" ref="J23">SUMPRODUCT(JRCData*($A23=JRC_EPS_Mapping)*(J$3=JRCYear))*BTU_per_ktoe</f>
        <v>67798717597698.523</v>
      </c>
      <c r="K23" s="74" cm="1">
        <f t="array" ref="K23">SUMPRODUCT(JRCData*($A23=JRC_EPS_Mapping)*(K$3=JRCYear))*BTU_per_ktoe</f>
        <v>68439496096175.477</v>
      </c>
      <c r="L23" s="74" cm="1">
        <f t="array" ref="L23">SUMPRODUCT(JRCData*($A23=JRC_EPS_Mapping)*(L$3=JRCYear))*BTU_per_ktoe</f>
        <v>68318327451170.406</v>
      </c>
      <c r="M23" s="74" cm="1">
        <f t="array" ref="M23">SUMPRODUCT(JRCData*($A23=JRC_EPS_Mapping)*(M$3=JRCYear))*BTU_per_ktoe</f>
        <v>69119708746417.469</v>
      </c>
      <c r="N23" s="74" cm="1">
        <f t="array" ref="N23">SUMPRODUCT(JRCData*($A23=JRC_EPS_Mapping)*(N$3=JRCYear))*BTU_per_ktoe</f>
        <v>68605131623724.367</v>
      </c>
      <c r="O23" s="74" cm="1">
        <f t="array" ref="O23">SUMPRODUCT(JRCData*($A23=JRC_EPS_Mapping)*(O$3=JRCYear))*BTU_per_ktoe</f>
        <v>66432558601944.234</v>
      </c>
      <c r="P23" s="74" cm="1">
        <f t="array" ref="P23">SUMPRODUCT(JRCData*($A23=JRC_EPS_Mapping)*(P$3=JRCYear))*BTU_per_ktoe</f>
        <v>66205447258861.211</v>
      </c>
      <c r="Q23" s="74" cm="1">
        <f t="array" ref="Q23">SUMPRODUCT(JRCData*($A23=JRC_EPS_Mapping)*(Q$3=JRCYear))*BTU_per_ktoe</f>
        <v>67224583609728.414</v>
      </c>
      <c r="R23" s="74" cm="1">
        <f t="array" ref="R23">SUMPRODUCT(JRCData*($A23=JRC_EPS_Mapping)*(R$3=JRCYear))*BTU_per_ktoe</f>
        <v>67480821080389.414</v>
      </c>
      <c r="S23" s="74" cm="1">
        <f t="array" ref="S23">SUMPRODUCT(JRCData*($A23=JRC_EPS_Mapping)*(S$3=JRCYear))*BTU_per_ktoe</f>
        <v>67719217078911.195</v>
      </c>
      <c r="T23" s="74" cm="1">
        <f t="array" ref="T23">SUMPRODUCT(JRCData*($A23=JRC_EPS_Mapping)*(T$3=JRCYear))*BTU_per_ktoe</f>
        <v>68619275176524.406</v>
      </c>
      <c r="U23" s="74" cm="1">
        <f t="array" ref="U23">SUMPRODUCT(JRCData*($A23=JRC_EPS_Mapping)*(U$3=JRCYear))*BTU_per_ktoe</f>
        <v>69173503125889.664</v>
      </c>
      <c r="V23" s="74" cm="1">
        <f t="array" ref="V23">SUMPRODUCT(JRCData*($A23=JRC_EPS_Mapping)*(V$3=JRCYear))*BTU_per_ktoe</f>
        <v>69953007691977.148</v>
      </c>
      <c r="W23" s="74" cm="1">
        <f t="array" ref="W23">SUMPRODUCT(JRCData*($A23=JRC_EPS_Mapping)*(W$3=JRCYear))*BTU_per_ktoe</f>
        <v>70255833220246.086</v>
      </c>
      <c r="X23" s="74" cm="1">
        <f t="array" ref="X23">SUMPRODUCT(JRCData*($A23=JRC_EPS_Mapping)*(X$3=JRCYear))*BTU_per_ktoe</f>
        <v>71168717334050.109</v>
      </c>
      <c r="Y23" s="74" cm="1">
        <f t="array" ref="Y23">SUMPRODUCT(JRCData*($A23=JRC_EPS_Mapping)*(Y$3=JRCYear))*BTU_per_ktoe</f>
        <v>72458151653989.172</v>
      </c>
      <c r="Z23" s="74" cm="1">
        <f t="array" ref="Z23">SUMPRODUCT(JRCData*($A23=JRC_EPS_Mapping)*(Z$3=JRCYear))*BTU_per_ktoe</f>
        <v>73721518100110.719</v>
      </c>
      <c r="AA23" s="74" cm="1">
        <f t="array" ref="AA23">SUMPRODUCT(JRCData*($A23=JRC_EPS_Mapping)*(AA$3=JRCYear))*BTU_per_ktoe</f>
        <v>75265918666905.688</v>
      </c>
      <c r="AB23" s="74" cm="1">
        <f t="array" ref="AB23">SUMPRODUCT(JRCData*($A23=JRC_EPS_Mapping)*(AB$3=JRCYear))*BTU_per_ktoe</f>
        <v>76718022946716.719</v>
      </c>
      <c r="AC23" s="74" cm="1">
        <f t="array" ref="AC23">SUMPRODUCT(JRCData*($A23=JRC_EPS_Mapping)*(AC$3=JRCYear))*BTU_per_ktoe</f>
        <v>77651163424531.328</v>
      </c>
      <c r="AD23" s="74" cm="1">
        <f t="array" ref="AD23">SUMPRODUCT(JRCData*($A23=JRC_EPS_Mapping)*(AD$3=JRCYear))*BTU_per_ktoe</f>
        <v>78176810399333.078</v>
      </c>
      <c r="AE23" s="74" cm="1">
        <f t="array" ref="AE23">SUMPRODUCT(JRCData*($A23=JRC_EPS_Mapping)*(AE$3=JRCYear))*BTU_per_ktoe</f>
        <v>78444144996871.203</v>
      </c>
      <c r="AF23" s="74" cm="1">
        <f t="array" ref="AF23">SUMPRODUCT(JRCData*($A23=JRC_EPS_Mapping)*(AF$3=JRCYear))*BTU_per_ktoe</f>
        <v>77478180042076.5</v>
      </c>
      <c r="AG23" s="74" cm="1">
        <f t="array" ref="AG23">SUMPRODUCT(JRCData*($A23=JRC_EPS_Mapping)*(AG$3=JRCYear))*BTU_per_ktoe</f>
        <v>77634579166977.672</v>
      </c>
      <c r="AH23" s="74" cm="1">
        <f t="array" ref="AH23">SUMPRODUCT(JRCData*($A23=JRC_EPS_Mapping)*(AH$3=JRCYear))*BTU_per_ktoe</f>
        <v>77434929842574.906</v>
      </c>
      <c r="AI23" s="74" cm="1">
        <f t="array" ref="AI23">SUMPRODUCT(JRCData*($A23=JRC_EPS_Mapping)*(AI$3=JRCYear))*BTU_per_ktoe</f>
        <v>75539736661456.016</v>
      </c>
    </row>
    <row r="24" spans="1:35" s="49" customFormat="1" x14ac:dyDescent="0.45">
      <c r="A24" s="56" t="s">
        <v>31</v>
      </c>
      <c r="B24" s="74" cm="1">
        <f t="array" ref="B24">SUMPRODUCT(JRCData*($A24=JRC_EPS_Mapping)*(B$3=JRCYear))*BTU_per_ktoe</f>
        <v>1290868995.2225955</v>
      </c>
      <c r="C24" s="74" cm="1">
        <f t="array" ref="C24">SUMPRODUCT(JRCData*($A24=JRC_EPS_Mapping)*(C$3=JRCYear))*BTU_per_ktoe</f>
        <v>2421651727.5342541</v>
      </c>
      <c r="D24" s="74" cm="1">
        <f t="array" ref="D24">SUMPRODUCT(JRCData*($A24=JRC_EPS_Mapping)*(D$3=JRCYear))*BTU_per_ktoe</f>
        <v>4638542396.645031</v>
      </c>
      <c r="E24" s="74" cm="1">
        <f t="array" ref="E24">SUMPRODUCT(JRCData*($A24=JRC_EPS_Mapping)*(E$3=JRCYear))*BTU_per_ktoe</f>
        <v>11494793156.322023</v>
      </c>
      <c r="F24" s="74" cm="1">
        <f t="array" ref="F24">SUMPRODUCT(JRCData*($A24=JRC_EPS_Mapping)*(F$3=JRCYear))*BTU_per_ktoe</f>
        <v>15036799662.356997</v>
      </c>
      <c r="G24" s="74" cm="1">
        <f t="array" ref="G24">SUMPRODUCT(JRCData*($A24=JRC_EPS_Mapping)*(G$3=JRCYear))*BTU_per_ktoe</f>
        <v>16081368249.610603</v>
      </c>
      <c r="H24" s="74" cm="1">
        <f t="array" ref="H24">SUMPRODUCT(JRCData*($A24=JRC_EPS_Mapping)*(H$3=JRCYear))*BTU_per_ktoe</f>
        <v>16961465616.158457</v>
      </c>
      <c r="I24" s="74" cm="1">
        <f t="array" ref="I24">SUMPRODUCT(JRCData*($A24=JRC_EPS_Mapping)*(I$3=JRCYear))*BTU_per_ktoe</f>
        <v>17613156599.005215</v>
      </c>
      <c r="J24" s="74" cm="1">
        <f t="array" ref="J24">SUMPRODUCT(JRCData*($A24=JRC_EPS_Mapping)*(J$3=JRCYear))*BTU_per_ktoe</f>
        <v>18014378574.278076</v>
      </c>
      <c r="K24" s="74" cm="1">
        <f t="array" ref="K24">SUMPRODUCT(JRCData*($A24=JRC_EPS_Mapping)*(K$3=JRCYear))*BTU_per_ktoe</f>
        <v>18161473005.891762</v>
      </c>
      <c r="L24" s="74" cm="1">
        <f t="array" ref="L24">SUMPRODUCT(JRCData*($A24=JRC_EPS_Mapping)*(L$3=JRCYear))*BTU_per_ktoe</f>
        <v>18107221595.168129</v>
      </c>
      <c r="M24" s="74" cm="1">
        <f t="array" ref="M24">SUMPRODUCT(JRCData*($A24=JRC_EPS_Mapping)*(M$3=JRCYear))*BTU_per_ktoe</f>
        <v>17993806559.858681</v>
      </c>
      <c r="N24" s="74" cm="1">
        <f t="array" ref="N24">SUMPRODUCT(JRCData*($A24=JRC_EPS_Mapping)*(N$3=JRCYear))*BTU_per_ktoe</f>
        <v>22560571087.856926</v>
      </c>
      <c r="O24" s="74" cm="1">
        <f t="array" ref="O24">SUMPRODUCT(JRCData*($A24=JRC_EPS_Mapping)*(O$3=JRCYear))*BTU_per_ktoe</f>
        <v>224303458796.44876</v>
      </c>
      <c r="P24" s="74" cm="1">
        <f t="array" ref="P24">SUMPRODUCT(JRCData*($A24=JRC_EPS_Mapping)*(P$3=JRCYear))*BTU_per_ktoe</f>
        <v>870726431664.68713</v>
      </c>
      <c r="Q24" s="74" cm="1">
        <f t="array" ref="Q24">SUMPRODUCT(JRCData*($A24=JRC_EPS_Mapping)*(Q$3=JRCYear))*BTU_per_ktoe</f>
        <v>2072399276620.5381</v>
      </c>
      <c r="R24" s="74" cm="1">
        <f t="array" ref="R24">SUMPRODUCT(JRCData*($A24=JRC_EPS_Mapping)*(R$3=JRCYear))*BTU_per_ktoe</f>
        <v>3945178926446.6782</v>
      </c>
      <c r="S24" s="74" cm="1">
        <f t="array" ref="S24">SUMPRODUCT(JRCData*($A24=JRC_EPS_Mapping)*(S$3=JRCYear))*BTU_per_ktoe</f>
        <v>6575104871738.7588</v>
      </c>
      <c r="T24" s="74" cm="1">
        <f t="array" ref="T24">SUMPRODUCT(JRCData*($A24=JRC_EPS_Mapping)*(T$3=JRCYear))*BTU_per_ktoe</f>
        <v>10044011632038.408</v>
      </c>
      <c r="U24" s="74" cm="1">
        <f t="array" ref="U24">SUMPRODUCT(JRCData*($A24=JRC_EPS_Mapping)*(U$3=JRCYear))*BTU_per_ktoe</f>
        <v>14388286754510.5</v>
      </c>
      <c r="V24" s="74" cm="1">
        <f t="array" ref="V24">SUMPRODUCT(JRCData*($A24=JRC_EPS_Mapping)*(V$3=JRCYear))*BTU_per_ktoe</f>
        <v>19672427348402.508</v>
      </c>
      <c r="W24" s="74" cm="1">
        <f t="array" ref="W24">SUMPRODUCT(JRCData*($A24=JRC_EPS_Mapping)*(W$3=JRCYear))*BTU_per_ktoe</f>
        <v>25796506546699.043</v>
      </c>
      <c r="X24" s="74" cm="1">
        <f t="array" ref="X24">SUMPRODUCT(JRCData*($A24=JRC_EPS_Mapping)*(X$3=JRCYear))*BTU_per_ktoe</f>
        <v>32797525882245.223</v>
      </c>
      <c r="Y24" s="74" cm="1">
        <f t="array" ref="Y24">SUMPRODUCT(JRCData*($A24=JRC_EPS_Mapping)*(Y$3=JRCYear))*BTU_per_ktoe</f>
        <v>40719332377744.883</v>
      </c>
      <c r="Z24" s="74" cm="1">
        <f t="array" ref="Z24">SUMPRODUCT(JRCData*($A24=JRC_EPS_Mapping)*(Z$3=JRCYear))*BTU_per_ktoe</f>
        <v>49614365543573.273</v>
      </c>
      <c r="AA24" s="74" cm="1">
        <f t="array" ref="AA24">SUMPRODUCT(JRCData*($A24=JRC_EPS_Mapping)*(AA$3=JRCYear))*BTU_per_ktoe</f>
        <v>59473838713598.609</v>
      </c>
      <c r="AB24" s="74" cm="1">
        <f t="array" ref="AB24">SUMPRODUCT(JRCData*($A24=JRC_EPS_Mapping)*(AB$3=JRCYear))*BTU_per_ktoe</f>
        <v>70191680128190.914</v>
      </c>
      <c r="AC24" s="74" cm="1">
        <f t="array" ref="AC24">SUMPRODUCT(JRCData*($A24=JRC_EPS_Mapping)*(AC$3=JRCYear))*BTU_per_ktoe</f>
        <v>81849136804438.781</v>
      </c>
      <c r="AD24" s="74" cm="1">
        <f t="array" ref="AD24">SUMPRODUCT(JRCData*($A24=JRC_EPS_Mapping)*(AD$3=JRCYear))*BTU_per_ktoe</f>
        <v>94387207004772.953</v>
      </c>
      <c r="AE24" s="74" cm="1">
        <f t="array" ref="AE24">SUMPRODUCT(JRCData*($A24=JRC_EPS_Mapping)*(AE$3=JRCYear))*BTU_per_ktoe</f>
        <v>107725889101777.42</v>
      </c>
      <c r="AF24" s="74" cm="1">
        <f t="array" ref="AF24">SUMPRODUCT(JRCData*($A24=JRC_EPS_Mapping)*(AF$3=JRCYear))*BTU_per_ktoe</f>
        <v>122100841702754.16</v>
      </c>
      <c r="AG24" s="74" cm="1">
        <f t="array" ref="AG24">SUMPRODUCT(JRCData*($A24=JRC_EPS_Mapping)*(AG$3=JRCYear))*BTU_per_ktoe</f>
        <v>137063653039833.17</v>
      </c>
      <c r="AH24" s="74" cm="1">
        <f t="array" ref="AH24">SUMPRODUCT(JRCData*($A24=JRC_EPS_Mapping)*(AH$3=JRCYear))*BTU_per_ktoe</f>
        <v>154594966652952.44</v>
      </c>
      <c r="AI24" s="74" cm="1">
        <f t="array" ref="AI24">SUMPRODUCT(JRCData*($A24=JRC_EPS_Mapping)*(AI$3=JRCYear))*BTU_per_ktoe</f>
        <v>171091029237222.66</v>
      </c>
    </row>
    <row r="25" spans="1:35" s="49" customFormat="1" x14ac:dyDescent="0.45"/>
    <row r="26" spans="1:35" s="49" customFormat="1" x14ac:dyDescent="0.45">
      <c r="A26" s="75" t="s">
        <v>379</v>
      </c>
    </row>
    <row r="27" spans="1:35" s="49" customFormat="1" x14ac:dyDescent="0.45">
      <c r="A27" s="55"/>
      <c r="B27" s="56">
        <v>2017</v>
      </c>
      <c r="C27" s="56">
        <v>2018</v>
      </c>
      <c r="D27" s="56">
        <v>2019</v>
      </c>
      <c r="E27" s="56">
        <v>2020</v>
      </c>
      <c r="F27" s="56">
        <v>2021</v>
      </c>
      <c r="G27" s="56">
        <v>2022</v>
      </c>
      <c r="H27" s="56">
        <v>2023</v>
      </c>
      <c r="I27" s="56">
        <v>2024</v>
      </c>
      <c r="J27" s="56">
        <v>2025</v>
      </c>
      <c r="K27" s="56">
        <v>2026</v>
      </c>
      <c r="L27" s="56">
        <v>2027</v>
      </c>
      <c r="M27" s="56">
        <v>2028</v>
      </c>
      <c r="N27" s="56">
        <v>2029</v>
      </c>
      <c r="O27" s="56">
        <v>2030</v>
      </c>
      <c r="P27" s="56">
        <v>2031</v>
      </c>
      <c r="Q27" s="56">
        <v>2032</v>
      </c>
      <c r="R27" s="56">
        <v>2033</v>
      </c>
      <c r="S27" s="56">
        <v>2034</v>
      </c>
      <c r="T27" s="56">
        <v>2035</v>
      </c>
      <c r="U27" s="56">
        <v>2036</v>
      </c>
      <c r="V27" s="56">
        <v>2037</v>
      </c>
      <c r="W27" s="56">
        <v>2038</v>
      </c>
      <c r="X27" s="56">
        <v>2039</v>
      </c>
      <c r="Y27" s="56">
        <v>2040</v>
      </c>
      <c r="Z27" s="56">
        <v>2041</v>
      </c>
      <c r="AA27" s="56">
        <v>2042</v>
      </c>
      <c r="AB27" s="56">
        <v>2043</v>
      </c>
      <c r="AC27" s="56">
        <v>2044</v>
      </c>
      <c r="AD27" s="56">
        <v>2045</v>
      </c>
      <c r="AE27" s="56">
        <v>2046</v>
      </c>
      <c r="AF27" s="56">
        <v>2047</v>
      </c>
      <c r="AG27" s="56">
        <v>2048</v>
      </c>
      <c r="AH27" s="56">
        <v>2049</v>
      </c>
      <c r="AI27" s="56">
        <v>2050</v>
      </c>
    </row>
    <row r="28" spans="1:35" s="49" customFormat="1" x14ac:dyDescent="0.45">
      <c r="A28" s="56" t="s">
        <v>17</v>
      </c>
      <c r="B28" s="77"/>
      <c r="C28" s="76">
        <f>IFERROR((C4-B4)/B4,0)</f>
        <v>-2.3526468496199038E-3</v>
      </c>
      <c r="D28" s="76">
        <f t="shared" ref="D28:AI36" si="0">IFERROR((D4-C4)/C4,0)</f>
        <v>-1.2282529461076876E-3</v>
      </c>
      <c r="E28" s="76">
        <f t="shared" si="0"/>
        <v>2.8164847592505138E-3</v>
      </c>
      <c r="F28" s="76">
        <f t="shared" si="0"/>
        <v>7.348367734807992E-3</v>
      </c>
      <c r="G28" s="76">
        <f t="shared" si="0"/>
        <v>9.0427043308064347E-3</v>
      </c>
      <c r="H28" s="76">
        <f t="shared" si="0"/>
        <v>3.6369500528014229E-3</v>
      </c>
      <c r="I28" s="76">
        <f t="shared" si="0"/>
        <v>6.8017384306594099E-3</v>
      </c>
      <c r="J28" s="76">
        <f t="shared" si="0"/>
        <v>6.7853179770081037E-3</v>
      </c>
      <c r="K28" s="76">
        <f t="shared" si="0"/>
        <v>8.7165639066879436E-3</v>
      </c>
      <c r="L28" s="76">
        <f t="shared" si="0"/>
        <v>7.8740334692750154E-3</v>
      </c>
      <c r="M28" s="76">
        <f t="shared" si="0"/>
        <v>8.8682710261354779E-3</v>
      </c>
      <c r="N28" s="76">
        <f t="shared" si="0"/>
        <v>6.8421993859917353E-3</v>
      </c>
      <c r="O28" s="76">
        <f t="shared" si="0"/>
        <v>5.0104229734789325E-3</v>
      </c>
      <c r="P28" s="76">
        <f t="shared" si="0"/>
        <v>2.8317147700003572E-3</v>
      </c>
      <c r="Q28" s="76">
        <f t="shared" si="0"/>
        <v>8.1727564472643573E-3</v>
      </c>
      <c r="R28" s="76">
        <f t="shared" si="0"/>
        <v>5.7371963389975314E-3</v>
      </c>
      <c r="S28" s="76">
        <f t="shared" si="0"/>
        <v>3.9460467959992074E-3</v>
      </c>
      <c r="T28" s="76">
        <f t="shared" si="0"/>
        <v>5.907953755671316E-3</v>
      </c>
      <c r="U28" s="76">
        <f t="shared" si="0"/>
        <v>7.0607728243907561E-3</v>
      </c>
      <c r="V28" s="76">
        <f t="shared" si="0"/>
        <v>8.395369600277645E-3</v>
      </c>
      <c r="W28" s="76">
        <f t="shared" si="0"/>
        <v>8.4959475039856815E-3</v>
      </c>
      <c r="X28" s="76">
        <f t="shared" si="0"/>
        <v>8.460049108941551E-3</v>
      </c>
      <c r="Y28" s="76">
        <f t="shared" si="0"/>
        <v>9.3064977325261009E-3</v>
      </c>
      <c r="Z28" s="76">
        <f t="shared" si="0"/>
        <v>1.0530755861325219E-2</v>
      </c>
      <c r="AA28" s="76">
        <f t="shared" si="0"/>
        <v>9.5728341533681365E-3</v>
      </c>
      <c r="AB28" s="76">
        <f t="shared" si="0"/>
        <v>8.206398740347556E-3</v>
      </c>
      <c r="AC28" s="76">
        <f t="shared" si="0"/>
        <v>8.5976299484189916E-3</v>
      </c>
      <c r="AD28" s="76">
        <f t="shared" si="0"/>
        <v>8.6535907869902569E-3</v>
      </c>
      <c r="AE28" s="76">
        <f t="shared" si="0"/>
        <v>9.2541084147536885E-3</v>
      </c>
      <c r="AF28" s="76">
        <f t="shared" si="0"/>
        <v>9.148567578457497E-3</v>
      </c>
      <c r="AG28" s="76">
        <f t="shared" si="0"/>
        <v>8.0966850376930181E-3</v>
      </c>
      <c r="AH28" s="76">
        <f t="shared" si="0"/>
        <v>8.7741908205514717E-3</v>
      </c>
      <c r="AI28" s="76">
        <f t="shared" si="0"/>
        <v>8.3551512936116644E-3</v>
      </c>
    </row>
    <row r="29" spans="1:35" s="49" customFormat="1" x14ac:dyDescent="0.45">
      <c r="A29" s="56" t="s">
        <v>18</v>
      </c>
      <c r="B29" s="77"/>
      <c r="C29" s="76">
        <f t="shared" ref="C29:R48" si="1">IFERROR((C5-B5)/B5,0)</f>
        <v>-4.1500108840851813E-2</v>
      </c>
      <c r="D29" s="76">
        <f t="shared" si="1"/>
        <v>-7.613253404043268E-3</v>
      </c>
      <c r="E29" s="76">
        <f t="shared" si="1"/>
        <v>-1.945375906991945E-2</v>
      </c>
      <c r="F29" s="76">
        <f t="shared" si="1"/>
        <v>-1.3399496524585112E-2</v>
      </c>
      <c r="G29" s="76">
        <f t="shared" si="1"/>
        <v>-2.1016948798195184E-2</v>
      </c>
      <c r="H29" s="76">
        <f t="shared" si="1"/>
        <v>-2.7165310374735241E-2</v>
      </c>
      <c r="I29" s="76">
        <f t="shared" si="1"/>
        <v>-2.1169657664834168E-2</v>
      </c>
      <c r="J29" s="76">
        <f t="shared" si="1"/>
        <v>-1.4126423027583934E-2</v>
      </c>
      <c r="K29" s="76">
        <f t="shared" si="1"/>
        <v>-1.4328008047894997E-2</v>
      </c>
      <c r="L29" s="76">
        <f t="shared" si="1"/>
        <v>-9.9713198557674718E-3</v>
      </c>
      <c r="M29" s="76">
        <f t="shared" si="1"/>
        <v>-6.9166689698731288E-3</v>
      </c>
      <c r="N29" s="76">
        <f t="shared" si="1"/>
        <v>-2.1945830734240784E-3</v>
      </c>
      <c r="O29" s="76">
        <f t="shared" si="1"/>
        <v>-1.4580362621321048E-2</v>
      </c>
      <c r="P29" s="76">
        <f t="shared" si="1"/>
        <v>-1.263579797941879E-2</v>
      </c>
      <c r="Q29" s="76">
        <f t="shared" si="1"/>
        <v>-2.6001099249005535E-2</v>
      </c>
      <c r="R29" s="76">
        <f t="shared" si="1"/>
        <v>-3.8836778901930942E-2</v>
      </c>
      <c r="S29" s="76">
        <f t="shared" si="0"/>
        <v>-3.2880494919196035E-2</v>
      </c>
      <c r="T29" s="76">
        <f t="shared" si="0"/>
        <v>-3.5490927845620815E-2</v>
      </c>
      <c r="U29" s="76">
        <f t="shared" si="0"/>
        <v>-2.3407282247453292E-2</v>
      </c>
      <c r="V29" s="76">
        <f t="shared" si="0"/>
        <v>-2.8871482460637775E-2</v>
      </c>
      <c r="W29" s="76">
        <f t="shared" si="0"/>
        <v>-3.2752258025330785E-2</v>
      </c>
      <c r="X29" s="76">
        <f t="shared" si="0"/>
        <v>-2.9252416317211819E-2</v>
      </c>
      <c r="Y29" s="76">
        <f t="shared" si="0"/>
        <v>-3.43158509875593E-2</v>
      </c>
      <c r="Z29" s="76">
        <f t="shared" si="0"/>
        <v>-3.6130428558760072E-2</v>
      </c>
      <c r="AA29" s="76">
        <f t="shared" si="0"/>
        <v>-3.5290960753878067E-2</v>
      </c>
      <c r="AB29" s="76">
        <f t="shared" si="0"/>
        <v>-4.5549111748455856E-2</v>
      </c>
      <c r="AC29" s="76">
        <f t="shared" si="0"/>
        <v>-3.9921667044518223E-2</v>
      </c>
      <c r="AD29" s="76">
        <f t="shared" si="0"/>
        <v>-3.0280143042111095E-2</v>
      </c>
      <c r="AE29" s="76">
        <f t="shared" si="0"/>
        <v>-2.8074703559266213E-2</v>
      </c>
      <c r="AF29" s="76">
        <f t="shared" si="0"/>
        <v>-4.7112453048928915E-2</v>
      </c>
      <c r="AG29" s="76">
        <f t="shared" si="0"/>
        <v>-4.0365238770507052E-2</v>
      </c>
      <c r="AH29" s="76">
        <f t="shared" si="0"/>
        <v>-5.4841601063079753E-2</v>
      </c>
      <c r="AI29" s="76">
        <f t="shared" si="0"/>
        <v>-4.1075266853253016E-2</v>
      </c>
    </row>
    <row r="30" spans="1:35" s="49" customFormat="1" x14ac:dyDescent="0.45">
      <c r="A30" s="56" t="s">
        <v>11</v>
      </c>
      <c r="B30" s="77"/>
      <c r="C30" s="76">
        <f t="shared" si="1"/>
        <v>-8.6505615399993987E-3</v>
      </c>
      <c r="D30" s="76">
        <f t="shared" si="0"/>
        <v>-1.5810255764859199E-2</v>
      </c>
      <c r="E30" s="76">
        <f t="shared" si="0"/>
        <v>-7.0603380167841429E-3</v>
      </c>
      <c r="F30" s="76">
        <f t="shared" si="0"/>
        <v>-2.8975108879996875E-3</v>
      </c>
      <c r="G30" s="76">
        <f t="shared" si="0"/>
        <v>-7.8993403394248516E-4</v>
      </c>
      <c r="H30" s="76">
        <f t="shared" si="0"/>
        <v>2.3017817299594875E-3</v>
      </c>
      <c r="I30" s="76">
        <f t="shared" si="0"/>
        <v>-2.4939401396918228E-3</v>
      </c>
      <c r="J30" s="76">
        <f t="shared" si="0"/>
        <v>1.5486769067774018E-3</v>
      </c>
      <c r="K30" s="76">
        <f t="shared" si="0"/>
        <v>6.351471275426273E-3</v>
      </c>
      <c r="L30" s="76">
        <f t="shared" si="0"/>
        <v>1.2904194332217638E-2</v>
      </c>
      <c r="M30" s="76">
        <f t="shared" si="0"/>
        <v>1.8802328913474862E-3</v>
      </c>
      <c r="N30" s="76">
        <f t="shared" si="0"/>
        <v>1.172764053543069E-2</v>
      </c>
      <c r="O30" s="76">
        <f t="shared" si="0"/>
        <v>1.5304595436660377E-2</v>
      </c>
      <c r="P30" s="76">
        <f t="shared" si="0"/>
        <v>8.5291532168775275E-3</v>
      </c>
      <c r="Q30" s="76">
        <f t="shared" si="0"/>
        <v>1.0198125697085008E-3</v>
      </c>
      <c r="R30" s="76">
        <f t="shared" si="0"/>
        <v>1.9885113832595327E-3</v>
      </c>
      <c r="S30" s="76">
        <f t="shared" si="0"/>
        <v>7.7778514397490841E-4</v>
      </c>
      <c r="T30" s="76">
        <f t="shared" si="0"/>
        <v>-1.769712911533262E-3</v>
      </c>
      <c r="U30" s="76">
        <f t="shared" si="0"/>
        <v>9.7068506672562383E-4</v>
      </c>
      <c r="V30" s="76">
        <f t="shared" si="0"/>
        <v>-1.5516919266615533E-3</v>
      </c>
      <c r="W30" s="76">
        <f t="shared" si="0"/>
        <v>-9.7783012578709153E-4</v>
      </c>
      <c r="X30" s="76">
        <f t="shared" si="0"/>
        <v>-1.4903048840042531E-3</v>
      </c>
      <c r="Y30" s="76">
        <f t="shared" si="0"/>
        <v>-8.3594779372992898E-4</v>
      </c>
      <c r="Z30" s="76">
        <f t="shared" si="0"/>
        <v>-6.2576539909875884E-4</v>
      </c>
      <c r="AA30" s="76">
        <f t="shared" si="0"/>
        <v>-8.9278937865910543E-4</v>
      </c>
      <c r="AB30" s="76">
        <f t="shared" si="0"/>
        <v>-3.3210939817651447E-3</v>
      </c>
      <c r="AC30" s="76">
        <f t="shared" si="0"/>
        <v>-2.4258588069300774E-3</v>
      </c>
      <c r="AD30" s="76">
        <f t="shared" si="0"/>
        <v>-2.2118867105751418E-3</v>
      </c>
      <c r="AE30" s="76">
        <f t="shared" si="0"/>
        <v>-2.3604824678349133E-3</v>
      </c>
      <c r="AF30" s="76">
        <f t="shared" si="0"/>
        <v>-5.3666470061962158E-3</v>
      </c>
      <c r="AG30" s="76">
        <f t="shared" si="0"/>
        <v>-2.5780267865631299E-3</v>
      </c>
      <c r="AH30" s="76">
        <f t="shared" si="0"/>
        <v>-3.0599835288976653E-3</v>
      </c>
      <c r="AI30" s="76">
        <f t="shared" si="0"/>
        <v>-5.5865732918369609E-3</v>
      </c>
    </row>
    <row r="31" spans="1:35" s="49" customFormat="1" x14ac:dyDescent="0.45">
      <c r="A31" s="56" t="s">
        <v>19</v>
      </c>
      <c r="B31" s="77"/>
      <c r="C31" s="76">
        <f>IFERROR((C7-B7)/B7,0)</f>
        <v>-3.1593918828712632E-2</v>
      </c>
      <c r="D31" s="76">
        <f t="shared" si="0"/>
        <v>-1.513599393945997E-2</v>
      </c>
      <c r="E31" s="76">
        <f t="shared" si="0"/>
        <v>-1.5580623942581301E-2</v>
      </c>
      <c r="F31" s="76">
        <f>IFERROR((F7-E7)/E7,0)</f>
        <v>-5.9727931833424095E-3</v>
      </c>
      <c r="G31" s="76">
        <f t="shared" si="0"/>
        <v>-4.5502186370205804E-2</v>
      </c>
      <c r="H31" s="76">
        <f t="shared" si="0"/>
        <v>-6.9636338471331105E-2</v>
      </c>
      <c r="I31" s="76">
        <f t="shared" si="0"/>
        <v>-4.0083843280701199E-2</v>
      </c>
      <c r="J31" s="76">
        <f t="shared" si="0"/>
        <v>-1.0988855705985746E-3</v>
      </c>
      <c r="K31" s="76">
        <f t="shared" si="0"/>
        <v>-2.0087680013145177E-3</v>
      </c>
      <c r="L31" s="76">
        <f t="shared" si="0"/>
        <v>2.6235130739180903E-2</v>
      </c>
      <c r="M31" s="76">
        <f t="shared" si="0"/>
        <v>-3.3175323581043979E-3</v>
      </c>
      <c r="N31" s="76">
        <f t="shared" si="0"/>
        <v>-1.6298576059335934E-2</v>
      </c>
      <c r="O31" s="76">
        <f t="shared" si="0"/>
        <v>-2.1444071474472602E-2</v>
      </c>
      <c r="P31" s="76">
        <f t="shared" si="0"/>
        <v>2.4066604823387593E-3</v>
      </c>
      <c r="Q31" s="76">
        <f t="shared" si="0"/>
        <v>-6.2353784524013462E-3</v>
      </c>
      <c r="R31" s="76">
        <f t="shared" si="0"/>
        <v>-6.3017783656316648E-2</v>
      </c>
      <c r="S31" s="76">
        <f t="shared" si="0"/>
        <v>-4.2593265852049068E-2</v>
      </c>
      <c r="T31" s="76">
        <f t="shared" si="0"/>
        <v>-0.11073161260883284</v>
      </c>
      <c r="U31" s="76">
        <f t="shared" si="0"/>
        <v>-1.0239905634871475E-2</v>
      </c>
      <c r="V31" s="76">
        <f t="shared" si="0"/>
        <v>-3.3750445293122246E-2</v>
      </c>
      <c r="W31" s="76">
        <f t="shared" si="0"/>
        <v>-3.0156317028503989E-2</v>
      </c>
      <c r="X31" s="76">
        <f t="shared" si="0"/>
        <v>1.3107290027845641E-2</v>
      </c>
      <c r="Y31" s="76">
        <f t="shared" si="0"/>
        <v>1.2685048253135366E-2</v>
      </c>
      <c r="Z31" s="76">
        <f t="shared" si="0"/>
        <v>-4.7921353758065686E-2</v>
      </c>
      <c r="AA31" s="76">
        <f t="shared" si="0"/>
        <v>1.069499722586661E-2</v>
      </c>
      <c r="AB31" s="76">
        <f t="shared" si="0"/>
        <v>-2.3867265731692511E-2</v>
      </c>
      <c r="AC31" s="76">
        <f t="shared" si="0"/>
        <v>9.8228420189125157E-3</v>
      </c>
      <c r="AD31" s="76">
        <f t="shared" si="0"/>
        <v>5.971415466158142E-2</v>
      </c>
      <c r="AE31" s="76">
        <f t="shared" si="0"/>
        <v>-1.6620583744504113E-4</v>
      </c>
      <c r="AF31" s="76">
        <f t="shared" si="0"/>
        <v>-2.9552974792709914E-2</v>
      </c>
      <c r="AG31" s="76">
        <f t="shared" si="0"/>
        <v>-6.2460879471894007E-2</v>
      </c>
      <c r="AH31" s="76">
        <f t="shared" si="0"/>
        <v>-6.0571709048175222E-2</v>
      </c>
      <c r="AI31" s="76">
        <f t="shared" si="0"/>
        <v>-7.5958074548105672E-3</v>
      </c>
    </row>
    <row r="32" spans="1:35" s="49" customFormat="1" x14ac:dyDescent="0.45">
      <c r="A32" s="56" t="s">
        <v>20</v>
      </c>
      <c r="B32" s="77"/>
      <c r="C32" s="76">
        <f t="shared" si="1"/>
        <v>0</v>
      </c>
      <c r="D32" s="76">
        <f t="shared" si="0"/>
        <v>0</v>
      </c>
      <c r="E32" s="76">
        <f t="shared" si="0"/>
        <v>0</v>
      </c>
      <c r="F32" s="76">
        <f t="shared" si="0"/>
        <v>0</v>
      </c>
      <c r="G32" s="76">
        <f t="shared" si="0"/>
        <v>0</v>
      </c>
      <c r="H32" s="76">
        <f t="shared" si="0"/>
        <v>0</v>
      </c>
      <c r="I32" s="76">
        <f t="shared" si="0"/>
        <v>0</v>
      </c>
      <c r="J32" s="76">
        <f t="shared" si="0"/>
        <v>0</v>
      </c>
      <c r="K32" s="76">
        <f t="shared" si="0"/>
        <v>0</v>
      </c>
      <c r="L32" s="76">
        <f t="shared" si="0"/>
        <v>0</v>
      </c>
      <c r="M32" s="76">
        <f t="shared" si="0"/>
        <v>0</v>
      </c>
      <c r="N32" s="76">
        <f t="shared" si="0"/>
        <v>0</v>
      </c>
      <c r="O32" s="76">
        <f t="shared" si="0"/>
        <v>0</v>
      </c>
      <c r="P32" s="76">
        <f t="shared" si="0"/>
        <v>0</v>
      </c>
      <c r="Q32" s="76">
        <f t="shared" si="0"/>
        <v>0</v>
      </c>
      <c r="R32" s="76">
        <f t="shared" si="0"/>
        <v>0</v>
      </c>
      <c r="S32" s="76">
        <f t="shared" si="0"/>
        <v>0</v>
      </c>
      <c r="T32" s="76">
        <f t="shared" si="0"/>
        <v>0</v>
      </c>
      <c r="U32" s="76">
        <f t="shared" si="0"/>
        <v>0</v>
      </c>
      <c r="V32" s="76">
        <f t="shared" si="0"/>
        <v>0</v>
      </c>
      <c r="W32" s="76">
        <f t="shared" si="0"/>
        <v>0</v>
      </c>
      <c r="X32" s="76">
        <f t="shared" si="0"/>
        <v>0</v>
      </c>
      <c r="Y32" s="76">
        <f t="shared" si="0"/>
        <v>0</v>
      </c>
      <c r="Z32" s="76">
        <f t="shared" si="0"/>
        <v>0</v>
      </c>
      <c r="AA32" s="76">
        <f t="shared" si="0"/>
        <v>0</v>
      </c>
      <c r="AB32" s="76">
        <f t="shared" si="0"/>
        <v>0</v>
      </c>
      <c r="AC32" s="76">
        <f t="shared" si="0"/>
        <v>0</v>
      </c>
      <c r="AD32" s="76">
        <f t="shared" si="0"/>
        <v>0</v>
      </c>
      <c r="AE32" s="76">
        <f t="shared" si="0"/>
        <v>0</v>
      </c>
      <c r="AF32" s="76">
        <f t="shared" si="0"/>
        <v>0</v>
      </c>
      <c r="AG32" s="76">
        <f t="shared" si="0"/>
        <v>0</v>
      </c>
      <c r="AH32" s="76">
        <f t="shared" si="0"/>
        <v>0</v>
      </c>
      <c r="AI32" s="76">
        <f t="shared" si="0"/>
        <v>0</v>
      </c>
    </row>
    <row r="33" spans="1:35" s="49" customFormat="1" x14ac:dyDescent="0.45">
      <c r="A33" s="56" t="s">
        <v>21</v>
      </c>
      <c r="B33" s="77"/>
      <c r="C33" s="76">
        <f t="shared" si="1"/>
        <v>0</v>
      </c>
      <c r="D33" s="76">
        <f t="shared" si="0"/>
        <v>0</v>
      </c>
      <c r="E33" s="76">
        <f t="shared" si="0"/>
        <v>0</v>
      </c>
      <c r="F33" s="76">
        <f t="shared" si="0"/>
        <v>0</v>
      </c>
      <c r="G33" s="76">
        <f t="shared" si="0"/>
        <v>0</v>
      </c>
      <c r="H33" s="76">
        <f t="shared" si="0"/>
        <v>0</v>
      </c>
      <c r="I33" s="76">
        <f t="shared" si="0"/>
        <v>0</v>
      </c>
      <c r="J33" s="76">
        <f t="shared" si="0"/>
        <v>0</v>
      </c>
      <c r="K33" s="76">
        <f t="shared" si="0"/>
        <v>0</v>
      </c>
      <c r="L33" s="76">
        <f t="shared" si="0"/>
        <v>0</v>
      </c>
      <c r="M33" s="76">
        <f t="shared" si="0"/>
        <v>0</v>
      </c>
      <c r="N33" s="76">
        <f t="shared" si="0"/>
        <v>0</v>
      </c>
      <c r="O33" s="76">
        <f t="shared" si="0"/>
        <v>0</v>
      </c>
      <c r="P33" s="76">
        <f t="shared" si="0"/>
        <v>0</v>
      </c>
      <c r="Q33" s="76">
        <f t="shared" si="0"/>
        <v>0</v>
      </c>
      <c r="R33" s="76">
        <f t="shared" si="0"/>
        <v>0</v>
      </c>
      <c r="S33" s="76">
        <f t="shared" si="0"/>
        <v>0</v>
      </c>
      <c r="T33" s="76">
        <f t="shared" si="0"/>
        <v>0</v>
      </c>
      <c r="U33" s="76">
        <f t="shared" si="0"/>
        <v>0</v>
      </c>
      <c r="V33" s="76">
        <f t="shared" si="0"/>
        <v>0</v>
      </c>
      <c r="W33" s="76">
        <f t="shared" si="0"/>
        <v>0</v>
      </c>
      <c r="X33" s="76">
        <f t="shared" si="0"/>
        <v>0</v>
      </c>
      <c r="Y33" s="76">
        <f t="shared" si="0"/>
        <v>0</v>
      </c>
      <c r="Z33" s="76">
        <f t="shared" si="0"/>
        <v>0</v>
      </c>
      <c r="AA33" s="76">
        <f t="shared" si="0"/>
        <v>0</v>
      </c>
      <c r="AB33" s="76">
        <f t="shared" si="0"/>
        <v>0</v>
      </c>
      <c r="AC33" s="76">
        <f t="shared" si="0"/>
        <v>0</v>
      </c>
      <c r="AD33" s="76">
        <f t="shared" si="0"/>
        <v>0</v>
      </c>
      <c r="AE33" s="76">
        <f t="shared" si="0"/>
        <v>0</v>
      </c>
      <c r="AF33" s="76">
        <f t="shared" si="0"/>
        <v>0</v>
      </c>
      <c r="AG33" s="76">
        <f t="shared" si="0"/>
        <v>0</v>
      </c>
      <c r="AH33" s="76">
        <f t="shared" si="0"/>
        <v>0</v>
      </c>
      <c r="AI33" s="76">
        <f t="shared" si="0"/>
        <v>0</v>
      </c>
    </row>
    <row r="34" spans="1:35" s="49" customFormat="1" x14ac:dyDescent="0.45">
      <c r="A34" s="56" t="s">
        <v>22</v>
      </c>
      <c r="B34" s="77"/>
      <c r="C34" s="76">
        <f t="shared" si="1"/>
        <v>0</v>
      </c>
      <c r="D34" s="76">
        <f t="shared" si="0"/>
        <v>0</v>
      </c>
      <c r="E34" s="76">
        <f t="shared" si="0"/>
        <v>0</v>
      </c>
      <c r="F34" s="76">
        <f t="shared" si="0"/>
        <v>0</v>
      </c>
      <c r="G34" s="76">
        <f t="shared" si="0"/>
        <v>0</v>
      </c>
      <c r="H34" s="76">
        <f t="shared" si="0"/>
        <v>0</v>
      </c>
      <c r="I34" s="76">
        <f t="shared" si="0"/>
        <v>0</v>
      </c>
      <c r="J34" s="76">
        <f t="shared" si="0"/>
        <v>0</v>
      </c>
      <c r="K34" s="76">
        <f t="shared" si="0"/>
        <v>0</v>
      </c>
      <c r="L34" s="76">
        <f t="shared" si="0"/>
        <v>0</v>
      </c>
      <c r="M34" s="76">
        <f t="shared" si="0"/>
        <v>0</v>
      </c>
      <c r="N34" s="76">
        <f t="shared" si="0"/>
        <v>0</v>
      </c>
      <c r="O34" s="76">
        <f t="shared" si="0"/>
        <v>0</v>
      </c>
      <c r="P34" s="76">
        <f t="shared" si="0"/>
        <v>0</v>
      </c>
      <c r="Q34" s="76">
        <f t="shared" si="0"/>
        <v>0</v>
      </c>
      <c r="R34" s="76">
        <f t="shared" si="0"/>
        <v>0</v>
      </c>
      <c r="S34" s="76">
        <f t="shared" si="0"/>
        <v>0</v>
      </c>
      <c r="T34" s="76">
        <f t="shared" si="0"/>
        <v>0</v>
      </c>
      <c r="U34" s="76">
        <f t="shared" si="0"/>
        <v>0</v>
      </c>
      <c r="V34" s="76">
        <f t="shared" si="0"/>
        <v>0</v>
      </c>
      <c r="W34" s="76">
        <f t="shared" si="0"/>
        <v>0</v>
      </c>
      <c r="X34" s="76">
        <f t="shared" si="0"/>
        <v>0</v>
      </c>
      <c r="Y34" s="76">
        <f t="shared" si="0"/>
        <v>0</v>
      </c>
      <c r="Z34" s="76">
        <f t="shared" si="0"/>
        <v>0</v>
      </c>
      <c r="AA34" s="76">
        <f t="shared" si="0"/>
        <v>0</v>
      </c>
      <c r="AB34" s="76">
        <f t="shared" si="0"/>
        <v>0</v>
      </c>
      <c r="AC34" s="76">
        <f t="shared" si="0"/>
        <v>0</v>
      </c>
      <c r="AD34" s="76">
        <f t="shared" si="0"/>
        <v>0</v>
      </c>
      <c r="AE34" s="76">
        <f t="shared" si="0"/>
        <v>0</v>
      </c>
      <c r="AF34" s="76">
        <f t="shared" si="0"/>
        <v>0</v>
      </c>
      <c r="AG34" s="76">
        <f t="shared" si="0"/>
        <v>0</v>
      </c>
      <c r="AH34" s="76">
        <f t="shared" si="0"/>
        <v>0</v>
      </c>
      <c r="AI34" s="76">
        <f t="shared" si="0"/>
        <v>0</v>
      </c>
    </row>
    <row r="35" spans="1:35" s="49" customFormat="1" x14ac:dyDescent="0.45">
      <c r="A35" s="56" t="s">
        <v>12</v>
      </c>
      <c r="B35" s="77"/>
      <c r="C35" s="76">
        <f t="shared" si="1"/>
        <v>4.1933713818580959E-3</v>
      </c>
      <c r="D35" s="76">
        <f t="shared" si="0"/>
        <v>-2.219631010205701E-3</v>
      </c>
      <c r="E35" s="76">
        <f t="shared" si="0"/>
        <v>9.7960302877083023E-3</v>
      </c>
      <c r="F35" s="76">
        <f t="shared" si="0"/>
        <v>7.4215043886392724E-3</v>
      </c>
      <c r="G35" s="76">
        <f t="shared" si="0"/>
        <v>-1.7108421747793969E-3</v>
      </c>
      <c r="H35" s="76">
        <f t="shared" si="0"/>
        <v>-2.1529184380393074E-2</v>
      </c>
      <c r="I35" s="76">
        <f t="shared" si="0"/>
        <v>7.8809218175334463E-3</v>
      </c>
      <c r="J35" s="76">
        <f t="shared" si="0"/>
        <v>5.1713840689763119E-3</v>
      </c>
      <c r="K35" s="76">
        <f t="shared" si="0"/>
        <v>2.6953805298027688E-3</v>
      </c>
      <c r="L35" s="76">
        <f t="shared" si="0"/>
        <v>-3.1670121535001907E-3</v>
      </c>
      <c r="M35" s="76">
        <f t="shared" si="0"/>
        <v>9.349962118942309E-3</v>
      </c>
      <c r="N35" s="76">
        <f t="shared" si="0"/>
        <v>9.7626146014742068E-4</v>
      </c>
      <c r="O35" s="76">
        <f t="shared" si="0"/>
        <v>-4.8909560794312898E-3</v>
      </c>
      <c r="P35" s="76">
        <f t="shared" si="0"/>
        <v>1.1278749122458645E-2</v>
      </c>
      <c r="Q35" s="76">
        <f t="shared" si="0"/>
        <v>6.4524950452171659E-3</v>
      </c>
      <c r="R35" s="76">
        <f t="shared" si="0"/>
        <v>9.2166398786213393E-3</v>
      </c>
      <c r="S35" s="76">
        <f t="shared" si="0"/>
        <v>7.8309148720013284E-3</v>
      </c>
      <c r="T35" s="76">
        <f t="shared" si="0"/>
        <v>6.0984574876373383E-3</v>
      </c>
      <c r="U35" s="76">
        <f t="shared" si="0"/>
        <v>3.0598474106745236E-3</v>
      </c>
      <c r="V35" s="76">
        <f t="shared" si="0"/>
        <v>5.4915849361962983E-3</v>
      </c>
      <c r="W35" s="76">
        <f t="shared" si="0"/>
        <v>3.3160331272081281E-3</v>
      </c>
      <c r="X35" s="76">
        <f t="shared" si="0"/>
        <v>3.0736975914178936E-3</v>
      </c>
      <c r="Y35" s="76">
        <f t="shared" si="0"/>
        <v>4.4137904105750279E-3</v>
      </c>
      <c r="Z35" s="76">
        <f t="shared" si="0"/>
        <v>6.3209956974422639E-3</v>
      </c>
      <c r="AA35" s="76">
        <f t="shared" si="0"/>
        <v>3.8989983432790964E-3</v>
      </c>
      <c r="AB35" s="76">
        <f t="shared" si="0"/>
        <v>4.7703075133389535E-3</v>
      </c>
      <c r="AC35" s="76">
        <f t="shared" si="0"/>
        <v>2.8709257422016637E-3</v>
      </c>
      <c r="AD35" s="76">
        <f t="shared" si="0"/>
        <v>2.5603915495178431E-3</v>
      </c>
      <c r="AE35" s="76">
        <f t="shared" si="0"/>
        <v>1.5567860537491368E-3</v>
      </c>
      <c r="AF35" s="76">
        <f t="shared" si="0"/>
        <v>5.1311438778345484E-3</v>
      </c>
      <c r="AG35" s="76">
        <f t="shared" si="0"/>
        <v>3.6600519170277407E-3</v>
      </c>
      <c r="AH35" s="76">
        <f t="shared" si="0"/>
        <v>4.566432678237517E-3</v>
      </c>
      <c r="AI35" s="76">
        <f t="shared" si="0"/>
        <v>3.9325273298179099E-3</v>
      </c>
    </row>
    <row r="36" spans="1:35" s="49" customFormat="1" x14ac:dyDescent="0.45">
      <c r="A36" s="56" t="s">
        <v>13</v>
      </c>
      <c r="B36" s="77"/>
      <c r="C36" s="76">
        <f t="shared" si="1"/>
        <v>-1.8013116409447531E-2</v>
      </c>
      <c r="D36" s="76">
        <f t="shared" si="0"/>
        <v>-1.9398249454532997E-2</v>
      </c>
      <c r="E36" s="76">
        <f t="shared" si="0"/>
        <v>-2.0878039674021513E-2</v>
      </c>
      <c r="F36" s="76">
        <f t="shared" si="0"/>
        <v>-2.3054120525649653E-2</v>
      </c>
      <c r="G36" s="76">
        <f t="shared" si="0"/>
        <v>-2.1676816371935768E-2</v>
      </c>
      <c r="H36" s="76">
        <f t="shared" si="0"/>
        <v>-2.169896899633076E-2</v>
      </c>
      <c r="I36" s="76">
        <f t="shared" si="0"/>
        <v>-1.9026547932332345E-2</v>
      </c>
      <c r="J36" s="76">
        <f t="shared" si="0"/>
        <v>-1.5471452730687982E-2</v>
      </c>
      <c r="K36" s="76">
        <f t="shared" si="0"/>
        <v>-1.1169690551073645E-2</v>
      </c>
      <c r="L36" s="76">
        <f t="shared" si="0"/>
        <v>-8.2341899324035774E-3</v>
      </c>
      <c r="M36" s="76">
        <f t="shared" si="0"/>
        <v>-4.6324705568843551E-3</v>
      </c>
      <c r="N36" s="76">
        <f t="shared" si="0"/>
        <v>-3.1012001810088886E-3</v>
      </c>
      <c r="O36" s="76">
        <f t="shared" si="0"/>
        <v>-2.4708819431462112E-3</v>
      </c>
      <c r="P36" s="76">
        <f t="shared" si="0"/>
        <v>-2.2050569946244435E-3</v>
      </c>
      <c r="Q36" s="76">
        <f t="shared" si="0"/>
        <v>-3.0378716799593897E-3</v>
      </c>
      <c r="R36" s="76">
        <f t="shared" ref="D36:AI44" si="2">IFERROR((R12-Q12)/Q12,0)</f>
        <v>-4.1549592159016522E-3</v>
      </c>
      <c r="S36" s="76">
        <f t="shared" si="2"/>
        <v>-5.2440922600977694E-3</v>
      </c>
      <c r="T36" s="76">
        <f t="shared" si="2"/>
        <v>-6.3723086382072164E-3</v>
      </c>
      <c r="U36" s="76">
        <f t="shared" si="2"/>
        <v>-7.437007146194009E-3</v>
      </c>
      <c r="V36" s="76">
        <f t="shared" si="2"/>
        <v>-8.3441836026493695E-3</v>
      </c>
      <c r="W36" s="76">
        <f t="shared" si="2"/>
        <v>-9.1638026728479861E-3</v>
      </c>
      <c r="X36" s="76">
        <f t="shared" si="2"/>
        <v>-9.8317453915981092E-3</v>
      </c>
      <c r="Y36" s="76">
        <f t="shared" si="2"/>
        <v>-1.0258976403740985E-2</v>
      </c>
      <c r="Z36" s="76">
        <f t="shared" si="2"/>
        <v>-1.0142918425806139E-2</v>
      </c>
      <c r="AA36" s="76">
        <f t="shared" si="2"/>
        <v>-1.041406744292488E-2</v>
      </c>
      <c r="AB36" s="76">
        <f t="shared" si="2"/>
        <v>-1.0370965458594875E-2</v>
      </c>
      <c r="AC36" s="76">
        <f t="shared" si="2"/>
        <v>-1.0473209211699445E-2</v>
      </c>
      <c r="AD36" s="76">
        <f t="shared" si="2"/>
        <v>-9.8098277744919568E-3</v>
      </c>
      <c r="AE36" s="76">
        <f t="shared" si="2"/>
        <v>-9.3741291056123593E-3</v>
      </c>
      <c r="AF36" s="76">
        <f t="shared" si="2"/>
        <v>-8.8736944449866271E-3</v>
      </c>
      <c r="AG36" s="76">
        <f t="shared" si="2"/>
        <v>-8.3140721334253338E-3</v>
      </c>
      <c r="AH36" s="76">
        <f t="shared" si="2"/>
        <v>-7.3937089547975983E-3</v>
      </c>
      <c r="AI36" s="76">
        <f t="shared" si="2"/>
        <v>-6.5348801104825023E-3</v>
      </c>
    </row>
    <row r="37" spans="1:35" s="49" customFormat="1" x14ac:dyDescent="0.45">
      <c r="A37" s="56" t="s">
        <v>23</v>
      </c>
      <c r="B37" s="77"/>
      <c r="C37" s="76">
        <f t="shared" si="1"/>
        <v>5.4108909874694307E-3</v>
      </c>
      <c r="D37" s="76">
        <f t="shared" si="2"/>
        <v>-1.3712481635827288E-3</v>
      </c>
      <c r="E37" s="76">
        <f t="shared" si="2"/>
        <v>-6.5195692871050943E-3</v>
      </c>
      <c r="F37" s="76">
        <f t="shared" si="2"/>
        <v>-9.5559435199772339E-3</v>
      </c>
      <c r="G37" s="76">
        <f t="shared" si="2"/>
        <v>-1.0573464157231883E-2</v>
      </c>
      <c r="H37" s="76">
        <f t="shared" si="2"/>
        <v>-9.009746715796069E-3</v>
      </c>
      <c r="I37" s="76">
        <f t="shared" si="2"/>
        <v>-1.6965821549507609E-2</v>
      </c>
      <c r="J37" s="76">
        <f t="shared" si="2"/>
        <v>-1.5308343546789017E-2</v>
      </c>
      <c r="K37" s="76">
        <f t="shared" si="2"/>
        <v>-1.1779903049852871E-2</v>
      </c>
      <c r="L37" s="76">
        <f t="shared" si="2"/>
        <v>-1.4474440221990511E-2</v>
      </c>
      <c r="M37" s="76">
        <f t="shared" si="2"/>
        <v>-1.0806629580265141E-2</v>
      </c>
      <c r="N37" s="76">
        <f t="shared" si="2"/>
        <v>-1.1780715055327037E-2</v>
      </c>
      <c r="O37" s="76">
        <f t="shared" si="2"/>
        <v>-1.3776515664726595E-2</v>
      </c>
      <c r="P37" s="76">
        <f t="shared" si="2"/>
        <v>-9.1980021090918174E-3</v>
      </c>
      <c r="Q37" s="76">
        <f t="shared" si="2"/>
        <v>-9.6165469708499058E-3</v>
      </c>
      <c r="R37" s="76">
        <f t="shared" si="2"/>
        <v>-1.2400930642585607E-2</v>
      </c>
      <c r="S37" s="76">
        <f t="shared" si="2"/>
        <v>-1.2682180765038818E-2</v>
      </c>
      <c r="T37" s="76">
        <f t="shared" si="2"/>
        <v>-1.3629404637200191E-2</v>
      </c>
      <c r="U37" s="76">
        <f t="shared" si="2"/>
        <v>-1.2317585627918024E-2</v>
      </c>
      <c r="V37" s="76">
        <f t="shared" si="2"/>
        <v>-1.3739048375421866E-2</v>
      </c>
      <c r="W37" s="76">
        <f t="shared" si="2"/>
        <v>-1.4552433041742977E-2</v>
      </c>
      <c r="X37" s="76">
        <f t="shared" si="2"/>
        <v>-1.5286743108439691E-2</v>
      </c>
      <c r="Y37" s="76">
        <f t="shared" si="2"/>
        <v>-1.5948546897852287E-2</v>
      </c>
      <c r="Z37" s="76">
        <f t="shared" si="2"/>
        <v>-1.5994483454753846E-2</v>
      </c>
      <c r="AA37" s="76">
        <f t="shared" si="2"/>
        <v>-1.5914074906232676E-2</v>
      </c>
      <c r="AB37" s="76">
        <f t="shared" si="2"/>
        <v>-1.705494923550064E-2</v>
      </c>
      <c r="AC37" s="76">
        <f t="shared" si="2"/>
        <v>-1.7182517903367719E-2</v>
      </c>
      <c r="AD37" s="76">
        <f t="shared" si="2"/>
        <v>-1.7023358952743733E-2</v>
      </c>
      <c r="AE37" s="76">
        <f t="shared" si="2"/>
        <v>-1.662983733812573E-2</v>
      </c>
      <c r="AF37" s="76">
        <f t="shared" si="2"/>
        <v>-1.7086373990979106E-2</v>
      </c>
      <c r="AG37" s="76">
        <f t="shared" si="2"/>
        <v>-1.7016944106123699E-2</v>
      </c>
      <c r="AH37" s="76">
        <f t="shared" si="2"/>
        <v>-1.7633454477087682E-2</v>
      </c>
      <c r="AI37" s="76">
        <f t="shared" si="2"/>
        <v>-1.8049153451616711E-2</v>
      </c>
    </row>
    <row r="38" spans="1:35" s="49" customFormat="1" x14ac:dyDescent="0.45">
      <c r="A38" s="56" t="s">
        <v>24</v>
      </c>
      <c r="B38" s="77"/>
      <c r="C38" s="76">
        <f t="shared" si="1"/>
        <v>-5.5173293862515738E-3</v>
      </c>
      <c r="D38" s="76">
        <f t="shared" si="2"/>
        <v>-5.530293002175354E-3</v>
      </c>
      <c r="E38" s="76">
        <f t="shared" si="2"/>
        <v>-5.0389888999894964E-3</v>
      </c>
      <c r="F38" s="76">
        <f t="shared" si="2"/>
        <v>-6.118327839348005E-3</v>
      </c>
      <c r="G38" s="76">
        <f t="shared" si="2"/>
        <v>-4.5072366982157035E-3</v>
      </c>
      <c r="H38" s="76">
        <f t="shared" si="2"/>
        <v>-3.8185984862432764E-3</v>
      </c>
      <c r="I38" s="76">
        <f t="shared" si="2"/>
        <v>3.6131890661448191E-4</v>
      </c>
      <c r="J38" s="76">
        <f t="shared" si="2"/>
        <v>4.7092200103517352E-3</v>
      </c>
      <c r="K38" s="76">
        <f t="shared" si="2"/>
        <v>9.4390733538090906E-3</v>
      </c>
      <c r="L38" s="76">
        <f t="shared" si="2"/>
        <v>1.3021606677713878E-2</v>
      </c>
      <c r="M38" s="76">
        <f t="shared" si="2"/>
        <v>1.7065297104692775E-2</v>
      </c>
      <c r="N38" s="76">
        <f t="shared" si="2"/>
        <v>1.9460085044310262E-2</v>
      </c>
      <c r="O38" s="76">
        <f t="shared" si="2"/>
        <v>2.1189621956310592E-2</v>
      </c>
      <c r="P38" s="76">
        <f t="shared" si="2"/>
        <v>1.420894150827806E-2</v>
      </c>
      <c r="Q38" s="76">
        <f t="shared" si="2"/>
        <v>1.4070461369776858E-2</v>
      </c>
      <c r="R38" s="76">
        <f t="shared" si="2"/>
        <v>1.3749096353512773E-2</v>
      </c>
      <c r="S38" s="76">
        <f t="shared" si="2"/>
        <v>1.3404524123878676E-2</v>
      </c>
      <c r="T38" s="76">
        <f t="shared" si="2"/>
        <v>1.3289478625815457E-2</v>
      </c>
      <c r="U38" s="76">
        <f t="shared" si="2"/>
        <v>1.3200890599524537E-2</v>
      </c>
      <c r="V38" s="76">
        <f t="shared" si="2"/>
        <v>1.3426269754776664E-2</v>
      </c>
      <c r="W38" s="76">
        <f t="shared" si="2"/>
        <v>1.3776254007040568E-2</v>
      </c>
      <c r="X38" s="76">
        <f t="shared" si="2"/>
        <v>1.4245136628280015E-2</v>
      </c>
      <c r="Y38" s="76">
        <f t="shared" si="2"/>
        <v>1.5030882414623381E-2</v>
      </c>
      <c r="Z38" s="76">
        <f t="shared" si="2"/>
        <v>1.6181829121153683E-2</v>
      </c>
      <c r="AA38" s="76">
        <f t="shared" si="2"/>
        <v>1.6824161178670138E-2</v>
      </c>
      <c r="AB38" s="76">
        <f t="shared" si="2"/>
        <v>1.7715797318703683E-2</v>
      </c>
      <c r="AC38" s="76">
        <f t="shared" si="2"/>
        <v>1.8341270700507045E-2</v>
      </c>
      <c r="AD38" s="76">
        <f t="shared" si="2"/>
        <v>1.96241728993122E-2</v>
      </c>
      <c r="AE38" s="76">
        <f t="shared" si="2"/>
        <v>2.0381895010075451E-2</v>
      </c>
      <c r="AF38" s="76">
        <f t="shared" si="2"/>
        <v>2.1073687864285335E-2</v>
      </c>
      <c r="AG38" s="76">
        <f t="shared" si="2"/>
        <v>2.1744403738519512E-2</v>
      </c>
      <c r="AH38" s="76">
        <f t="shared" si="2"/>
        <v>2.2642034422764495E-2</v>
      </c>
      <c r="AI38" s="76">
        <f t="shared" si="2"/>
        <v>2.3406920847058216E-2</v>
      </c>
    </row>
    <row r="39" spans="1:35" s="49" customFormat="1" x14ac:dyDescent="0.45">
      <c r="A39" s="56" t="s">
        <v>25</v>
      </c>
      <c r="B39" s="77"/>
      <c r="C39" s="76">
        <f t="shared" si="1"/>
        <v>3.381339683446339E-2</v>
      </c>
      <c r="D39" s="76">
        <f t="shared" si="2"/>
        <v>3.1858163783084717E-2</v>
      </c>
      <c r="E39" s="76">
        <f t="shared" si="2"/>
        <v>2.517571966297745E-2</v>
      </c>
      <c r="F39" s="76">
        <f t="shared" si="2"/>
        <v>1.0931259927302758E-2</v>
      </c>
      <c r="G39" s="76">
        <f t="shared" si="2"/>
        <v>8.6922090157512226E-3</v>
      </c>
      <c r="H39" s="76">
        <f t="shared" si="2"/>
        <v>-3.4203400987220062E-4</v>
      </c>
      <c r="I39" s="76">
        <f t="shared" si="2"/>
        <v>-3.5200565980177626E-3</v>
      </c>
      <c r="J39" s="76">
        <f t="shared" si="2"/>
        <v>-2.9308066339352205E-3</v>
      </c>
      <c r="K39" s="76">
        <f t="shared" si="2"/>
        <v>-1.1309981783619914E-3</v>
      </c>
      <c r="L39" s="76">
        <f t="shared" si="2"/>
        <v>-1.1379951960582742E-3</v>
      </c>
      <c r="M39" s="76">
        <f t="shared" si="2"/>
        <v>8.1039749683180196E-4</v>
      </c>
      <c r="N39" s="76">
        <f t="shared" si="2"/>
        <v>1.7052105229830481E-3</v>
      </c>
      <c r="O39" s="76">
        <f t="shared" si="2"/>
        <v>1.6050802460970477E-3</v>
      </c>
      <c r="P39" s="76">
        <f t="shared" si="2"/>
        <v>-1.0282693314553266E-3</v>
      </c>
      <c r="Q39" s="76">
        <f t="shared" si="2"/>
        <v>-1.3444226634194921E-3</v>
      </c>
      <c r="R39" s="76">
        <f t="shared" si="2"/>
        <v>-2.8479977752761073E-3</v>
      </c>
      <c r="S39" s="76">
        <f t="shared" si="2"/>
        <v>-3.4065643925719211E-3</v>
      </c>
      <c r="T39" s="76">
        <f t="shared" si="2"/>
        <v>-4.2974192537503699E-3</v>
      </c>
      <c r="U39" s="76">
        <f t="shared" si="2"/>
        <v>-4.8929385817783194E-3</v>
      </c>
      <c r="V39" s="76">
        <f t="shared" si="2"/>
        <v>-5.9408639713705849E-3</v>
      </c>
      <c r="W39" s="76">
        <f t="shared" si="2"/>
        <v>-6.8294507230582694E-3</v>
      </c>
      <c r="X39" s="76">
        <f t="shared" si="2"/>
        <v>-7.7057610837356766E-3</v>
      </c>
      <c r="Y39" s="76">
        <f t="shared" si="2"/>
        <v>-8.3383856605275253E-3</v>
      </c>
      <c r="Z39" s="76">
        <f t="shared" si="2"/>
        <v>-8.4005197208275595E-3</v>
      </c>
      <c r="AA39" s="76">
        <f t="shared" si="2"/>
        <v>-8.7261318417251824E-3</v>
      </c>
      <c r="AB39" s="76">
        <f t="shared" si="2"/>
        <v>-9.1832250597884777E-3</v>
      </c>
      <c r="AC39" s="76">
        <f t="shared" si="2"/>
        <v>-9.386494792188782E-3</v>
      </c>
      <c r="AD39" s="76">
        <f t="shared" si="2"/>
        <v>-9.4974241792997443E-3</v>
      </c>
      <c r="AE39" s="76">
        <f t="shared" si="2"/>
        <v>-9.5312210488774189E-3</v>
      </c>
      <c r="AF39" s="76">
        <f t="shared" si="2"/>
        <v>-9.7935990030135981E-3</v>
      </c>
      <c r="AG39" s="76">
        <f t="shared" si="2"/>
        <v>-1.0144067590403278E-2</v>
      </c>
      <c r="AH39" s="76">
        <f t="shared" si="2"/>
        <v>-1.0527510919003608E-2</v>
      </c>
      <c r="AI39" s="76">
        <f t="shared" si="2"/>
        <v>-1.073431159173437E-2</v>
      </c>
    </row>
    <row r="40" spans="1:35" s="49" customFormat="1" x14ac:dyDescent="0.45">
      <c r="A40" s="56" t="s">
        <v>14</v>
      </c>
      <c r="B40" s="77"/>
      <c r="C40" s="76">
        <f t="shared" si="1"/>
        <v>3.191140722446606E-2</v>
      </c>
      <c r="D40" s="76">
        <f t="shared" si="2"/>
        <v>2.5499335238645445E-2</v>
      </c>
      <c r="E40" s="76">
        <f t="shared" si="2"/>
        <v>1.8722976133651207E-2</v>
      </c>
      <c r="F40" s="76">
        <f t="shared" si="2"/>
        <v>2.0528710810951842E-2</v>
      </c>
      <c r="G40" s="76">
        <f t="shared" si="2"/>
        <v>1.6328500669269313E-2</v>
      </c>
      <c r="H40" s="76">
        <f t="shared" si="2"/>
        <v>1.2658341538549282E-2</v>
      </c>
      <c r="I40" s="76">
        <f t="shared" si="2"/>
        <v>8.045621728682768E-3</v>
      </c>
      <c r="J40" s="76">
        <f t="shared" si="2"/>
        <v>1.073612186397644E-2</v>
      </c>
      <c r="K40" s="76">
        <f t="shared" si="2"/>
        <v>1.2275937366567626E-2</v>
      </c>
      <c r="L40" s="76">
        <f t="shared" si="2"/>
        <v>1.3097438308330182E-2</v>
      </c>
      <c r="M40" s="76">
        <f t="shared" si="2"/>
        <v>1.290781765074526E-2</v>
      </c>
      <c r="N40" s="76">
        <f t="shared" si="2"/>
        <v>1.1191415058410342E-2</v>
      </c>
      <c r="O40" s="76">
        <f t="shared" si="2"/>
        <v>9.9145262791465461E-3</v>
      </c>
      <c r="P40" s="76">
        <f t="shared" si="2"/>
        <v>1.1739109242367901E-2</v>
      </c>
      <c r="Q40" s="76">
        <f t="shared" si="2"/>
        <v>7.916676674129642E-3</v>
      </c>
      <c r="R40" s="76">
        <f t="shared" si="2"/>
        <v>6.7853544015213521E-3</v>
      </c>
      <c r="S40" s="76">
        <f t="shared" si="2"/>
        <v>5.6489458398271547E-3</v>
      </c>
      <c r="T40" s="76">
        <f t="shared" si="2"/>
        <v>4.3387968372380998E-3</v>
      </c>
      <c r="U40" s="76">
        <f t="shared" si="2"/>
        <v>6.4270570998019045E-3</v>
      </c>
      <c r="V40" s="76">
        <f t="shared" si="2"/>
        <v>4.5196235233280011E-3</v>
      </c>
      <c r="W40" s="76">
        <f t="shared" si="2"/>
        <v>6.2449813476102818E-3</v>
      </c>
      <c r="X40" s="76">
        <f t="shared" si="2"/>
        <v>3.8780035781986826E-3</v>
      </c>
      <c r="Y40" s="76">
        <f t="shared" si="2"/>
        <v>4.0935423332637911E-3</v>
      </c>
      <c r="Z40" s="76">
        <f t="shared" si="2"/>
        <v>4.8500135971990248E-3</v>
      </c>
      <c r="AA40" s="76">
        <f t="shared" si="2"/>
        <v>4.0091146025007145E-3</v>
      </c>
      <c r="AB40" s="76">
        <f t="shared" si="2"/>
        <v>2.0812077040806122E-3</v>
      </c>
      <c r="AC40" s="76">
        <f t="shared" si="2"/>
        <v>4.5291684061107585E-4</v>
      </c>
      <c r="AD40" s="76">
        <f t="shared" si="2"/>
        <v>3.1938306489147608E-3</v>
      </c>
      <c r="AE40" s="76">
        <f t="shared" si="2"/>
        <v>1.574902882766208E-3</v>
      </c>
      <c r="AF40" s="76">
        <f t="shared" si="2"/>
        <v>-3.5765846008946E-3</v>
      </c>
      <c r="AG40" s="76">
        <f t="shared" si="2"/>
        <v>-1.3363833312388552E-3</v>
      </c>
      <c r="AH40" s="76">
        <f t="shared" si="2"/>
        <v>-7.4635725896534796E-3</v>
      </c>
      <c r="AI40" s="76">
        <f t="shared" si="2"/>
        <v>-9.6573706894273158E-3</v>
      </c>
    </row>
    <row r="41" spans="1:35" s="49" customFormat="1" x14ac:dyDescent="0.45">
      <c r="A41" s="56" t="s">
        <v>26</v>
      </c>
      <c r="B41" s="77"/>
      <c r="C41" s="76">
        <f t="shared" si="1"/>
        <v>9.2189297195657965E-3</v>
      </c>
      <c r="D41" s="76">
        <f t="shared" si="2"/>
        <v>-9.0296758764011349E-3</v>
      </c>
      <c r="E41" s="76">
        <f t="shared" si="2"/>
        <v>2.2134262544661102E-3</v>
      </c>
      <c r="F41" s="76">
        <f t="shared" si="2"/>
        <v>1.9405805990278389E-2</v>
      </c>
      <c r="G41" s="76">
        <f t="shared" si="2"/>
        <v>2.1253333732382293E-2</v>
      </c>
      <c r="H41" s="76">
        <f t="shared" si="2"/>
        <v>1.0526848091372535E-2</v>
      </c>
      <c r="I41" s="76">
        <f t="shared" si="2"/>
        <v>1.9638851113067561E-2</v>
      </c>
      <c r="J41" s="76">
        <f t="shared" si="2"/>
        <v>1.2740968431135315E-2</v>
      </c>
      <c r="K41" s="76">
        <f t="shared" si="2"/>
        <v>3.2654926246186117E-3</v>
      </c>
      <c r="L41" s="76">
        <f t="shared" si="2"/>
        <v>1.2301852762174699E-2</v>
      </c>
      <c r="M41" s="76">
        <f t="shared" si="2"/>
        <v>2.1929570815504642E-2</v>
      </c>
      <c r="N41" s="76">
        <f t="shared" si="2"/>
        <v>-2.6099522947825491E-3</v>
      </c>
      <c r="O41" s="76">
        <f t="shared" si="2"/>
        <v>1.1807913511255198E-2</v>
      </c>
      <c r="P41" s="76">
        <f t="shared" si="2"/>
        <v>1.5210838568974689E-2</v>
      </c>
      <c r="Q41" s="76">
        <f t="shared" si="2"/>
        <v>1.5756022369154823E-2</v>
      </c>
      <c r="R41" s="76">
        <f t="shared" si="2"/>
        <v>1.6349703933899281E-2</v>
      </c>
      <c r="S41" s="76">
        <f t="shared" si="2"/>
        <v>9.5734319163861461E-3</v>
      </c>
      <c r="T41" s="76">
        <f t="shared" si="2"/>
        <v>1.386342018121604E-2</v>
      </c>
      <c r="U41" s="76">
        <f t="shared" si="2"/>
        <v>3.6218344633984732E-3</v>
      </c>
      <c r="V41" s="76">
        <f t="shared" si="2"/>
        <v>1.0795708541555845E-2</v>
      </c>
      <c r="W41" s="76">
        <f t="shared" si="2"/>
        <v>8.8416651122756873E-3</v>
      </c>
      <c r="X41" s="76">
        <f t="shared" si="2"/>
        <v>6.7592664112923516E-3</v>
      </c>
      <c r="Y41" s="76">
        <f t="shared" si="2"/>
        <v>9.8243643244311004E-3</v>
      </c>
      <c r="Z41" s="76">
        <f t="shared" si="2"/>
        <v>1.3569435738296186E-2</v>
      </c>
      <c r="AA41" s="76">
        <f t="shared" si="2"/>
        <v>1.1114628235560812E-2</v>
      </c>
      <c r="AB41" s="76">
        <f t="shared" si="2"/>
        <v>1.3541072974285398E-2</v>
      </c>
      <c r="AC41" s="76">
        <f t="shared" si="2"/>
        <v>7.5848521369036069E-3</v>
      </c>
      <c r="AD41" s="76">
        <f t="shared" si="2"/>
        <v>6.4817917360726514E-3</v>
      </c>
      <c r="AE41" s="76">
        <f t="shared" si="2"/>
        <v>7.1668358312367451E-3</v>
      </c>
      <c r="AF41" s="76">
        <f t="shared" si="2"/>
        <v>1.3537119971060909E-2</v>
      </c>
      <c r="AG41" s="76">
        <f t="shared" si="2"/>
        <v>1.20700628798531E-2</v>
      </c>
      <c r="AH41" s="76">
        <f t="shared" si="2"/>
        <v>8.7075839965961264E-3</v>
      </c>
      <c r="AI41" s="76">
        <f t="shared" si="2"/>
        <v>1.137720279541932E-2</v>
      </c>
    </row>
    <row r="42" spans="1:35" s="49" customFormat="1" x14ac:dyDescent="0.45">
      <c r="A42" s="56" t="s">
        <v>27</v>
      </c>
      <c r="B42" s="77"/>
      <c r="C42" s="76">
        <f t="shared" si="1"/>
        <v>0</v>
      </c>
      <c r="D42" s="76">
        <f t="shared" si="2"/>
        <v>0</v>
      </c>
      <c r="E42" s="76">
        <f t="shared" si="2"/>
        <v>0</v>
      </c>
      <c r="F42" s="76">
        <f t="shared" si="2"/>
        <v>0</v>
      </c>
      <c r="G42" s="76">
        <f t="shared" si="2"/>
        <v>0</v>
      </c>
      <c r="H42" s="76">
        <f t="shared" si="2"/>
        <v>0</v>
      </c>
      <c r="I42" s="76">
        <f t="shared" si="2"/>
        <v>0</v>
      </c>
      <c r="J42" s="76">
        <f t="shared" si="2"/>
        <v>0</v>
      </c>
      <c r="K42" s="76">
        <f t="shared" si="2"/>
        <v>0</v>
      </c>
      <c r="L42" s="76">
        <f t="shared" si="2"/>
        <v>0</v>
      </c>
      <c r="M42" s="76">
        <f t="shared" si="2"/>
        <v>0</v>
      </c>
      <c r="N42" s="76">
        <f t="shared" si="2"/>
        <v>0</v>
      </c>
      <c r="O42" s="76">
        <f t="shared" si="2"/>
        <v>0</v>
      </c>
      <c r="P42" s="76">
        <f t="shared" si="2"/>
        <v>0</v>
      </c>
      <c r="Q42" s="76">
        <f t="shared" si="2"/>
        <v>0</v>
      </c>
      <c r="R42" s="76">
        <f t="shared" si="2"/>
        <v>0</v>
      </c>
      <c r="S42" s="76">
        <f t="shared" si="2"/>
        <v>0</v>
      </c>
      <c r="T42" s="76">
        <f t="shared" si="2"/>
        <v>0</v>
      </c>
      <c r="U42" s="76">
        <f t="shared" si="2"/>
        <v>0</v>
      </c>
      <c r="V42" s="76">
        <f t="shared" si="2"/>
        <v>0</v>
      </c>
      <c r="W42" s="76">
        <f t="shared" si="2"/>
        <v>0</v>
      </c>
      <c r="X42" s="76">
        <f t="shared" si="2"/>
        <v>0</v>
      </c>
      <c r="Y42" s="76">
        <f t="shared" si="2"/>
        <v>0</v>
      </c>
      <c r="Z42" s="76">
        <f t="shared" si="2"/>
        <v>0</v>
      </c>
      <c r="AA42" s="76">
        <f t="shared" si="2"/>
        <v>0</v>
      </c>
      <c r="AB42" s="76">
        <f t="shared" si="2"/>
        <v>0</v>
      </c>
      <c r="AC42" s="76">
        <f t="shared" si="2"/>
        <v>0</v>
      </c>
      <c r="AD42" s="76">
        <f t="shared" si="2"/>
        <v>0</v>
      </c>
      <c r="AE42" s="76">
        <f t="shared" si="2"/>
        <v>0</v>
      </c>
      <c r="AF42" s="76">
        <f t="shared" si="2"/>
        <v>0</v>
      </c>
      <c r="AG42" s="76">
        <f t="shared" si="2"/>
        <v>0</v>
      </c>
      <c r="AH42" s="76">
        <f t="shared" si="2"/>
        <v>0</v>
      </c>
      <c r="AI42" s="76">
        <f t="shared" si="2"/>
        <v>0</v>
      </c>
    </row>
    <row r="43" spans="1:35" s="49" customFormat="1" x14ac:dyDescent="0.45">
      <c r="A43" s="56" t="s">
        <v>28</v>
      </c>
      <c r="B43" s="77"/>
      <c r="C43" s="76">
        <f t="shared" si="1"/>
        <v>-1.4751276188705167E-2</v>
      </c>
      <c r="D43" s="76">
        <f t="shared" si="2"/>
        <v>-9.4842083527720451E-3</v>
      </c>
      <c r="E43" s="76">
        <f t="shared" si="2"/>
        <v>-1.4683215693283243E-2</v>
      </c>
      <c r="F43" s="76">
        <f t="shared" si="2"/>
        <v>-4.5546043907461947E-4</v>
      </c>
      <c r="G43" s="76">
        <f t="shared" si="2"/>
        <v>-4.5723644725479136E-2</v>
      </c>
      <c r="H43" s="76">
        <f t="shared" si="2"/>
        <v>-4.6976523133075106E-2</v>
      </c>
      <c r="I43" s="76">
        <f t="shared" si="2"/>
        <v>-6.0688855245155451E-2</v>
      </c>
      <c r="J43" s="76">
        <f t="shared" si="2"/>
        <v>-4.4641820263907575E-2</v>
      </c>
      <c r="K43" s="76">
        <f t="shared" si="2"/>
        <v>-8.9654759997136263E-2</v>
      </c>
      <c r="L43" s="76">
        <f t="shared" si="2"/>
        <v>-6.9489491950397095E-2</v>
      </c>
      <c r="M43" s="76">
        <f t="shared" si="2"/>
        <v>-3.9301384293178789E-2</v>
      </c>
      <c r="N43" s="76">
        <f t="shared" si="2"/>
        <v>-3.1546430988115041E-2</v>
      </c>
      <c r="O43" s="76">
        <f t="shared" si="2"/>
        <v>-3.8714745269876012E-2</v>
      </c>
      <c r="P43" s="76">
        <f t="shared" si="2"/>
        <v>-2.2688338192979728E-2</v>
      </c>
      <c r="Q43" s="76">
        <f t="shared" si="2"/>
        <v>-5.0180751427741269E-2</v>
      </c>
      <c r="R43" s="76">
        <f t="shared" si="2"/>
        <v>-6.8432178901320556E-2</v>
      </c>
      <c r="S43" s="76">
        <f t="shared" si="2"/>
        <v>-6.6491578330613907E-2</v>
      </c>
      <c r="T43" s="76">
        <f t="shared" si="2"/>
        <v>-4.9396738329875324E-2</v>
      </c>
      <c r="U43" s="76">
        <f t="shared" si="2"/>
        <v>-3.3084331937484592E-2</v>
      </c>
      <c r="V43" s="76">
        <f t="shared" si="2"/>
        <v>-6.504836338581918E-2</v>
      </c>
      <c r="W43" s="76">
        <f t="shared" si="2"/>
        <v>-3.302513192194885E-2</v>
      </c>
      <c r="X43" s="76">
        <f t="shared" si="2"/>
        <v>-5.351665550313689E-2</v>
      </c>
      <c r="Y43" s="76">
        <f t="shared" si="2"/>
        <v>-5.011713036550592E-2</v>
      </c>
      <c r="Z43" s="76">
        <f t="shared" si="2"/>
        <v>-5.874943052923861E-2</v>
      </c>
      <c r="AA43" s="76">
        <f t="shared" si="2"/>
        <v>-8.6810190557681688E-2</v>
      </c>
      <c r="AB43" s="76">
        <f t="shared" si="2"/>
        <v>-7.0975030225493813E-2</v>
      </c>
      <c r="AC43" s="76">
        <f t="shared" si="2"/>
        <v>-0.10143561526850263</v>
      </c>
      <c r="AD43" s="76">
        <f t="shared" si="2"/>
        <v>-4.7211690761910084E-2</v>
      </c>
      <c r="AE43" s="76">
        <f t="shared" si="2"/>
        <v>-4.0660881212912427E-2</v>
      </c>
      <c r="AF43" s="76">
        <f t="shared" si="2"/>
        <v>-0.16638118657809375</v>
      </c>
      <c r="AG43" s="76">
        <f t="shared" si="2"/>
        <v>-8.0713313236445289E-2</v>
      </c>
      <c r="AH43" s="76">
        <f t="shared" si="2"/>
        <v>-6.3180578440093602E-2</v>
      </c>
      <c r="AI43" s="76">
        <f t="shared" si="2"/>
        <v>-0.15190890310242364</v>
      </c>
    </row>
    <row r="44" spans="1:35" s="49" customFormat="1" x14ac:dyDescent="0.45">
      <c r="A44" s="56" t="s">
        <v>15</v>
      </c>
      <c r="B44" s="77"/>
      <c r="C44" s="76">
        <f t="shared" si="1"/>
        <v>-2.8667626326040791E-3</v>
      </c>
      <c r="D44" s="76">
        <f t="shared" si="2"/>
        <v>-1.2453708338014811E-2</v>
      </c>
      <c r="E44" s="76">
        <f t="shared" si="2"/>
        <v>7.5423539430935641E-3</v>
      </c>
      <c r="F44" s="76">
        <f t="shared" si="2"/>
        <v>-0.20528809069082971</v>
      </c>
      <c r="G44" s="76">
        <f t="shared" si="2"/>
        <v>-0.30094956255122596</v>
      </c>
      <c r="H44" s="76">
        <f t="shared" si="2"/>
        <v>-0.42752923796855447</v>
      </c>
      <c r="I44" s="76">
        <f t="shared" si="2"/>
        <v>-3.5937373643135503E-3</v>
      </c>
      <c r="J44" s="76">
        <f t="shared" si="2"/>
        <v>1.5775769221617006E-4</v>
      </c>
      <c r="K44" s="76">
        <f t="shared" si="2"/>
        <v>1.8197975069308289E-3</v>
      </c>
      <c r="L44" s="76">
        <f t="shared" si="2"/>
        <v>2.2466457666122587E-3</v>
      </c>
      <c r="M44" s="76">
        <f t="shared" si="2"/>
        <v>2.3214268009848394E-3</v>
      </c>
      <c r="N44" s="76">
        <f t="shared" si="2"/>
        <v>-0.35933993059787611</v>
      </c>
      <c r="O44" s="76">
        <f t="shared" si="2"/>
        <v>-1.8138052689896749E-3</v>
      </c>
      <c r="P44" s="76">
        <f t="shared" si="2"/>
        <v>-0.54780110067542986</v>
      </c>
      <c r="Q44" s="76">
        <f t="shared" ref="D44:AI48" si="3">IFERROR((Q20-P20)/P20,0)</f>
        <v>-1.1655096424221242E-2</v>
      </c>
      <c r="R44" s="76">
        <f t="shared" si="3"/>
        <v>-1.0139286414535724E-2</v>
      </c>
      <c r="S44" s="76">
        <f t="shared" si="3"/>
        <v>-1.4591421711473995E-2</v>
      </c>
      <c r="T44" s="76">
        <f t="shared" si="3"/>
        <v>-1.0733493018147399E-2</v>
      </c>
      <c r="U44" s="76">
        <f t="shared" si="3"/>
        <v>-6.6003108186823848E-3</v>
      </c>
      <c r="V44" s="76">
        <f t="shared" si="3"/>
        <v>-1.0644966100666379E-2</v>
      </c>
      <c r="W44" s="76">
        <f t="shared" si="3"/>
        <v>-8.2779638613373115E-3</v>
      </c>
      <c r="X44" s="76">
        <f t="shared" si="3"/>
        <v>-6.1343505155872077E-3</v>
      </c>
      <c r="Y44" s="76">
        <f t="shared" si="3"/>
        <v>-5.0643919856376805E-3</v>
      </c>
      <c r="Z44" s="76">
        <f t="shared" si="3"/>
        <v>-0.41617627487997128</v>
      </c>
      <c r="AA44" s="76">
        <f t="shared" si="3"/>
        <v>-0.39799621698222265</v>
      </c>
      <c r="AB44" s="76">
        <f t="shared" si="3"/>
        <v>-0.52130954749290193</v>
      </c>
      <c r="AC44" s="76">
        <f t="shared" si="3"/>
        <v>-5.3634213142021443E-2</v>
      </c>
      <c r="AD44" s="76">
        <f t="shared" si="3"/>
        <v>-6.3208545280636269E-2</v>
      </c>
      <c r="AE44" s="76">
        <f t="shared" si="3"/>
        <v>-9.0313596102026092E-2</v>
      </c>
      <c r="AF44" s="76">
        <f t="shared" si="3"/>
        <v>-9.5993290361692699E-2</v>
      </c>
      <c r="AG44" s="76">
        <f t="shared" si="3"/>
        <v>-9.1782472678548818E-2</v>
      </c>
      <c r="AH44" s="76">
        <f t="shared" si="3"/>
        <v>-0.54635377717509537</v>
      </c>
      <c r="AI44" s="76">
        <f t="shared" si="3"/>
        <v>-9.1538594970821993E-2</v>
      </c>
    </row>
    <row r="45" spans="1:35" s="49" customFormat="1" x14ac:dyDescent="0.45">
      <c r="A45" s="56" t="s">
        <v>29</v>
      </c>
      <c r="B45" s="77"/>
      <c r="C45" s="76">
        <f t="shared" si="1"/>
        <v>-2.0934005774134155E-2</v>
      </c>
      <c r="D45" s="76">
        <f t="shared" si="3"/>
        <v>-2.4218123773150312E-2</v>
      </c>
      <c r="E45" s="76">
        <f t="shared" si="3"/>
        <v>-2.2910515537000659E-2</v>
      </c>
      <c r="F45" s="76">
        <f t="shared" si="3"/>
        <v>-1.2286633326412142E-2</v>
      </c>
      <c r="G45" s="76">
        <f t="shared" si="3"/>
        <v>-2.1407471105574366E-2</v>
      </c>
      <c r="H45" s="76">
        <f t="shared" si="3"/>
        <v>-4.5584523924868899E-2</v>
      </c>
      <c r="I45" s="76">
        <f t="shared" si="3"/>
        <v>-1.8565024882677032E-2</v>
      </c>
      <c r="J45" s="76">
        <f t="shared" si="3"/>
        <v>-3.235094493245802E-2</v>
      </c>
      <c r="K45" s="76">
        <f t="shared" si="3"/>
        <v>-3.2516030796570582E-2</v>
      </c>
      <c r="L45" s="76">
        <f t="shared" si="3"/>
        <v>-4.9237726007979654E-2</v>
      </c>
      <c r="M45" s="76">
        <f t="shared" si="3"/>
        <v>-2.9932800303662289E-2</v>
      </c>
      <c r="N45" s="76">
        <f t="shared" si="3"/>
        <v>-1.8988525992796317E-2</v>
      </c>
      <c r="O45" s="76">
        <f t="shared" si="3"/>
        <v>-5.9638841564391636E-2</v>
      </c>
      <c r="P45" s="76">
        <f t="shared" si="3"/>
        <v>-3.4712496719514922E-2</v>
      </c>
      <c r="Q45" s="76">
        <f t="shared" si="3"/>
        <v>-5.1842996768990596E-2</v>
      </c>
      <c r="R45" s="76">
        <f t="shared" si="3"/>
        <v>-5.4807214997119533E-2</v>
      </c>
      <c r="S45" s="76">
        <f t="shared" si="3"/>
        <v>-5.7373431740891254E-2</v>
      </c>
      <c r="T45" s="76">
        <f t="shared" si="3"/>
        <v>-5.0038508675861827E-2</v>
      </c>
      <c r="U45" s="76">
        <f t="shared" si="3"/>
        <v>-1.1382983702528288E-2</v>
      </c>
      <c r="V45" s="76">
        <f t="shared" si="3"/>
        <v>-4.7393950881513436E-2</v>
      </c>
      <c r="W45" s="76">
        <f t="shared" si="3"/>
        <v>-2.7876834429643879E-2</v>
      </c>
      <c r="X45" s="76">
        <f t="shared" si="3"/>
        <v>-2.7939446999243521E-2</v>
      </c>
      <c r="Y45" s="76">
        <f t="shared" si="3"/>
        <v>-2.4327483630091386E-2</v>
      </c>
      <c r="Z45" s="76">
        <f t="shared" si="3"/>
        <v>-3.1481654048458575E-2</v>
      </c>
      <c r="AA45" s="76">
        <f t="shared" si="3"/>
        <v>-2.6538686705140556E-2</v>
      </c>
      <c r="AB45" s="76">
        <f t="shared" si="3"/>
        <v>-4.0887667528990007E-2</v>
      </c>
      <c r="AC45" s="76">
        <f t="shared" si="3"/>
        <v>-2.5689500032542761E-2</v>
      </c>
      <c r="AD45" s="76">
        <f t="shared" si="3"/>
        <v>-3.7542231796640055E-2</v>
      </c>
      <c r="AE45" s="76">
        <f t="shared" si="3"/>
        <v>-2.4637776812221606E-2</v>
      </c>
      <c r="AF45" s="76">
        <f t="shared" si="3"/>
        <v>-4.0985640941584446E-2</v>
      </c>
      <c r="AG45" s="76">
        <f t="shared" si="3"/>
        <v>-2.2066295734897337E-2</v>
      </c>
      <c r="AH45" s="76">
        <f t="shared" si="3"/>
        <v>-1.5838111772008341E-2</v>
      </c>
      <c r="AI45" s="76">
        <f t="shared" si="3"/>
        <v>-2.7497478940891076E-2</v>
      </c>
    </row>
    <row r="46" spans="1:35" s="49" customFormat="1" x14ac:dyDescent="0.45">
      <c r="A46" s="56" t="s">
        <v>16</v>
      </c>
      <c r="B46" s="77"/>
      <c r="C46" s="76">
        <f t="shared" si="1"/>
        <v>-5.0487069361254844E-3</v>
      </c>
      <c r="D46" s="76">
        <f t="shared" si="3"/>
        <v>-4.9331740610223853E-3</v>
      </c>
      <c r="E46" s="76">
        <f t="shared" si="3"/>
        <v>-1.5233773022388701E-2</v>
      </c>
      <c r="F46" s="76">
        <f t="shared" si="3"/>
        <v>-1.9271405017650695E-2</v>
      </c>
      <c r="G46" s="76">
        <f t="shared" si="3"/>
        <v>-1.9025422469614001E-2</v>
      </c>
      <c r="H46" s="76">
        <f t="shared" si="3"/>
        <v>-4.8742450628545618E-2</v>
      </c>
      <c r="I46" s="76">
        <f t="shared" si="3"/>
        <v>-9.8630946210071478E-3</v>
      </c>
      <c r="J46" s="76">
        <f t="shared" si="3"/>
        <v>-9.2277777171975855E-3</v>
      </c>
      <c r="K46" s="76">
        <f t="shared" si="3"/>
        <v>-1.0569739523468217E-2</v>
      </c>
      <c r="L46" s="76">
        <f t="shared" si="3"/>
        <v>-2.9861039185831079E-2</v>
      </c>
      <c r="M46" s="76">
        <f t="shared" si="3"/>
        <v>6.5220881470208995E-3</v>
      </c>
      <c r="N46" s="76">
        <f t="shared" si="3"/>
        <v>-4.2127978182342225E-3</v>
      </c>
      <c r="O46" s="76">
        <f t="shared" si="3"/>
        <v>-5.8111959185723821E-3</v>
      </c>
      <c r="P46" s="76">
        <f t="shared" si="3"/>
        <v>5.3823961069121773E-3</v>
      </c>
      <c r="Q46" s="76">
        <f t="shared" si="3"/>
        <v>-5.6797149426747644E-3</v>
      </c>
      <c r="R46" s="76">
        <f t="shared" si="3"/>
        <v>-8.017956745046146E-3</v>
      </c>
      <c r="S46" s="76">
        <f t="shared" si="3"/>
        <v>-8.4181207560916262E-3</v>
      </c>
      <c r="T46" s="76">
        <f t="shared" si="3"/>
        <v>-1.0253668159087547E-2</v>
      </c>
      <c r="U46" s="76">
        <f t="shared" si="3"/>
        <v>-8.2578802753202375E-3</v>
      </c>
      <c r="V46" s="76">
        <f t="shared" si="3"/>
        <v>-1.0207058093944694E-2</v>
      </c>
      <c r="W46" s="76">
        <f t="shared" si="3"/>
        <v>-1.0121647428232355E-2</v>
      </c>
      <c r="X46" s="76">
        <f t="shared" si="3"/>
        <v>-1.1372760077348842E-2</v>
      </c>
      <c r="Y46" s="76">
        <f t="shared" si="3"/>
        <v>-1.1564906808765313E-2</v>
      </c>
      <c r="Z46" s="76">
        <f t="shared" si="3"/>
        <v>-1.0291412874815501E-2</v>
      </c>
      <c r="AA46" s="76">
        <f t="shared" si="3"/>
        <v>-1.2272774336499436E-2</v>
      </c>
      <c r="AB46" s="76">
        <f t="shared" si="3"/>
        <v>-1.3865939651007455E-2</v>
      </c>
      <c r="AC46" s="76">
        <f t="shared" si="3"/>
        <v>-1.394213091161745E-2</v>
      </c>
      <c r="AD46" s="76">
        <f t="shared" si="3"/>
        <v>-1.3265121875939832E-2</v>
      </c>
      <c r="AE46" s="76">
        <f t="shared" si="3"/>
        <v>-1.2029490000673038E-2</v>
      </c>
      <c r="AF46" s="76">
        <f t="shared" si="3"/>
        <v>-1.3439115197004005E-2</v>
      </c>
      <c r="AG46" s="76">
        <f t="shared" si="3"/>
        <v>-1.1902563193123513E-2</v>
      </c>
      <c r="AH46" s="76">
        <f t="shared" si="3"/>
        <v>-1.2638967048413531E-2</v>
      </c>
      <c r="AI46" s="76">
        <f t="shared" si="3"/>
        <v>-1.3142112927020463E-2</v>
      </c>
    </row>
    <row r="47" spans="1:35" s="49" customFormat="1" x14ac:dyDescent="0.45">
      <c r="A47" s="56" t="s">
        <v>30</v>
      </c>
      <c r="B47" s="77"/>
      <c r="C47" s="76">
        <f t="shared" si="1"/>
        <v>-2.9753202637526163E-2</v>
      </c>
      <c r="D47" s="76">
        <f t="shared" si="3"/>
        <v>-1.6867187636907595E-2</v>
      </c>
      <c r="E47" s="76">
        <f t="shared" si="3"/>
        <v>-1.1691228474132481E-2</v>
      </c>
      <c r="F47" s="76">
        <f t="shared" si="3"/>
        <v>1.0469542733387118E-2</v>
      </c>
      <c r="G47" s="76">
        <f t="shared" si="3"/>
        <v>-9.2882564509165391E-4</v>
      </c>
      <c r="H47" s="76">
        <f t="shared" si="3"/>
        <v>-1.2689029137407463E-2</v>
      </c>
      <c r="I47" s="76">
        <f t="shared" si="3"/>
        <v>1.4690143189009404E-4</v>
      </c>
      <c r="J47" s="76">
        <f t="shared" si="3"/>
        <v>4.8683783118855378E-3</v>
      </c>
      <c r="K47" s="76">
        <f t="shared" si="3"/>
        <v>9.4511890664242416E-3</v>
      </c>
      <c r="L47" s="76">
        <f t="shared" si="3"/>
        <v>-1.7704491107707241E-3</v>
      </c>
      <c r="M47" s="76">
        <f t="shared" si="3"/>
        <v>1.1730107061239736E-2</v>
      </c>
      <c r="N47" s="76">
        <f t="shared" si="3"/>
        <v>-7.4447235387080897E-3</v>
      </c>
      <c r="O47" s="76">
        <f t="shared" si="3"/>
        <v>-3.1667791757852039E-2</v>
      </c>
      <c r="P47" s="76">
        <f t="shared" si="3"/>
        <v>-3.4186752379032521E-3</v>
      </c>
      <c r="Q47" s="76">
        <f t="shared" si="3"/>
        <v>1.5393542269753304E-2</v>
      </c>
      <c r="R47" s="76">
        <f t="shared" si="3"/>
        <v>3.8116631878091479E-3</v>
      </c>
      <c r="S47" s="76">
        <f t="shared" si="3"/>
        <v>3.5327963516890498E-3</v>
      </c>
      <c r="T47" s="76">
        <f t="shared" si="3"/>
        <v>1.3291029288841304E-2</v>
      </c>
      <c r="U47" s="76">
        <f t="shared" si="3"/>
        <v>8.0768551976029435E-3</v>
      </c>
      <c r="V47" s="76">
        <f t="shared" si="3"/>
        <v>1.1268831718249904E-2</v>
      </c>
      <c r="W47" s="76">
        <f t="shared" si="3"/>
        <v>4.3289851038623506E-3</v>
      </c>
      <c r="X47" s="76">
        <f t="shared" si="3"/>
        <v>1.299371272051118E-2</v>
      </c>
      <c r="Y47" s="76">
        <f t="shared" si="3"/>
        <v>1.8117992964334948E-2</v>
      </c>
      <c r="Z47" s="76">
        <f t="shared" si="3"/>
        <v>1.7435808356726035E-2</v>
      </c>
      <c r="AA47" s="76">
        <f t="shared" si="3"/>
        <v>2.0949115083302244E-2</v>
      </c>
      <c r="AB47" s="76">
        <f t="shared" si="3"/>
        <v>1.9292985530906956E-2</v>
      </c>
      <c r="AC47" s="76">
        <f t="shared" si="3"/>
        <v>1.2163249807189469E-2</v>
      </c>
      <c r="AD47" s="76">
        <f t="shared" si="3"/>
        <v>6.7693380449170342E-3</v>
      </c>
      <c r="AE47" s="76">
        <f t="shared" si="3"/>
        <v>3.4196150517341343E-3</v>
      </c>
      <c r="AF47" s="76">
        <f t="shared" si="3"/>
        <v>-1.2314047846824404E-2</v>
      </c>
      <c r="AG47" s="76">
        <f t="shared" si="3"/>
        <v>2.0186215630805387E-3</v>
      </c>
      <c r="AH47" s="76">
        <f t="shared" si="3"/>
        <v>-2.5716546227855081E-3</v>
      </c>
      <c r="AI47" s="76">
        <f t="shared" si="3"/>
        <v>-2.4474654848552397E-2</v>
      </c>
    </row>
    <row r="48" spans="1:35" s="49" customFormat="1" x14ac:dyDescent="0.45">
      <c r="A48" s="56" t="s">
        <v>31</v>
      </c>
      <c r="B48" s="77"/>
      <c r="C48" s="76">
        <f t="shared" si="1"/>
        <v>0.87598566275632661</v>
      </c>
      <c r="D48" s="76">
        <f t="shared" si="3"/>
        <v>0.91544570340345077</v>
      </c>
      <c r="E48" s="76">
        <f t="shared" si="3"/>
        <v>1.4781045797136592</v>
      </c>
      <c r="F48" s="76">
        <f t="shared" si="3"/>
        <v>0.30814008202373822</v>
      </c>
      <c r="G48" s="76">
        <f t="shared" si="3"/>
        <v>6.9467480495106371E-2</v>
      </c>
      <c r="H48" s="76">
        <f t="shared" si="3"/>
        <v>5.4727766498921152E-2</v>
      </c>
      <c r="I48" s="76">
        <f t="shared" si="3"/>
        <v>3.8421855610515164E-2</v>
      </c>
      <c r="J48" s="76">
        <f t="shared" si="3"/>
        <v>2.2779674558478766E-2</v>
      </c>
      <c r="K48" s="76">
        <f t="shared" si="3"/>
        <v>8.1653902746173634E-3</v>
      </c>
      <c r="L48" s="76">
        <f t="shared" si="3"/>
        <v>-2.9871701874640407E-3</v>
      </c>
      <c r="M48" s="76">
        <f t="shared" si="3"/>
        <v>-6.2635250092544729E-3</v>
      </c>
      <c r="N48" s="76">
        <f t="shared" si="3"/>
        <v>0.25379646673461359</v>
      </c>
      <c r="O48" s="76">
        <f t="shared" si="3"/>
        <v>8.9422775213867958</v>
      </c>
      <c r="P48" s="76">
        <f t="shared" si="3"/>
        <v>2.8819126389613783</v>
      </c>
      <c r="Q48" s="76">
        <f t="shared" si="3"/>
        <v>1.3800808167250054</v>
      </c>
      <c r="R48" s="76">
        <f t="shared" si="3"/>
        <v>0.90367704281391292</v>
      </c>
      <c r="S48" s="76">
        <f t="shared" si="3"/>
        <v>0.66661766026941338</v>
      </c>
      <c r="T48" s="76">
        <f t="shared" si="3"/>
        <v>0.52758196682303438</v>
      </c>
      <c r="U48" s="76">
        <f t="shared" si="3"/>
        <v>0.432523903956335</v>
      </c>
      <c r="V48" s="76">
        <f t="shared" si="3"/>
        <v>0.36725293873056242</v>
      </c>
      <c r="W48" s="76">
        <f t="shared" si="3"/>
        <v>0.31130267200065875</v>
      </c>
      <c r="X48" s="76">
        <f t="shared" si="3"/>
        <v>0.27139408674861987</v>
      </c>
      <c r="Y48" s="76">
        <f t="shared" si="3"/>
        <v>0.24153670993177234</v>
      </c>
      <c r="Z48" s="76">
        <f t="shared" si="3"/>
        <v>0.21844742156651772</v>
      </c>
      <c r="AA48" s="76">
        <f t="shared" si="3"/>
        <v>0.19872214553195006</v>
      </c>
      <c r="AB48" s="76">
        <f t="shared" si="3"/>
        <v>0.18021102465245253</v>
      </c>
      <c r="AC48" s="76">
        <f t="shared" si="3"/>
        <v>0.16608031970395751</v>
      </c>
      <c r="AD48" s="76">
        <f t="shared" si="3"/>
        <v>0.15318512436229159</v>
      </c>
      <c r="AE48" s="76">
        <f t="shared" si="3"/>
        <v>0.14131874986331527</v>
      </c>
      <c r="AF48" s="76">
        <f t="shared" si="3"/>
        <v>0.1334400924497875</v>
      </c>
      <c r="AG48" s="76">
        <f t="shared" si="3"/>
        <v>0.12254470262788948</v>
      </c>
      <c r="AH48" s="76">
        <f t="shared" si="3"/>
        <v>0.12790636484804874</v>
      </c>
      <c r="AI48" s="76">
        <f t="shared" si="3"/>
        <v>0.1067050431292627</v>
      </c>
    </row>
    <row r="49" spans="1:35" s="49" customFormat="1" x14ac:dyDescent="0.45">
      <c r="A49" s="5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</row>
    <row r="51" spans="1:35" ht="20.25" customHeight="1" x14ac:dyDescent="0.45">
      <c r="A51" s="57" t="s">
        <v>369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</row>
    <row r="52" spans="1:35" x14ac:dyDescent="0.45">
      <c r="A52" s="59" t="s">
        <v>374</v>
      </c>
      <c r="B52" s="60" t="s">
        <v>202</v>
      </c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</row>
    <row r="53" spans="1:35" x14ac:dyDescent="0.45">
      <c r="A53" s="59"/>
      <c r="B53" s="60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</row>
    <row r="54" spans="1:35" x14ac:dyDescent="0.45">
      <c r="A54" s="55"/>
      <c r="B54" s="56">
        <v>2017</v>
      </c>
      <c r="C54" s="56">
        <v>2018</v>
      </c>
      <c r="D54" s="56">
        <v>2019</v>
      </c>
      <c r="E54" s="56">
        <v>2020</v>
      </c>
      <c r="F54" s="56">
        <v>2021</v>
      </c>
      <c r="G54" s="56">
        <v>2022</v>
      </c>
      <c r="H54" s="56">
        <v>2023</v>
      </c>
      <c r="I54" s="56">
        <v>2024</v>
      </c>
      <c r="J54" s="56">
        <v>2025</v>
      </c>
      <c r="K54" s="56">
        <v>2026</v>
      </c>
      <c r="L54" s="56">
        <v>2027</v>
      </c>
      <c r="M54" s="56">
        <v>2028</v>
      </c>
      <c r="N54" s="56">
        <v>2029</v>
      </c>
      <c r="O54" s="56">
        <v>2030</v>
      </c>
      <c r="P54" s="56">
        <v>2031</v>
      </c>
      <c r="Q54" s="56">
        <v>2032</v>
      </c>
      <c r="R54" s="56">
        <v>2033</v>
      </c>
      <c r="S54" s="56">
        <v>2034</v>
      </c>
      <c r="T54" s="56">
        <v>2035</v>
      </c>
      <c r="U54" s="56">
        <v>2036</v>
      </c>
      <c r="V54" s="56">
        <v>2037</v>
      </c>
      <c r="W54" s="56">
        <v>2038</v>
      </c>
      <c r="X54" s="56">
        <v>2039</v>
      </c>
      <c r="Y54" s="56">
        <v>2040</v>
      </c>
      <c r="Z54" s="56">
        <v>2041</v>
      </c>
      <c r="AA54" s="56">
        <v>2042</v>
      </c>
      <c r="AB54" s="56">
        <v>2043</v>
      </c>
      <c r="AC54" s="56">
        <v>2044</v>
      </c>
      <c r="AD54" s="56">
        <v>2045</v>
      </c>
      <c r="AE54" s="56">
        <v>2046</v>
      </c>
      <c r="AF54" s="56">
        <v>2047</v>
      </c>
      <c r="AG54" s="56">
        <v>2048</v>
      </c>
      <c r="AH54" s="56">
        <v>2049</v>
      </c>
      <c r="AI54" s="56">
        <v>2050</v>
      </c>
    </row>
    <row r="55" spans="1:35" x14ac:dyDescent="0.45">
      <c r="A55" s="56" t="s">
        <v>17</v>
      </c>
      <c r="B55" s="63">
        <v>0</v>
      </c>
      <c r="C55" s="63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61">
        <v>0</v>
      </c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0</v>
      </c>
      <c r="AG55" s="61">
        <v>0</v>
      </c>
      <c r="AH55" s="61">
        <v>0</v>
      </c>
      <c r="AI55" s="61">
        <v>0</v>
      </c>
    </row>
    <row r="56" spans="1:35" x14ac:dyDescent="0.45">
      <c r="A56" s="56" t="s">
        <v>18</v>
      </c>
      <c r="B56" s="64" cm="1">
        <f t="array" ref="B56">SUMPRODUCT(EuroStatData*($B$52=EurostatCategory)*($A56=EuroStat_EPS_Fuel)*(B$54=EuroStatYear))*BTU_per_TJ</f>
        <v>1843075571943553.5</v>
      </c>
      <c r="C56" s="64" cm="1">
        <f t="array" ref="C56">SUMPRODUCT(EuroStatData*($B$52=EurostatCategory)*($A56=EuroStat_EPS_Fuel)*(C$54=EuroStatYear))*BTU_per_TJ</f>
        <v>1700249764545967.5</v>
      </c>
      <c r="D56" s="78">
        <f>C56*(1+D29)</f>
        <v>1687305332238314</v>
      </c>
      <c r="E56" s="78">
        <f>D56*(1+E29)</f>
        <v>1654480900827559.5</v>
      </c>
      <c r="F56" s="78">
        <f>E56*(1+F29)</f>
        <v>1632311689746928</v>
      </c>
      <c r="G56" s="78">
        <f>F56*(1+G29)</f>
        <v>1598005478540821.5</v>
      </c>
      <c r="H56" s="78">
        <f>G56*(1+H29)</f>
        <v>1554595163735732.8</v>
      </c>
      <c r="I56" s="78">
        <f>H56*(1+I29)</f>
        <v>1521684916312040.5</v>
      </c>
      <c r="J56" s="78">
        <f>I56*(1+J29)</f>
        <v>1500188951469523</v>
      </c>
      <c r="K56" s="78">
        <f>J56*(1+K29)</f>
        <v>1478694232099504.5</v>
      </c>
      <c r="L56" s="78">
        <f>K56*(1+L29)</f>
        <v>1463949698942361.8</v>
      </c>
      <c r="M56" s="78">
        <f>L56*(1+M29)</f>
        <v>1453824043486232</v>
      </c>
      <c r="N56" s="78">
        <f>M56*(1+N29)</f>
        <v>1450633505848660</v>
      </c>
      <c r="O56" s="78">
        <f>N56*(1+O29)</f>
        <v>1429482743302748.3</v>
      </c>
      <c r="P56" s="78">
        <f>O56*(1+P29)</f>
        <v>1411420088143309.3</v>
      </c>
      <c r="Q56" s="78">
        <f>P56*(1+Q29)</f>
        <v>1374721614349455</v>
      </c>
      <c r="R56" s="78">
        <f>Q56*(1+R29)</f>
        <v>1321331854961259.8</v>
      </c>
      <c r="S56" s="78">
        <f>R56*(1+S29)</f>
        <v>1277885809617634</v>
      </c>
      <c r="T56" s="78">
        <f>S56*(1+T29)</f>
        <v>1232532456553551.8</v>
      </c>
      <c r="U56" s="78">
        <f>T56*(1+U29)</f>
        <v>1203682221463855.8</v>
      </c>
      <c r="V56" s="78">
        <f>U56*(1+V29)</f>
        <v>1168930131318680.5</v>
      </c>
      <c r="W56" s="78">
        <f>V56*(1+W29)</f>
        <v>1130645030044147.3</v>
      </c>
      <c r="X56" s="78">
        <f>W56*(1+X29)</f>
        <v>1097570930918309.4</v>
      </c>
      <c r="Y56" s="78">
        <f>X56*(1+Y29)</f>
        <v>1059906850404639.9</v>
      </c>
      <c r="Z56" s="78">
        <f>Y56*(1+Z29)</f>
        <v>1021611961667154.6</v>
      </c>
      <c r="AA56" s="78">
        <f>Z56*(1+AA29)</f>
        <v>985558294022266.75</v>
      </c>
      <c r="AB56" s="78">
        <f>AA56*(1+AB29)</f>
        <v>940666989153229</v>
      </c>
      <c r="AC56" s="78">
        <f>AB56*(1+AC29)</f>
        <v>903113994812484.25</v>
      </c>
      <c r="AD56" s="78">
        <f>AC56*(1+AD29)</f>
        <v>875767573866229.88</v>
      </c>
      <c r="AE56" s="78">
        <f>AD56*(1+AE29)</f>
        <v>851180658843117.63</v>
      </c>
      <c r="AF56" s="78">
        <f>AE56*(1+AF29)</f>
        <v>811079450017214.88</v>
      </c>
      <c r="AG56" s="78">
        <f>AF56*(1+AG29)</f>
        <v>778340034355418.5</v>
      </c>
      <c r="AH56" s="78">
        <f>AG56*(1+AH29)</f>
        <v>735654620699874.88</v>
      </c>
      <c r="AI56" s="78">
        <f>AH56*(1+AI29)</f>
        <v>705437410842798.88</v>
      </c>
    </row>
    <row r="57" spans="1:35" x14ac:dyDescent="0.45">
      <c r="A57" s="56" t="s">
        <v>11</v>
      </c>
      <c r="B57" s="64" cm="1">
        <f t="array" ref="B57">SUMPRODUCT(EuroStatData*($B$52=EurostatCategory)*($A57=EuroStat_EPS_Fuel)*(B$54=EuroStatYear))*BTU_per_TJ</f>
        <v>4092675279016926.5</v>
      </c>
      <c r="C57" s="64" cm="1">
        <f t="array" ref="C57">SUMPRODUCT(EuroStatData*($B$52=EurostatCategory)*($A57=EuroStat_EPS_Fuel)*(C$54=EuroStatYear))*BTU_per_TJ</f>
        <v>3731101238123569</v>
      </c>
      <c r="D57" s="78">
        <f>C57*(1+D30)</f>
        <v>3672111573264252.5</v>
      </c>
      <c r="E57" s="78">
        <f>D57*(1+E30)</f>
        <v>3646185224321661.5</v>
      </c>
      <c r="F57" s="78">
        <f>E57*(1+F30)</f>
        <v>3635620362934526</v>
      </c>
      <c r="G57" s="78">
        <f>F57*(1+G30)</f>
        <v>3632748462675350</v>
      </c>
      <c r="H57" s="78">
        <f>G57*(1+H30)</f>
        <v>3641110256716274.5</v>
      </c>
      <c r="I57" s="78">
        <f>H57*(1+I30)</f>
        <v>3632029545694006</v>
      </c>
      <c r="J57" s="78">
        <f>I57*(1+J30)</f>
        <v>3637654385976155.5</v>
      </c>
      <c r="K57" s="78">
        <f>J57*(1+K30)</f>
        <v>3660758843318611.5</v>
      </c>
      <c r="L57" s="78">
        <f>K57*(1+L30)</f>
        <v>3707997986836179.5</v>
      </c>
      <c r="M57" s="78">
        <f>L57*(1+M30)</f>
        <v>3714969886612079</v>
      </c>
      <c r="N57" s="78">
        <f>M57*(1+N30)</f>
        <v>3758537718042215.5</v>
      </c>
      <c r="O57" s="78">
        <f>N57*(1+O30)</f>
        <v>3816060617250280.5</v>
      </c>
      <c r="P57" s="78">
        <f>O57*(1+P30)</f>
        <v>3848608382939701</v>
      </c>
      <c r="Q57" s="78">
        <f>P57*(1+Q30)</f>
        <v>3852533242144508.5</v>
      </c>
      <c r="R57" s="78">
        <f>Q57*(1+R30)</f>
        <v>3860194048350899</v>
      </c>
      <c r="S57" s="78">
        <f>R57*(1+S30)</f>
        <v>3863196449934567</v>
      </c>
      <c r="T57" s="78">
        <f>S57*(1+T30)</f>
        <v>3856359701297328.5</v>
      </c>
      <c r="U57" s="78">
        <f>T57*(1+U30)</f>
        <v>3860103012071300.5</v>
      </c>
      <c r="V57" s="78">
        <f>U57*(1+V30)</f>
        <v>3854113321391387.5</v>
      </c>
      <c r="W57" s="78">
        <f>V57*(1+W30)</f>
        <v>3850344653277533.5</v>
      </c>
      <c r="X57" s="78">
        <f>W57*(1+X30)</f>
        <v>3844606465835654.5</v>
      </c>
      <c r="Y57" s="78">
        <f>X57*(1+Y30)</f>
        <v>3841392575542779</v>
      </c>
      <c r="Z57" s="78">
        <f>Y57*(1+Z30)</f>
        <v>3838988764984649.5</v>
      </c>
      <c r="AA57" s="78">
        <f>Z57*(1+AA30)</f>
        <v>3835561356590479.5</v>
      </c>
      <c r="AB57" s="78">
        <f>AA57*(1+AB30)</f>
        <v>3822823096852416</v>
      </c>
      <c r="AC57" s="78">
        <f>AB57*(1+AC30)</f>
        <v>3813549467775581</v>
      </c>
      <c r="AD57" s="78">
        <f>AC57*(1+AD30)</f>
        <v>3805114328387687.5</v>
      </c>
      <c r="AE57" s="78">
        <f>AD57*(1+AE30)</f>
        <v>3796132422727421</v>
      </c>
      <c r="AF57" s="78">
        <f>AE57*(1+AF30)</f>
        <v>3775759920025866.5</v>
      </c>
      <c r="AG57" s="78">
        <f>AF57*(1+AG30)</f>
        <v>3766025909812408</v>
      </c>
      <c r="AH57" s="78">
        <f>AG57*(1+AH30)</f>
        <v>3754501932558980</v>
      </c>
      <c r="AI57" s="78">
        <f>AH57*(1+AI30)</f>
        <v>3733527132338395.5</v>
      </c>
    </row>
    <row r="58" spans="1:35" x14ac:dyDescent="0.45">
      <c r="A58" s="56" t="s">
        <v>19</v>
      </c>
      <c r="B58" s="64" cm="1">
        <f t="array" ref="B58">SUMPRODUCT(EuroStatData*($B$52=EurostatCategory)*($A58=EuroStat_EPS_Fuel)*(B$54=EuroStatYear))*BTU_per_TJ</f>
        <v>8362265055533188</v>
      </c>
      <c r="C58" s="64" cm="1">
        <f t="array" ref="C58">SUMPRODUCT(EuroStatData*($B$52=EurostatCategory)*($A58=EuroStat_EPS_Fuel)*(C$54=EuroStatYear))*BTU_per_TJ</f>
        <v>8325482325117894</v>
      </c>
      <c r="D58" s="78">
        <f>C58*(1+D31)</f>
        <v>8199467875101828</v>
      </c>
      <c r="E58" s="78">
        <f>D58*(1+E31)</f>
        <v>8071715049610590</v>
      </c>
      <c r="F58" s="78">
        <f>E58*(1+F31)</f>
        <v>8023504364984393</v>
      </c>
      <c r="G58" s="78">
        <f>F58*(1+G31)</f>
        <v>7658417374026714</v>
      </c>
      <c r="H58" s="78">
        <f>G58*(1+H31)</f>
        <v>7125113229614267</v>
      </c>
      <c r="I58" s="78">
        <f>H58*(1+I31)</f>
        <v>6839511307561158</v>
      </c>
      <c r="J58" s="78">
        <f>I58*(1+J31)</f>
        <v>6831995467275333</v>
      </c>
      <c r="K58" s="78">
        <f>J58*(1+K31)</f>
        <v>6818271573395544</v>
      </c>
      <c r="L58" s="78">
        <f>K58*(1+L31)</f>
        <v>6997149819538816</v>
      </c>
      <c r="M58" s="78">
        <f>L58*(1+M31)</f>
        <v>6973936548597992</v>
      </c>
      <c r="N58" s="78">
        <f>M58*(1+N31)</f>
        <v>6860271313327685</v>
      </c>
      <c r="O58" s="78">
        <f>N58*(1+O31)</f>
        <v>6713159164950412</v>
      </c>
      <c r="P58" s="78">
        <f>O58*(1+P31)</f>
        <v>6729315459824348</v>
      </c>
      <c r="Q58" s="78">
        <f>P58*(1+Q31)</f>
        <v>6687355631206748</v>
      </c>
      <c r="R58" s="78">
        <f>Q58*(1+R31)</f>
        <v>6265933300806511</v>
      </c>
      <c r="S58" s="78">
        <f>R58*(1+S31)</f>
        <v>5999046737914052</v>
      </c>
      <c r="T58" s="78">
        <f>S58*(1+T31)</f>
        <v>5334762618509071</v>
      </c>
      <c r="U58" s="78">
        <f>T58*(1+U31)</f>
        <v>5280135152711099</v>
      </c>
      <c r="V58" s="78">
        <f>U58*(1+V31)</f>
        <v>5101928240099232</v>
      </c>
      <c r="W58" s="78">
        <f>V58*(1+W31)</f>
        <v>4948072874634122</v>
      </c>
      <c r="X58" s="78">
        <f>W58*(1+X31)</f>
        <v>5012928700880868</v>
      </c>
      <c r="Y58" s="78">
        <f>X58*(1+Y31)</f>
        <v>5076517943341069</v>
      </c>
      <c r="Z58" s="78">
        <f>Y58*(1+Z31)</f>
        <v>4833244331119053</v>
      </c>
      <c r="AA58" s="78">
        <f>Z58*(1+AA31)</f>
        <v>4884935865832306</v>
      </c>
      <c r="AB58" s="78">
        <f>AA58*(1+AB31)</f>
        <v>4768345803440211</v>
      </c>
      <c r="AC58" s="78">
        <f>AB58*(1+AC31)</f>
        <v>4815184510958949</v>
      </c>
      <c r="AD58" s="78">
        <f>AC58*(1+AD31)</f>
        <v>5102719183570403</v>
      </c>
      <c r="AE58" s="78">
        <f>AD58*(1+AE31)</f>
        <v>5101871081855251</v>
      </c>
      <c r="AF58" s="78">
        <f>AE58*(1+AF31)</f>
        <v>4951095614377527</v>
      </c>
      <c r="AG58" s="78">
        <f>AF58*(1+AG31)</f>
        <v>4641845827954069</v>
      </c>
      <c r="AH58" s="78">
        <f>AG58*(1+AH31)</f>
        <v>4360681293016749</v>
      </c>
      <c r="AI58" s="78">
        <f>AH58*(1+AI31)</f>
        <v>4327558397543199.5</v>
      </c>
    </row>
    <row r="59" spans="1:35" x14ac:dyDescent="0.45">
      <c r="A59" s="56" t="s">
        <v>20</v>
      </c>
      <c r="B59" s="79">
        <f>About!$C$67</f>
        <v>0</v>
      </c>
      <c r="C59" s="79">
        <f>About!$C$67</f>
        <v>0</v>
      </c>
      <c r="D59" s="79">
        <f>About!$C$67</f>
        <v>0</v>
      </c>
      <c r="E59" s="79">
        <f>About!$C$67</f>
        <v>0</v>
      </c>
      <c r="F59" s="79">
        <f>About!$C$67</f>
        <v>0</v>
      </c>
      <c r="G59" s="79">
        <f>About!$C$67</f>
        <v>0</v>
      </c>
      <c r="H59" s="79">
        <f>About!$C$67</f>
        <v>0</v>
      </c>
      <c r="I59" s="79">
        <f>About!$C$67</f>
        <v>0</v>
      </c>
      <c r="J59" s="79">
        <f>About!$C$67</f>
        <v>0</v>
      </c>
      <c r="K59" s="79">
        <f>About!$C$67</f>
        <v>0</v>
      </c>
      <c r="L59" s="79">
        <f>About!$C$67</f>
        <v>0</v>
      </c>
      <c r="M59" s="79">
        <f>About!$C$67</f>
        <v>0</v>
      </c>
      <c r="N59" s="79">
        <f>About!$C$67</f>
        <v>0</v>
      </c>
      <c r="O59" s="79">
        <f>About!$C$67</f>
        <v>0</v>
      </c>
      <c r="P59" s="79">
        <f>About!$C$67</f>
        <v>0</v>
      </c>
      <c r="Q59" s="79">
        <f>About!$C$67</f>
        <v>0</v>
      </c>
      <c r="R59" s="79">
        <f>About!$C$67</f>
        <v>0</v>
      </c>
      <c r="S59" s="79">
        <f>About!$C$67</f>
        <v>0</v>
      </c>
      <c r="T59" s="79">
        <f>About!$C$67</f>
        <v>0</v>
      </c>
      <c r="U59" s="79">
        <f>About!$C$67</f>
        <v>0</v>
      </c>
      <c r="V59" s="79">
        <f>About!$C$67</f>
        <v>0</v>
      </c>
      <c r="W59" s="79">
        <f>About!$C$67</f>
        <v>0</v>
      </c>
      <c r="X59" s="79">
        <f>About!$C$67</f>
        <v>0</v>
      </c>
      <c r="Y59" s="79">
        <f>About!$C$67</f>
        <v>0</v>
      </c>
      <c r="Z59" s="79">
        <f>About!$C$67</f>
        <v>0</v>
      </c>
      <c r="AA59" s="79">
        <f>About!$C$67</f>
        <v>0</v>
      </c>
      <c r="AB59" s="79">
        <f>About!$C$67</f>
        <v>0</v>
      </c>
      <c r="AC59" s="79">
        <f>About!$C$67</f>
        <v>0</v>
      </c>
      <c r="AD59" s="79">
        <f>About!$C$67</f>
        <v>0</v>
      </c>
      <c r="AE59" s="79">
        <f>About!$C$67</f>
        <v>0</v>
      </c>
      <c r="AF59" s="79">
        <f>About!$C$67</f>
        <v>0</v>
      </c>
      <c r="AG59" s="79">
        <f>About!$C$67</f>
        <v>0</v>
      </c>
      <c r="AH59" s="79">
        <f>About!$C$67</f>
        <v>0</v>
      </c>
      <c r="AI59" s="79">
        <f>About!$C$67</f>
        <v>0</v>
      </c>
    </row>
    <row r="60" spans="1:35" x14ac:dyDescent="0.45">
      <c r="A60" s="56" t="s">
        <v>21</v>
      </c>
      <c r="B60" s="79">
        <f>About!$C$67</f>
        <v>0</v>
      </c>
      <c r="C60" s="79">
        <f>About!$C$67</f>
        <v>0</v>
      </c>
      <c r="D60" s="79">
        <f>About!$C$67</f>
        <v>0</v>
      </c>
      <c r="E60" s="79">
        <f>About!$C$67</f>
        <v>0</v>
      </c>
      <c r="F60" s="79">
        <f>About!$C$67</f>
        <v>0</v>
      </c>
      <c r="G60" s="79">
        <f>About!$C$67</f>
        <v>0</v>
      </c>
      <c r="H60" s="79">
        <f>About!$C$67</f>
        <v>0</v>
      </c>
      <c r="I60" s="79">
        <f>About!$C$67</f>
        <v>0</v>
      </c>
      <c r="J60" s="79">
        <f>About!$C$67</f>
        <v>0</v>
      </c>
      <c r="K60" s="79">
        <f>About!$C$67</f>
        <v>0</v>
      </c>
      <c r="L60" s="79">
        <f>About!$C$67</f>
        <v>0</v>
      </c>
      <c r="M60" s="79">
        <f>About!$C$67</f>
        <v>0</v>
      </c>
      <c r="N60" s="79">
        <f>About!$C$67</f>
        <v>0</v>
      </c>
      <c r="O60" s="79">
        <f>About!$C$67</f>
        <v>0</v>
      </c>
      <c r="P60" s="79">
        <f>About!$C$67</f>
        <v>0</v>
      </c>
      <c r="Q60" s="79">
        <f>About!$C$67</f>
        <v>0</v>
      </c>
      <c r="R60" s="79">
        <f>About!$C$67</f>
        <v>0</v>
      </c>
      <c r="S60" s="79">
        <f>About!$C$67</f>
        <v>0</v>
      </c>
      <c r="T60" s="79">
        <f>About!$C$67</f>
        <v>0</v>
      </c>
      <c r="U60" s="79">
        <f>About!$C$67</f>
        <v>0</v>
      </c>
      <c r="V60" s="79">
        <f>About!$C$67</f>
        <v>0</v>
      </c>
      <c r="W60" s="79">
        <f>About!$C$67</f>
        <v>0</v>
      </c>
      <c r="X60" s="79">
        <f>About!$C$67</f>
        <v>0</v>
      </c>
      <c r="Y60" s="79">
        <f>About!$C$67</f>
        <v>0</v>
      </c>
      <c r="Z60" s="79">
        <f>About!$C$67</f>
        <v>0</v>
      </c>
      <c r="AA60" s="79">
        <f>About!$C$67</f>
        <v>0</v>
      </c>
      <c r="AB60" s="79">
        <f>About!$C$67</f>
        <v>0</v>
      </c>
      <c r="AC60" s="79">
        <f>About!$C$67</f>
        <v>0</v>
      </c>
      <c r="AD60" s="79">
        <f>About!$C$67</f>
        <v>0</v>
      </c>
      <c r="AE60" s="79">
        <f>About!$C$67</f>
        <v>0</v>
      </c>
      <c r="AF60" s="79">
        <f>About!$C$67</f>
        <v>0</v>
      </c>
      <c r="AG60" s="79">
        <f>About!$C$67</f>
        <v>0</v>
      </c>
      <c r="AH60" s="79">
        <f>About!$C$67</f>
        <v>0</v>
      </c>
      <c r="AI60" s="79">
        <f>About!$C$67</f>
        <v>0</v>
      </c>
    </row>
    <row r="61" spans="1:35" x14ac:dyDescent="0.45">
      <c r="A61" s="56" t="s">
        <v>22</v>
      </c>
      <c r="B61" s="79">
        <f>About!$C$67</f>
        <v>0</v>
      </c>
      <c r="C61" s="79">
        <f>About!$C$67</f>
        <v>0</v>
      </c>
      <c r="D61" s="79">
        <f>About!$C$67</f>
        <v>0</v>
      </c>
      <c r="E61" s="79">
        <f>About!$C$67</f>
        <v>0</v>
      </c>
      <c r="F61" s="79">
        <f>About!$C$67</f>
        <v>0</v>
      </c>
      <c r="G61" s="79">
        <f>About!$C$67</f>
        <v>0</v>
      </c>
      <c r="H61" s="79">
        <f>About!$C$67</f>
        <v>0</v>
      </c>
      <c r="I61" s="79">
        <f>About!$C$67</f>
        <v>0</v>
      </c>
      <c r="J61" s="79">
        <f>About!$C$67</f>
        <v>0</v>
      </c>
      <c r="K61" s="79">
        <f>About!$C$67</f>
        <v>0</v>
      </c>
      <c r="L61" s="79">
        <f>About!$C$67</f>
        <v>0</v>
      </c>
      <c r="M61" s="79">
        <f>About!$C$67</f>
        <v>0</v>
      </c>
      <c r="N61" s="79">
        <f>About!$C$67</f>
        <v>0</v>
      </c>
      <c r="O61" s="79">
        <f>About!$C$67</f>
        <v>0</v>
      </c>
      <c r="P61" s="79">
        <f>About!$C$67</f>
        <v>0</v>
      </c>
      <c r="Q61" s="79">
        <f>About!$C$67</f>
        <v>0</v>
      </c>
      <c r="R61" s="79">
        <f>About!$C$67</f>
        <v>0</v>
      </c>
      <c r="S61" s="79">
        <f>About!$C$67</f>
        <v>0</v>
      </c>
      <c r="T61" s="79">
        <f>About!$C$67</f>
        <v>0</v>
      </c>
      <c r="U61" s="79">
        <f>About!$C$67</f>
        <v>0</v>
      </c>
      <c r="V61" s="79">
        <f>About!$C$67</f>
        <v>0</v>
      </c>
      <c r="W61" s="79">
        <f>About!$C$67</f>
        <v>0</v>
      </c>
      <c r="X61" s="79">
        <f>About!$C$67</f>
        <v>0</v>
      </c>
      <c r="Y61" s="79">
        <f>About!$C$67</f>
        <v>0</v>
      </c>
      <c r="Z61" s="79">
        <f>About!$C$67</f>
        <v>0</v>
      </c>
      <c r="AA61" s="79">
        <f>About!$C$67</f>
        <v>0</v>
      </c>
      <c r="AB61" s="79">
        <f>About!$C$67</f>
        <v>0</v>
      </c>
      <c r="AC61" s="79">
        <f>About!$C$67</f>
        <v>0</v>
      </c>
      <c r="AD61" s="79">
        <f>About!$C$67</f>
        <v>0</v>
      </c>
      <c r="AE61" s="79">
        <f>About!$C$67</f>
        <v>0</v>
      </c>
      <c r="AF61" s="79">
        <f>About!$C$67</f>
        <v>0</v>
      </c>
      <c r="AG61" s="79">
        <f>About!$C$67</f>
        <v>0</v>
      </c>
      <c r="AH61" s="79">
        <f>About!$C$67</f>
        <v>0</v>
      </c>
      <c r="AI61" s="79">
        <f>About!$C$67</f>
        <v>0</v>
      </c>
    </row>
    <row r="62" spans="1:35" x14ac:dyDescent="0.45">
      <c r="A62" s="56" t="s">
        <v>12</v>
      </c>
      <c r="B62" s="64" cm="1">
        <f t="array" ref="B62">SUMPRODUCT(EuroStatData*($B$52=EurostatCategory)*($A62=EuroStat_EPS_Fuel)*(B$54=EuroStatYear))*BTU_per_TJ</f>
        <v>4435159392159080.5</v>
      </c>
      <c r="C62" s="64" cm="1">
        <f t="array" ref="C62">SUMPRODUCT(EuroStatData*($B$52=EurostatCategory)*($A62=EuroStat_EPS_Fuel)*(C$54=EuroStatYear))*BTU_per_TJ</f>
        <v>4427401291031379</v>
      </c>
      <c r="D62" s="78">
        <f t="shared" ref="D62:AI62" si="4">C62*(1+D35)</f>
        <v>4417574093831181</v>
      </c>
      <c r="E62" s="78">
        <f t="shared" si="4"/>
        <v>4460848783452546.5</v>
      </c>
      <c r="F62" s="78">
        <f t="shared" si="4"/>
        <v>4493954992275995.5</v>
      </c>
      <c r="G62" s="78">
        <f t="shared" si="4"/>
        <v>4486266544543649.5</v>
      </c>
      <c r="H62" s="78">
        <f t="shared" si="4"/>
        <v>4389680884926580.5</v>
      </c>
      <c r="I62" s="78">
        <f t="shared" si="4"/>
        <v>4424275616784608.5</v>
      </c>
      <c r="J62" s="78">
        <f t="shared" si="4"/>
        <v>4447155245226008.5</v>
      </c>
      <c r="K62" s="78">
        <f t="shared" si="4"/>
        <v>4459142020887000.5</v>
      </c>
      <c r="L62" s="78">
        <f t="shared" si="4"/>
        <v>4445019863912668</v>
      </c>
      <c r="M62" s="78">
        <f t="shared" si="4"/>
        <v>4486580631258197.5</v>
      </c>
      <c r="N62" s="78">
        <f t="shared" si="4"/>
        <v>4490960707016338.5</v>
      </c>
      <c r="O62" s="78">
        <f t="shared" si="4"/>
        <v>4468995615443870</v>
      </c>
      <c r="P62" s="78">
        <f t="shared" si="4"/>
        <v>4519400295819829</v>
      </c>
      <c r="Q62" s="78">
        <f t="shared" si="4"/>
        <v>4548561703835959</v>
      </c>
      <c r="R62" s="78">
        <f t="shared" si="4"/>
        <v>4590484159025903</v>
      </c>
      <c r="S62" s="78">
        <f t="shared" si="4"/>
        <v>4626431849696505</v>
      </c>
      <c r="T62" s="78">
        <f t="shared" si="4"/>
        <v>4654645947651330</v>
      </c>
      <c r="U62" s="78">
        <f t="shared" si="4"/>
        <v>4668888454001857</v>
      </c>
      <c r="V62" s="78">
        <f t="shared" si="4"/>
        <v>4694528051504634</v>
      </c>
      <c r="W62" s="78">
        <f t="shared" si="4"/>
        <v>4710095262040031</v>
      </c>
      <c r="X62" s="78">
        <f t="shared" si="4"/>
        <v>4724572670502312</v>
      </c>
      <c r="Y62" s="78">
        <f t="shared" si="4"/>
        <v>4745425944049440</v>
      </c>
      <c r="Z62" s="78">
        <f t="shared" si="4"/>
        <v>4775421761024307</v>
      </c>
      <c r="AA62" s="78">
        <f t="shared" si="4"/>
        <v>4794041122559000</v>
      </c>
      <c r="AB62" s="78">
        <f t="shared" si="4"/>
        <v>4816910172945199</v>
      </c>
      <c r="AC62" s="78">
        <f t="shared" si="4"/>
        <v>4830739164358581</v>
      </c>
      <c r="AD62" s="78">
        <f t="shared" si="4"/>
        <v>4843107748092929</v>
      </c>
      <c r="AE62" s="78">
        <f t="shared" si="4"/>
        <v>4850647430691964</v>
      </c>
      <c r="AF62" s="78">
        <f t="shared" si="4"/>
        <v>4875536800559493</v>
      </c>
      <c r="AG62" s="78">
        <f t="shared" si="4"/>
        <v>4893381518372920</v>
      </c>
      <c r="AH62" s="78">
        <f t="shared" si="4"/>
        <v>4915726815645502</v>
      </c>
      <c r="AI62" s="78">
        <f t="shared" si="4"/>
        <v>4935058045693946</v>
      </c>
    </row>
    <row r="63" spans="1:35" x14ac:dyDescent="0.45">
      <c r="A63" s="56" t="s">
        <v>13</v>
      </c>
      <c r="B63" s="63">
        <v>0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  <c r="AI63" s="63">
        <v>0</v>
      </c>
    </row>
    <row r="64" spans="1:35" x14ac:dyDescent="0.45">
      <c r="A64" s="56" t="s">
        <v>23</v>
      </c>
      <c r="B64" s="63">
        <v>0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  <c r="AI64" s="63">
        <v>0</v>
      </c>
    </row>
    <row r="65" spans="1:35" x14ac:dyDescent="0.45">
      <c r="A65" s="56" t="s">
        <v>24</v>
      </c>
      <c r="B65" s="64" cm="1">
        <f t="array" ref="B65">SUMPRODUCT(EuroStatData*($B$52=EurostatCategory)*($A65=EuroStat_EPS_Fuel)*(B$54=EuroStatYear))*BTU_per_TJ</f>
        <v>102821499668105.41</v>
      </c>
      <c r="C65" s="64" cm="1">
        <f t="array" ref="C65">SUMPRODUCT(EuroStatData*($B$52=EurostatCategory)*($A65=EuroStat_EPS_Fuel)*(C$54=EuroStatYear))*BTU_per_TJ</f>
        <v>104271668392538.86</v>
      </c>
      <c r="D65" s="78">
        <f>C65*(1+D38)</f>
        <v>103695015514502.45</v>
      </c>
      <c r="E65" s="78">
        <f>D65*(1+E38)</f>
        <v>103172497482340.63</v>
      </c>
      <c r="F65" s="78">
        <f>E65*(1+F38)</f>
        <v>102541254318739.36</v>
      </c>
      <c r="G65" s="78">
        <f>F65*(1+G38)</f>
        <v>102079076614192.86</v>
      </c>
      <c r="H65" s="78">
        <f>G65*(1+H38)</f>
        <v>101689277606756.78</v>
      </c>
      <c r="I65" s="78">
        <f>H65*(1+I38)</f>
        <v>101726019865356.08</v>
      </c>
      <c r="J65" s="78">
        <f>I65*(1+J38)</f>
        <v>102205070073679.45</v>
      </c>
      <c r="K65" s="78">
        <f>J65*(1+K38)</f>
        <v>103169791227236.11</v>
      </c>
      <c r="L65" s="78">
        <f>K65*(1+L38)</f>
        <v>104513227669619.03</v>
      </c>
      <c r="M65" s="78">
        <f>L65*(1+M38)</f>
        <v>106296776951171.47</v>
      </c>
      <c r="N65" s="78">
        <f>M65*(1+N38)</f>
        <v>108365321270577.34</v>
      </c>
      <c r="O65" s="78">
        <f>N65*(1+O38)</f>
        <v>110661541461475.02</v>
      </c>
      <c r="P65" s="78">
        <f>O65*(1+P38)</f>
        <v>112233924831317</v>
      </c>
      <c r="Q65" s="78">
        <f>P65*(1+Q38)</f>
        <v>113813107935034.48</v>
      </c>
      <c r="R65" s="78">
        <f>Q65*(1+R38)</f>
        <v>115377935322326.02</v>
      </c>
      <c r="S65" s="78">
        <f>R65*(1+S38)</f>
        <v>116924521639717.45</v>
      </c>
      <c r="T65" s="78">
        <f>S65*(1+T38)</f>
        <v>118478387570882.19</v>
      </c>
      <c r="U65" s="78">
        <f>T65*(1+U38)</f>
        <v>120042407803613.45</v>
      </c>
      <c r="V65" s="78">
        <f>U65*(1+V38)</f>
        <v>121654129552797.67</v>
      </c>
      <c r="W65" s="78">
        <f>V65*(1+W38)</f>
        <v>123330067742522.42</v>
      </c>
      <c r="X65" s="78">
        <f>W65*(1+X38)</f>
        <v>125086921407889.69</v>
      </c>
      <c r="Y65" s="78">
        <f>X65*(1+Y38)</f>
        <v>126967088215178.92</v>
      </c>
      <c r="Z65" s="78">
        <f>Y65*(1+Z38)</f>
        <v>129021647940687.41</v>
      </c>
      <c r="AA65" s="78">
        <f>Z65*(1+AA38)</f>
        <v>131192328941179.17</v>
      </c>
      <c r="AB65" s="78">
        <f>AA65*(1+AB38)</f>
        <v>133516505650469.8</v>
      </c>
      <c r="AC65" s="78">
        <f>AB65*(1+AC38)</f>
        <v>135965368023590.84</v>
      </c>
      <c r="AD65" s="78">
        <f>AC65*(1+AD38)</f>
        <v>138633575914004.42</v>
      </c>
      <c r="AE65" s="78">
        <f>AD65*(1+AE38)</f>
        <v>141459190903154.97</v>
      </c>
      <c r="AF65" s="78">
        <f>AE65*(1+AF38)</f>
        <v>144440257737782.41</v>
      </c>
      <c r="AG65" s="78">
        <f>AF65*(1+AG38)</f>
        <v>147581025018128.56</v>
      </c>
      <c r="AH65" s="78">
        <f>AG65*(1+AH38)</f>
        <v>150922559666735.91</v>
      </c>
      <c r="AI65" s="78">
        <f>AH65*(1+AI38)</f>
        <v>154455192074890.63</v>
      </c>
    </row>
    <row r="66" spans="1:35" x14ac:dyDescent="0.45">
      <c r="A66" s="56" t="s">
        <v>25</v>
      </c>
      <c r="B66" s="64" cm="1">
        <f t="array" ref="B66">SUMPRODUCT(EuroStatData*($B$52=EurostatCategory)*($A66=EuroStat_EPS_Fuel)*(B$54=EuroStatYear))*BTU_per_TJ</f>
        <v>486502059322607.94</v>
      </c>
      <c r="C66" s="64" cm="1">
        <f t="array" ref="C66">SUMPRODUCT(EuroStatData*($B$52=EurostatCategory)*($A66=EuroStat_EPS_Fuel)*(C$54=EuroStatYear))*BTU_per_TJ</f>
        <v>509713332867213.69</v>
      </c>
      <c r="D66" s="78">
        <f>C66*(1+D39)</f>
        <v>525951863708119.44</v>
      </c>
      <c r="E66" s="78">
        <f>D66*(1+E39)</f>
        <v>539193080385055.56</v>
      </c>
      <c r="F66" s="78">
        <f>E66*(1+F39)</f>
        <v>545087140097747.69</v>
      </c>
      <c r="G66" s="78">
        <f>F66*(1+G39)</f>
        <v>549825151451275.44</v>
      </c>
      <c r="H66" s="78">
        <f>G66*(1+H39)</f>
        <v>549637092549995.94</v>
      </c>
      <c r="I66" s="78">
        <f>H66*(1+I39)</f>
        <v>547702338875850</v>
      </c>
      <c r="J66" s="78">
        <f>I66*(1+J39)</f>
        <v>546097129227650.81</v>
      </c>
      <c r="K66" s="78">
        <f>J66*(1+K39)</f>
        <v>545479494369285.63</v>
      </c>
      <c r="L66" s="78">
        <f>K66*(1+L39)</f>
        <v>544858741325145.06</v>
      </c>
      <c r="M66" s="78">
        <f>L66*(1+M39)</f>
        <v>545300293485241.94</v>
      </c>
      <c r="N66" s="78">
        <f>M66*(1+N39)</f>
        <v>546230145283878.75</v>
      </c>
      <c r="O66" s="78">
        <f>N66*(1+O39)</f>
        <v>547106888499896.56</v>
      </c>
      <c r="P66" s="78">
        <f>O66*(1+P39)</f>
        <v>546544315265424.19</v>
      </c>
      <c r="Q66" s="78">
        <f>P66*(1+Q39)</f>
        <v>545809528701418.25</v>
      </c>
      <c r="R66" s="78">
        <f>Q66*(1+R39)</f>
        <v>544255064377952.13</v>
      </c>
      <c r="S66" s="78">
        <f>R66*(1+S39)</f>
        <v>542401024455165.25</v>
      </c>
      <c r="T66" s="78">
        <f>S66*(1+T39)</f>
        <v>540070099849417.69</v>
      </c>
      <c r="U66" s="78">
        <f>T66*(1+U39)</f>
        <v>537427570020999.63</v>
      </c>
      <c r="V66" s="78">
        <f>U66*(1+V39)</f>
        <v>534234785933040.63</v>
      </c>
      <c r="W66" s="78">
        <f>V66*(1+W39)</f>
        <v>530586255787967.31</v>
      </c>
      <c r="X66" s="78">
        <f>W66*(1+X39)</f>
        <v>526497684866551.38</v>
      </c>
      <c r="Y66" s="78">
        <f>X66*(1+Y39)</f>
        <v>522107544120759.19</v>
      </c>
      <c r="Z66" s="78">
        <f>Y66*(1+Z39)</f>
        <v>517721569399979.88</v>
      </c>
      <c r="AA66" s="78">
        <f>Z66*(1+AA39)</f>
        <v>513203862728090.75</v>
      </c>
      <c r="AB66" s="78">
        <f>AA66*(1+AB39)</f>
        <v>508490996155105.88</v>
      </c>
      <c r="AC66" s="78">
        <f>AB66*(1+AC39)</f>
        <v>503718048067821.06</v>
      </c>
      <c r="AD66" s="78">
        <f>AC66*(1+AD39)</f>
        <v>498934024098552.06</v>
      </c>
      <c r="AE66" s="78">
        <f>AD66*(1+AE39)</f>
        <v>494178573626062.88</v>
      </c>
      <c r="AF66" s="78">
        <f>AE66*(1+AF39)</f>
        <v>489338786840088</v>
      </c>
      <c r="AG66" s="78">
        <f>AF66*(1+AG39)</f>
        <v>484374901111776.19</v>
      </c>
      <c r="AH66" s="78">
        <f>AG66*(1+AH39)</f>
        <v>479275639051430.69</v>
      </c>
      <c r="AI66" s="78">
        <f>AH66*(1+AI39)</f>
        <v>474130945003525.06</v>
      </c>
    </row>
    <row r="67" spans="1:35" x14ac:dyDescent="0.45">
      <c r="A67" s="56" t="s">
        <v>14</v>
      </c>
      <c r="B67" s="63">
        <v>0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  <c r="AI67" s="63">
        <v>0</v>
      </c>
    </row>
    <row r="68" spans="1:35" x14ac:dyDescent="0.45">
      <c r="A68" s="56" t="s">
        <v>26</v>
      </c>
      <c r="B68" s="63">
        <v>0</v>
      </c>
      <c r="C68" s="63">
        <v>0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3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3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3">
        <v>0</v>
      </c>
      <c r="AI68" s="63">
        <v>0</v>
      </c>
    </row>
    <row r="69" spans="1:35" x14ac:dyDescent="0.45">
      <c r="A69" s="56" t="s">
        <v>27</v>
      </c>
      <c r="B69" s="79">
        <f>About!$C$67</f>
        <v>0</v>
      </c>
      <c r="C69" s="79">
        <f>About!$C$67</f>
        <v>0</v>
      </c>
      <c r="D69" s="79">
        <f>About!$C$67</f>
        <v>0</v>
      </c>
      <c r="E69" s="79">
        <f>About!$C$67</f>
        <v>0</v>
      </c>
      <c r="F69" s="79">
        <f>About!$C$67</f>
        <v>0</v>
      </c>
      <c r="G69" s="79">
        <f>About!$C$67</f>
        <v>0</v>
      </c>
      <c r="H69" s="79">
        <f>About!$C$67</f>
        <v>0</v>
      </c>
      <c r="I69" s="79">
        <f>About!$C$67</f>
        <v>0</v>
      </c>
      <c r="J69" s="79">
        <f>About!$C$67</f>
        <v>0</v>
      </c>
      <c r="K69" s="79">
        <f>About!$C$67</f>
        <v>0</v>
      </c>
      <c r="L69" s="79">
        <f>About!$C$67</f>
        <v>0</v>
      </c>
      <c r="M69" s="79">
        <f>About!$C$67</f>
        <v>0</v>
      </c>
      <c r="N69" s="79">
        <f>About!$C$67</f>
        <v>0</v>
      </c>
      <c r="O69" s="79">
        <f>About!$C$67</f>
        <v>0</v>
      </c>
      <c r="P69" s="79">
        <f>About!$C$67</f>
        <v>0</v>
      </c>
      <c r="Q69" s="79">
        <f>About!$C$67</f>
        <v>0</v>
      </c>
      <c r="R69" s="79">
        <f>About!$C$67</f>
        <v>0</v>
      </c>
      <c r="S69" s="79">
        <f>About!$C$67</f>
        <v>0</v>
      </c>
      <c r="T69" s="79">
        <f>About!$C$67</f>
        <v>0</v>
      </c>
      <c r="U69" s="79">
        <f>About!$C$67</f>
        <v>0</v>
      </c>
      <c r="V69" s="79">
        <f>About!$C$67</f>
        <v>0</v>
      </c>
      <c r="W69" s="79">
        <f>About!$C$67</f>
        <v>0</v>
      </c>
      <c r="X69" s="79">
        <f>About!$C$67</f>
        <v>0</v>
      </c>
      <c r="Y69" s="79">
        <f>About!$C$67</f>
        <v>0</v>
      </c>
      <c r="Z69" s="79">
        <f>About!$C$67</f>
        <v>0</v>
      </c>
      <c r="AA69" s="79">
        <f>About!$C$67</f>
        <v>0</v>
      </c>
      <c r="AB69" s="79">
        <f>About!$C$67</f>
        <v>0</v>
      </c>
      <c r="AC69" s="79">
        <f>About!$C$67</f>
        <v>0</v>
      </c>
      <c r="AD69" s="79">
        <f>About!$C$67</f>
        <v>0</v>
      </c>
      <c r="AE69" s="79">
        <f>About!$C$67</f>
        <v>0</v>
      </c>
      <c r="AF69" s="79">
        <f>About!$C$67</f>
        <v>0</v>
      </c>
      <c r="AG69" s="79">
        <f>About!$C$67</f>
        <v>0</v>
      </c>
      <c r="AH69" s="79">
        <f>About!$C$67</f>
        <v>0</v>
      </c>
      <c r="AI69" s="79">
        <f>About!$C$67</f>
        <v>0</v>
      </c>
    </row>
    <row r="70" spans="1:35" x14ac:dyDescent="0.45">
      <c r="A70" s="56" t="s">
        <v>28</v>
      </c>
      <c r="B70" s="64" cm="1">
        <f t="array" ref="B70">SUMPRODUCT(EuroStatData*($B$52=EurostatCategory)*($A70=EuroStat_EPS_Fuel)*(B$54=EuroStatYear))*BTU_per_TJ</f>
        <v>3160571929646474.5</v>
      </c>
      <c r="C70" s="64" cm="1">
        <f t="array" ref="C70">SUMPRODUCT(EuroStatData*($B$52=EurostatCategory)*($A70=EuroStat_EPS_Fuel)*(C$54=EuroStatYear))*BTU_per_TJ</f>
        <v>3082731931132596</v>
      </c>
      <c r="D70" s="78">
        <f>C70*(1+D43)</f>
        <v>3053494659201991</v>
      </c>
      <c r="E70" s="78">
        <f>D70*(1+E43)</f>
        <v>3008659538502640</v>
      </c>
      <c r="F70" s="78">
        <f>E70*(1+F43)</f>
        <v>3007289213108207.5</v>
      </c>
      <c r="G70" s="78">
        <f>F70*(1+G43)</f>
        <v>2869784989541282</v>
      </c>
      <c r="H70" s="78">
        <f>G70*(1+H43)</f>
        <v>2734972468593144.5</v>
      </c>
      <c r="I70" s="78">
        <f>H70*(1+I43)</f>
        <v>2568990120347209.5</v>
      </c>
      <c r="J70" s="78">
        <f>I70*(1+J43)</f>
        <v>2454305725134915</v>
      </c>
      <c r="K70" s="78">
        <f>J70*(1+K43)</f>
        <v>2234265534388346.8</v>
      </c>
      <c r="L70" s="78">
        <f>K70*(1+L43)</f>
        <v>2079007557521418</v>
      </c>
      <c r="M70" s="78">
        <f>L70*(1+M43)</f>
        <v>1997299682554845.8</v>
      </c>
      <c r="N70" s="78">
        <f>M70*(1+N43)</f>
        <v>1934292005956545.3</v>
      </c>
      <c r="O70" s="78">
        <f>N70*(1+O43)</f>
        <v>1859406383668380</v>
      </c>
      <c r="P70" s="78">
        <f>O70*(1+P43)</f>
        <v>1817219542797526.3</v>
      </c>
      <c r="Q70" s="78">
        <f>P70*(1+Q43)</f>
        <v>1726030100630770</v>
      </c>
      <c r="R70" s="78">
        <f>Q70*(1+R43)</f>
        <v>1607914099995340.8</v>
      </c>
      <c r="S70" s="78">
        <f>R70*(1+S43)</f>
        <v>1501001353666602</v>
      </c>
      <c r="T70" s="78">
        <f>S70*(1+T43)</f>
        <v>1426856782566744.3</v>
      </c>
      <c r="U70" s="78">
        <f>T70*(1+U43)</f>
        <v>1379650179145054.8</v>
      </c>
      <c r="V70" s="78">
        <f>U70*(1+V43)</f>
        <v>1289906192946716.8</v>
      </c>
      <c r="W70" s="78">
        <f>V70*(1+W43)</f>
        <v>1247306870757712.5</v>
      </c>
      <c r="X70" s="78">
        <f>W70*(1+X43)</f>
        <v>1180555178648676.3</v>
      </c>
      <c r="Y70" s="78">
        <f>X70*(1+Y43)</f>
        <v>1121389140856667.4</v>
      </c>
      <c r="Z70" s="78">
        <f>Y70*(1+Z43)</f>
        <v>1055508167429666</v>
      </c>
      <c r="AA70" s="78">
        <f>Z70*(1+AA43)</f>
        <v>963879302279907.25</v>
      </c>
      <c r="AB70" s="78">
        <f>AA70*(1+AB43)</f>
        <v>895467939666863</v>
      </c>
      <c r="AC70" s="78">
        <f>AB70*(1+AC43)</f>
        <v>804635598253536.38</v>
      </c>
      <c r="AD70" s="78">
        <f>AC70*(1+AD43)</f>
        <v>766647391212765.88</v>
      </c>
      <c r="AE70" s="78">
        <f>AD70*(1+AE43)</f>
        <v>735474832706474.38</v>
      </c>
      <c r="AF70" s="78">
        <f>AE70*(1+AF43)</f>
        <v>613105657342446.13</v>
      </c>
      <c r="AG70" s="78">
        <f>AF70*(1+AG43)</f>
        <v>563619868374328.63</v>
      </c>
      <c r="AH70" s="78">
        <f>AG70*(1+AH43)</f>
        <v>528010039070109.13</v>
      </c>
      <c r="AI70" s="78">
        <f>AH70*(1+AI43)</f>
        <v>447800613207901</v>
      </c>
    </row>
    <row r="71" spans="1:35" x14ac:dyDescent="0.45">
      <c r="A71" s="56" t="s">
        <v>15</v>
      </c>
      <c r="B71" s="64" cm="1">
        <f t="array" ref="B71">SUMPRODUCT(EuroStatData*($B$52=EurostatCategory)*($A71=EuroStat_EPS_Fuel)*(B$54=EuroStatYear))*BTU_per_TJ</f>
        <v>2650648569983570.5</v>
      </c>
      <c r="C71" s="64" cm="1">
        <f t="array" ref="C71">SUMPRODUCT(EuroStatData*($B$52=EurostatCategory)*($A71=EuroStat_EPS_Fuel)*(C$54=EuroStatYear))*BTU_per_TJ</f>
        <v>2803472740950065.5</v>
      </c>
      <c r="D71" s="78">
        <f>C71*(1+D44)</f>
        <v>2768559109100698.5</v>
      </c>
      <c r="E71" s="78">
        <f>D71*(1+E44)</f>
        <v>2789440561813912</v>
      </c>
      <c r="F71" s="78">
        <f>E71*(1+F44)</f>
        <v>2216801634783578.8</v>
      </c>
      <c r="G71" s="78">
        <f>F71*(1+G44)</f>
        <v>1549656152532618.3</v>
      </c>
      <c r="H71" s="78">
        <f>G71*(1+H44)</f>
        <v>887132838527066</v>
      </c>
      <c r="I71" s="78">
        <f>H71*(1+I44)</f>
        <v>883944716098141.75</v>
      </c>
      <c r="J71" s="78">
        <f>I71*(1+J44)</f>
        <v>884084165176600.13</v>
      </c>
      <c r="K71" s="78">
        <f>J71*(1+K44)</f>
        <v>885693019336305.5</v>
      </c>
      <c r="L71" s="78">
        <f>K71*(1+L44)</f>
        <v>887682857808715.38</v>
      </c>
      <c r="M71" s="78">
        <f>L71*(1+M44)</f>
        <v>889743548585607.25</v>
      </c>
      <c r="N71" s="78">
        <f>M71*(1+N44)</f>
        <v>570023163586947.13</v>
      </c>
      <c r="O71" s="78">
        <f>N71*(1+O44)</f>
        <v>568989252569387</v>
      </c>
      <c r="P71" s="78">
        <f>O71*(1+P44)</f>
        <v>257296313739386.66</v>
      </c>
      <c r="Q71" s="78">
        <f>P71*(1+Q44)</f>
        <v>254297500393157.44</v>
      </c>
      <c r="R71" s="78">
        <f>Q71*(1+R44)</f>
        <v>251719105202170.69</v>
      </c>
      <c r="S71" s="78">
        <f>R71*(1+S44)</f>
        <v>248046165585330.94</v>
      </c>
      <c r="T71" s="78">
        <f>S71*(1+T44)</f>
        <v>245383763798842.56</v>
      </c>
      <c r="U71" s="78">
        <f>T71*(1+U44)</f>
        <v>243764154687912.06</v>
      </c>
      <c r="V71" s="78">
        <f>U71*(1+V44)</f>
        <v>241169293524701.66</v>
      </c>
      <c r="W71" s="78">
        <f>V71*(1+W44)</f>
        <v>239172902828439.94</v>
      </c>
      <c r="X71" s="78">
        <f>W71*(1+X44)</f>
        <v>237705732408659.81</v>
      </c>
      <c r="Y71" s="78">
        <f>X71*(1+Y44)</f>
        <v>236501897402509.25</v>
      </c>
      <c r="Z71" s="78">
        <f>Y71*(1+Z44)</f>
        <v>138075418739487.78</v>
      </c>
      <c r="AA71" s="78">
        <f>Z71*(1+AA44)</f>
        <v>83121924422935.344</v>
      </c>
      <c r="AB71" s="78">
        <f>AA71*(1+AB44)</f>
        <v>39789671615275.727</v>
      </c>
      <c r="AC71" s="78">
        <f>AB71*(1+AC44)</f>
        <v>37655583887010.984</v>
      </c>
      <c r="AD71" s="78">
        <f>AC71*(1+AD44)</f>
        <v>35275429207820.055</v>
      </c>
      <c r="AE71" s="78">
        <f>AD71*(1+AE44)</f>
        <v>32089578342019.383</v>
      </c>
      <c r="AF71" s="78">
        <f>AE71*(1+AF44)</f>
        <v>29009194130649.633</v>
      </c>
      <c r="AG71" s="78">
        <f>AF71*(1+AG44)</f>
        <v>26346658562926.566</v>
      </c>
      <c r="AH71" s="78">
        <f>AG71*(1+AH44)</f>
        <v>11952062141129.066</v>
      </c>
      <c r="AI71" s="78">
        <f>AH71*(1+AI44)</f>
        <v>10857987165726.158</v>
      </c>
    </row>
    <row r="72" spans="1:35" x14ac:dyDescent="0.45">
      <c r="A72" s="56" t="s">
        <v>29</v>
      </c>
      <c r="B72" s="63">
        <v>0</v>
      </c>
      <c r="C72" s="63">
        <v>0</v>
      </c>
      <c r="D72" s="63">
        <v>0</v>
      </c>
      <c r="E72" s="63">
        <v>0</v>
      </c>
      <c r="F72" s="63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3">
        <v>0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3">
        <v>0</v>
      </c>
      <c r="U72" s="63">
        <v>0</v>
      </c>
      <c r="V72" s="63">
        <v>0</v>
      </c>
      <c r="W72" s="63">
        <v>0</v>
      </c>
      <c r="X72" s="63">
        <v>0</v>
      </c>
      <c r="Y72" s="63">
        <v>0</v>
      </c>
      <c r="Z72" s="63">
        <v>0</v>
      </c>
      <c r="AA72" s="63">
        <v>0</v>
      </c>
      <c r="AB72" s="63">
        <v>0</v>
      </c>
      <c r="AC72" s="63">
        <v>0</v>
      </c>
      <c r="AD72" s="63">
        <v>0</v>
      </c>
      <c r="AE72" s="63">
        <v>0</v>
      </c>
      <c r="AF72" s="63">
        <v>0</v>
      </c>
      <c r="AG72" s="63">
        <v>0</v>
      </c>
      <c r="AH72" s="63">
        <v>0</v>
      </c>
      <c r="AI72" s="63">
        <v>0</v>
      </c>
    </row>
    <row r="73" spans="1:35" x14ac:dyDescent="0.45">
      <c r="A73" s="56" t="s">
        <v>16</v>
      </c>
      <c r="B73" s="63">
        <v>0</v>
      </c>
      <c r="C73" s="63">
        <v>0</v>
      </c>
      <c r="D73" s="63">
        <v>0</v>
      </c>
      <c r="E73" s="63">
        <v>0</v>
      </c>
      <c r="F73" s="63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3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3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3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3">
        <v>0</v>
      </c>
      <c r="AI73" s="63">
        <v>0</v>
      </c>
    </row>
    <row r="74" spans="1:35" x14ac:dyDescent="0.45">
      <c r="A74" s="56" t="s">
        <v>30</v>
      </c>
      <c r="B74" s="64" cm="1">
        <f t="array" ref="B74">SUMPRODUCT(EuroStatData*($B$52=EurostatCategory)*($A74=EuroStat_EPS_Fuel)*(B$54=EuroStatYear))*BTU_per_TJ</f>
        <v>960650572652713.5</v>
      </c>
      <c r="C74" s="64" cm="1">
        <f t="array" ref="C74">SUMPRODUCT(EuroStatData*($B$52=EurostatCategory)*($A74=EuroStat_EPS_Fuel)*(C$54=EuroStatYear))*BTU_per_TJ</f>
        <v>975362274371115.75</v>
      </c>
      <c r="D74" s="78">
        <f t="shared" ref="D74:AH74" si="5">C74*(1+D47)</f>
        <v>958910655875337.13</v>
      </c>
      <c r="E74" s="78">
        <f t="shared" si="5"/>
        <v>947699812311218.25</v>
      </c>
      <c r="F74" s="78">
        <f t="shared" si="5"/>
        <v>957621795994633.5</v>
      </c>
      <c r="G74" s="78">
        <f t="shared" si="5"/>
        <v>956732332312215</v>
      </c>
      <c r="H74" s="78">
        <f t="shared" si="5"/>
        <v>944592327870805.5</v>
      </c>
      <c r="I74" s="78">
        <f t="shared" si="5"/>
        <v>944731089836322</v>
      </c>
      <c r="J74" s="78">
        <f t="shared" si="5"/>
        <v>949330398184645.13</v>
      </c>
      <c r="K74" s="78">
        <f t="shared" si="5"/>
        <v>958302699264392</v>
      </c>
      <c r="L74" s="78">
        <f t="shared" si="5"/>
        <v>956606073102630.13</v>
      </c>
      <c r="M74" s="78">
        <f t="shared" si="5"/>
        <v>967827164755556</v>
      </c>
      <c r="N74" s="78">
        <f t="shared" si="5"/>
        <v>960621959080699.25</v>
      </c>
      <c r="O74" s="78">
        <f t="shared" si="5"/>
        <v>930201182922511.75</v>
      </c>
      <c r="P74" s="78">
        <f t="shared" si="5"/>
        <v>927021127172186.25</v>
      </c>
      <c r="Q74" s="78">
        <f t="shared" si="5"/>
        <v>941291266078265.63</v>
      </c>
      <c r="R74" s="78">
        <f t="shared" si="5"/>
        <v>944879151346182.38</v>
      </c>
      <c r="S74" s="78">
        <f t="shared" si="5"/>
        <v>948217216964845.25</v>
      </c>
      <c r="T74" s="78">
        <f t="shared" si="5"/>
        <v>960819999767708.63</v>
      </c>
      <c r="U74" s="78">
        <f t="shared" si="5"/>
        <v>968580403776793.25</v>
      </c>
      <c r="V74" s="78">
        <f t="shared" si="5"/>
        <v>979495173352548.5</v>
      </c>
      <c r="W74" s="78">
        <f t="shared" si="5"/>
        <v>983735393367296.75</v>
      </c>
      <c r="X74" s="78">
        <f t="shared" si="5"/>
        <v>996517768461710.38</v>
      </c>
      <c r="Y74" s="78">
        <f t="shared" si="5"/>
        <v>1014572670379534.4</v>
      </c>
      <c r="Z74" s="78">
        <f t="shared" si="5"/>
        <v>1032262565024243.8</v>
      </c>
      <c r="AA74" s="78">
        <f t="shared" si="5"/>
        <v>1053887552295121.5</v>
      </c>
      <c r="AB74" s="78">
        <f t="shared" si="5"/>
        <v>1074220189592754.3</v>
      </c>
      <c r="AC74" s="78">
        <f t="shared" si="5"/>
        <v>1087286198106697.4</v>
      </c>
      <c r="AD74" s="78">
        <f t="shared" si="5"/>
        <v>1094646405933254.1</v>
      </c>
      <c r="AE74" s="78">
        <f t="shared" si="5"/>
        <v>1098389675259310</v>
      </c>
      <c r="AF74" s="78">
        <f t="shared" si="5"/>
        <v>1084864052243708.9</v>
      </c>
      <c r="AG74" s="78">
        <f t="shared" si="5"/>
        <v>1087053982212579.1</v>
      </c>
      <c r="AH74" s="78">
        <f t="shared" si="5"/>
        <v>1084258454814004.8</v>
      </c>
      <c r="AI74" s="78">
        <f>AH74*(1+AI47)</f>
        <v>1057721603365807.3</v>
      </c>
    </row>
    <row r="75" spans="1:35" x14ac:dyDescent="0.45">
      <c r="A75" s="56" t="s">
        <v>31</v>
      </c>
      <c r="B75" s="64">
        <f>JRC_CFENE!U83*BTU_per_ktoe</f>
        <v>1290868995.2225955</v>
      </c>
      <c r="C75" s="64">
        <f>JRC_CFENE!V83*BTU_per_ktoe</f>
        <v>2421651727.5342541</v>
      </c>
      <c r="D75" s="64">
        <f>JRC_CFENE!W83*BTU_per_ktoe</f>
        <v>4638542396.645031</v>
      </c>
      <c r="E75" s="64">
        <f>JRC_CFENE!X83*BTU_per_ktoe</f>
        <v>11494793156.322023</v>
      </c>
      <c r="F75" s="64">
        <f>JRC_CFENE!Y83*BTU_per_ktoe</f>
        <v>15036799662.356997</v>
      </c>
      <c r="G75" s="64">
        <f>JRC_CFENE!Z83*BTU_per_ktoe</f>
        <v>16081368249.610603</v>
      </c>
      <c r="H75" s="64">
        <f>JRC_CFENE!AA83*BTU_per_ktoe</f>
        <v>16961465616.158457</v>
      </c>
      <c r="I75" s="64">
        <f>JRC_CFENE!AB83*BTU_per_ktoe</f>
        <v>17613156599.005215</v>
      </c>
      <c r="J75" s="64">
        <f>JRC_CFENE!AC83*BTU_per_ktoe</f>
        <v>18014378574.278076</v>
      </c>
      <c r="K75" s="64">
        <f>JRC_CFENE!AD83*BTU_per_ktoe</f>
        <v>18161473005.891762</v>
      </c>
      <c r="L75" s="64">
        <f>JRC_CFENE!AE83*BTU_per_ktoe</f>
        <v>18107221595.168129</v>
      </c>
      <c r="M75" s="64">
        <f>JRC_CFENE!AF83*BTU_per_ktoe</f>
        <v>17993806559.858681</v>
      </c>
      <c r="N75" s="64">
        <f>JRC_CFENE!AG83*BTU_per_ktoe</f>
        <v>22560571087.856926</v>
      </c>
      <c r="O75" s="64">
        <f>JRC_CFENE!AH83*BTU_per_ktoe</f>
        <v>224303458796.44876</v>
      </c>
      <c r="P75" s="64">
        <f>JRC_CFENE!AI83*BTU_per_ktoe</f>
        <v>870726431664.68713</v>
      </c>
      <c r="Q75" s="64">
        <f>JRC_CFENE!AJ83*BTU_per_ktoe</f>
        <v>2072399276620.5381</v>
      </c>
      <c r="R75" s="64">
        <f>JRC_CFENE!AK83*BTU_per_ktoe</f>
        <v>3945178926446.6782</v>
      </c>
      <c r="S75" s="64">
        <f>JRC_CFENE!AL83*BTU_per_ktoe</f>
        <v>6575104871738.7588</v>
      </c>
      <c r="T75" s="64">
        <f>JRC_CFENE!AM83*BTU_per_ktoe</f>
        <v>10044011632038.408</v>
      </c>
      <c r="U75" s="64">
        <f>JRC_CFENE!AN83*BTU_per_ktoe</f>
        <v>14388286754510.5</v>
      </c>
      <c r="V75" s="64">
        <f>JRC_CFENE!AO83*BTU_per_ktoe</f>
        <v>19672427348402.508</v>
      </c>
      <c r="W75" s="64">
        <f>JRC_CFENE!AP83*BTU_per_ktoe</f>
        <v>25796506546699.043</v>
      </c>
      <c r="X75" s="64">
        <f>JRC_CFENE!AQ83*BTU_per_ktoe</f>
        <v>32797525882245.223</v>
      </c>
      <c r="Y75" s="64">
        <f>JRC_CFENE!AR83*BTU_per_ktoe</f>
        <v>40719332377744.883</v>
      </c>
      <c r="Z75" s="64">
        <f>JRC_CFENE!AS83*BTU_per_ktoe</f>
        <v>49614365543573.273</v>
      </c>
      <c r="AA75" s="64">
        <f>JRC_CFENE!AT83*BTU_per_ktoe</f>
        <v>59473838713598.609</v>
      </c>
      <c r="AB75" s="64">
        <f>JRC_CFENE!AU83*BTU_per_ktoe</f>
        <v>70191680128190.914</v>
      </c>
      <c r="AC75" s="64">
        <f>JRC_CFENE!AV83*BTU_per_ktoe</f>
        <v>81849136804438.781</v>
      </c>
      <c r="AD75" s="64">
        <f>JRC_CFENE!AW83*BTU_per_ktoe</f>
        <v>94387207004772.953</v>
      </c>
      <c r="AE75" s="64">
        <f>JRC_CFENE!AX83*BTU_per_ktoe</f>
        <v>107725889101777.42</v>
      </c>
      <c r="AF75" s="64">
        <f>JRC_CFENE!AY83*BTU_per_ktoe</f>
        <v>122100841702754.16</v>
      </c>
      <c r="AG75" s="64">
        <f>JRC_CFENE!AZ83*BTU_per_ktoe</f>
        <v>137063653039833.17</v>
      </c>
      <c r="AH75" s="64">
        <f>JRC_CFENE!BA83*BTU_per_ktoe</f>
        <v>154594966652952.44</v>
      </c>
      <c r="AI75" s="64">
        <f>JRC_CFENE!BB83*BTU_per_ktoe</f>
        <v>171091029237222.66</v>
      </c>
    </row>
    <row r="76" spans="1:35" x14ac:dyDescent="0.45">
      <c r="A76" s="56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</row>
    <row r="78" spans="1:35" ht="20.25" customHeight="1" x14ac:dyDescent="0.45">
      <c r="A78" s="57" t="s">
        <v>370</v>
      </c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</row>
    <row r="79" spans="1:35" x14ac:dyDescent="0.45">
      <c r="A79" s="59" t="s">
        <v>374</v>
      </c>
      <c r="B79" s="60" t="s">
        <v>201</v>
      </c>
    </row>
    <row r="80" spans="1:35" x14ac:dyDescent="0.45">
      <c r="A80" s="59"/>
      <c r="B80" s="60"/>
    </row>
    <row r="81" spans="1:35" x14ac:dyDescent="0.45">
      <c r="A81" s="56" t="s">
        <v>60</v>
      </c>
      <c r="B81" s="56">
        <f>B54</f>
        <v>2017</v>
      </c>
      <c r="C81" s="56">
        <f t="shared" ref="C81:AI81" si="6">C54</f>
        <v>2018</v>
      </c>
      <c r="D81" s="56">
        <f t="shared" si="6"/>
        <v>2019</v>
      </c>
      <c r="E81" s="56">
        <f t="shared" si="6"/>
        <v>2020</v>
      </c>
      <c r="F81" s="56">
        <f t="shared" si="6"/>
        <v>2021</v>
      </c>
      <c r="G81" s="56">
        <f t="shared" si="6"/>
        <v>2022</v>
      </c>
      <c r="H81" s="56">
        <f t="shared" si="6"/>
        <v>2023</v>
      </c>
      <c r="I81" s="56">
        <f t="shared" si="6"/>
        <v>2024</v>
      </c>
      <c r="J81" s="56">
        <f t="shared" si="6"/>
        <v>2025</v>
      </c>
      <c r="K81" s="56">
        <f t="shared" si="6"/>
        <v>2026</v>
      </c>
      <c r="L81" s="56">
        <f t="shared" si="6"/>
        <v>2027</v>
      </c>
      <c r="M81" s="56">
        <f t="shared" si="6"/>
        <v>2028</v>
      </c>
      <c r="N81" s="56">
        <f t="shared" si="6"/>
        <v>2029</v>
      </c>
      <c r="O81" s="56">
        <f t="shared" si="6"/>
        <v>2030</v>
      </c>
      <c r="P81" s="56">
        <f t="shared" si="6"/>
        <v>2031</v>
      </c>
      <c r="Q81" s="56">
        <f t="shared" si="6"/>
        <v>2032</v>
      </c>
      <c r="R81" s="56">
        <f t="shared" si="6"/>
        <v>2033</v>
      </c>
      <c r="S81" s="56">
        <f t="shared" si="6"/>
        <v>2034</v>
      </c>
      <c r="T81" s="56">
        <f t="shared" si="6"/>
        <v>2035</v>
      </c>
      <c r="U81" s="56">
        <f t="shared" si="6"/>
        <v>2036</v>
      </c>
      <c r="V81" s="56">
        <f t="shared" si="6"/>
        <v>2037</v>
      </c>
      <c r="W81" s="56">
        <f t="shared" si="6"/>
        <v>2038</v>
      </c>
      <c r="X81" s="56">
        <f t="shared" si="6"/>
        <v>2039</v>
      </c>
      <c r="Y81" s="56">
        <f t="shared" si="6"/>
        <v>2040</v>
      </c>
      <c r="Z81" s="56">
        <f t="shared" si="6"/>
        <v>2041</v>
      </c>
      <c r="AA81" s="56">
        <f t="shared" si="6"/>
        <v>2042</v>
      </c>
      <c r="AB81" s="56">
        <f t="shared" si="6"/>
        <v>2043</v>
      </c>
      <c r="AC81" s="56">
        <f t="shared" si="6"/>
        <v>2044</v>
      </c>
      <c r="AD81" s="56">
        <f t="shared" si="6"/>
        <v>2045</v>
      </c>
      <c r="AE81" s="56">
        <f t="shared" si="6"/>
        <v>2046</v>
      </c>
      <c r="AF81" s="56">
        <f t="shared" si="6"/>
        <v>2047</v>
      </c>
      <c r="AG81" s="56">
        <f t="shared" si="6"/>
        <v>2048</v>
      </c>
      <c r="AH81" s="56">
        <f t="shared" si="6"/>
        <v>2049</v>
      </c>
      <c r="AI81" s="56">
        <f t="shared" si="6"/>
        <v>2050</v>
      </c>
    </row>
    <row r="82" spans="1:35" x14ac:dyDescent="0.45">
      <c r="A82" s="56" t="s">
        <v>17</v>
      </c>
      <c r="B82" s="63">
        <v>0</v>
      </c>
      <c r="C82" s="63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  <c r="N82" s="61">
        <v>0</v>
      </c>
      <c r="O82" s="61">
        <v>0</v>
      </c>
      <c r="P82" s="61">
        <v>0</v>
      </c>
      <c r="Q82" s="61">
        <v>0</v>
      </c>
      <c r="R82" s="61">
        <v>0</v>
      </c>
      <c r="S82" s="61">
        <v>0</v>
      </c>
      <c r="T82" s="61">
        <v>0</v>
      </c>
      <c r="U82" s="61">
        <v>0</v>
      </c>
      <c r="V82" s="61">
        <v>0</v>
      </c>
      <c r="W82" s="61">
        <v>0</v>
      </c>
      <c r="X82" s="61">
        <v>0</v>
      </c>
      <c r="Y82" s="61">
        <v>0</v>
      </c>
      <c r="Z82" s="61">
        <v>0</v>
      </c>
      <c r="AA82" s="61">
        <v>0</v>
      </c>
      <c r="AB82" s="61">
        <v>0</v>
      </c>
      <c r="AC82" s="61">
        <v>0</v>
      </c>
      <c r="AD82" s="61">
        <v>0</v>
      </c>
      <c r="AE82" s="61">
        <v>0</v>
      </c>
      <c r="AF82" s="61">
        <v>0</v>
      </c>
      <c r="AG82" s="61">
        <v>0</v>
      </c>
      <c r="AH82" s="61">
        <v>0</v>
      </c>
      <c r="AI82" s="61">
        <v>0</v>
      </c>
    </row>
    <row r="83" spans="1:35" x14ac:dyDescent="0.45">
      <c r="A83" s="56" t="s">
        <v>18</v>
      </c>
      <c r="B83" s="64" cm="1">
        <f t="array" ref="B83">SUMPRODUCT(EuroStatData*($B$79=EurostatCategory)*($A83=EuroStat_EPS_Fuel)*(B$54=EuroStatYear))*BTU_per_TJ</f>
        <v>4549313228376297</v>
      </c>
      <c r="C83" s="64" cm="1">
        <f t="array" ref="C83">SUMPRODUCT(EuroStatData*($B$79=EurostatCategory)*($A83=EuroStat_EPS_Fuel)*(C$54=EuroStatYear))*BTU_per_TJ</f>
        <v>4402449843262403</v>
      </c>
      <c r="D83" s="78">
        <f>C83*(1+D29)</f>
        <v>4368932877007055.5</v>
      </c>
      <c r="E83" s="78">
        <f t="shared" ref="E83:AI85" si="7">D83*(1+E29)</f>
        <v>4283940709425110.5</v>
      </c>
      <c r="F83" s="78">
        <f t="shared" si="7"/>
        <v>4226538060777640</v>
      </c>
      <c r="G83" s="78">
        <f t="shared" si="7"/>
        <v>4137709126760653.5</v>
      </c>
      <c r="H83" s="78">
        <f t="shared" si="7"/>
        <v>4025306974091825.5</v>
      </c>
      <c r="I83" s="78">
        <f t="shared" si="7"/>
        <v>3940092603454432</v>
      </c>
      <c r="J83" s="78">
        <f t="shared" si="7"/>
        <v>3884433188570180</v>
      </c>
      <c r="K83" s="78">
        <f t="shared" si="7"/>
        <v>3828776998582836</v>
      </c>
      <c r="L83" s="78">
        <f t="shared" si="7"/>
        <v>3790599038473561</v>
      </c>
      <c r="M83" s="78">
        <f t="shared" si="7"/>
        <v>3764380719726920</v>
      </c>
      <c r="N83" s="78">
        <f t="shared" si="7"/>
        <v>3756119473517483</v>
      </c>
      <c r="O83" s="78">
        <f t="shared" si="7"/>
        <v>3701353889544592.5</v>
      </c>
      <c r="P83" s="78">
        <f t="shared" si="7"/>
        <v>3654584329545971</v>
      </c>
      <c r="Q83" s="78">
        <f t="shared" si="7"/>
        <v>3559561119679586</v>
      </c>
      <c r="R83" s="78">
        <f t="shared" si="7"/>
        <v>3421319231486680</v>
      </c>
      <c r="S83" s="78">
        <f t="shared" si="7"/>
        <v>3308824561878834.5</v>
      </c>
      <c r="T83" s="78">
        <f t="shared" si="7"/>
        <v>3191391308099375</v>
      </c>
      <c r="U83" s="78">
        <f t="shared" si="7"/>
        <v>3116689510988624</v>
      </c>
      <c r="V83" s="78">
        <f t="shared" si="7"/>
        <v>3026706064436862.5</v>
      </c>
      <c r="W83" s="78">
        <f t="shared" si="7"/>
        <v>2927574606447593</v>
      </c>
      <c r="X83" s="78">
        <f t="shared" si="7"/>
        <v>2841935975260090.5</v>
      </c>
      <c r="Y83" s="78">
        <f t="shared" si="7"/>
        <v>2744412523816881</v>
      </c>
      <c r="Z83" s="78">
        <f t="shared" si="7"/>
        <v>2645255723189349</v>
      </c>
      <c r="AA83" s="78">
        <f t="shared" si="7"/>
        <v>2551902107278302.5</v>
      </c>
      <c r="AB83" s="78">
        <f t="shared" si="7"/>
        <v>2435665233022763</v>
      </c>
      <c r="AC83" s="78">
        <f t="shared" si="7"/>
        <v>2338429416558119</v>
      </c>
      <c r="AD83" s="78">
        <f t="shared" si="7"/>
        <v>2267621439330858.5</v>
      </c>
      <c r="AE83" s="78">
        <f t="shared" si="7"/>
        <v>2203958639637008</v>
      </c>
      <c r="AF83" s="78">
        <f t="shared" si="7"/>
        <v>2100124741705328.3</v>
      </c>
      <c r="AG83" s="78">
        <f t="shared" si="7"/>
        <v>2015352705058543.3</v>
      </c>
      <c r="AH83" s="78">
        <f t="shared" si="7"/>
        <v>1904827536006324</v>
      </c>
      <c r="AI83" s="78">
        <f t="shared" si="7"/>
        <v>1826586236655439.8</v>
      </c>
    </row>
    <row r="84" spans="1:35" x14ac:dyDescent="0.45">
      <c r="A84" s="56" t="s">
        <v>11</v>
      </c>
      <c r="B84" s="64" cm="1">
        <f t="array" ref="B84">SUMPRODUCT(EuroStatData*($B$79=EurostatCategory)*($A84=EuroStat_EPS_Fuel)*(B$54=EuroStatYear))*BTU_per_TJ</f>
        <v>1.5546835906617918E+16</v>
      </c>
      <c r="C84" s="64" cm="1">
        <f t="array" ref="C84">SUMPRODUCT(EuroStatData*($B$79=EurostatCategory)*($A84=EuroStat_EPS_Fuel)*(C$54=EuroStatYear))*BTU_per_TJ</f>
        <v>1.4659292018135964E+16</v>
      </c>
      <c r="D84" s="78">
        <f t="shared" ref="D84:S85" si="8">C84*(1+D30)</f>
        <v>1.4427524861997476E+16</v>
      </c>
      <c r="E84" s="78">
        <f t="shared" si="8"/>
        <v>1.4325661659726216E+16</v>
      </c>
      <c r="F84" s="78">
        <f t="shared" si="8"/>
        <v>1.428415289908936E+16</v>
      </c>
      <c r="G84" s="78">
        <f t="shared" si="8"/>
        <v>1.4272869360568332E+16</v>
      </c>
      <c r="H84" s="78">
        <f t="shared" si="8"/>
        <v>1.4305722390496588E+16</v>
      </c>
      <c r="I84" s="78">
        <f t="shared" si="8"/>
        <v>1.427004477519964E+16</v>
      </c>
      <c r="J84" s="78">
        <f t="shared" si="8"/>
        <v>1.4292144464001672E+16</v>
      </c>
      <c r="K84" s="78">
        <f t="shared" si="8"/>
        <v>1.438292060902902E+16</v>
      </c>
      <c r="L84" s="78">
        <f t="shared" si="8"/>
        <v>1.456852061163279E+16</v>
      </c>
      <c r="M84" s="78">
        <f t="shared" si="8"/>
        <v>1.4595912823265054E+16</v>
      </c>
      <c r="N84" s="78">
        <f t="shared" si="8"/>
        <v>1.476708844214279E+16</v>
      </c>
      <c r="O84" s="78">
        <f t="shared" si="8"/>
        <v>1.499309275652717E+16</v>
      </c>
      <c r="P84" s="78">
        <f t="shared" si="8"/>
        <v>1.5120971141842448E+16</v>
      </c>
      <c r="Q84" s="78">
        <f t="shared" si="8"/>
        <v>1.5136391698279098E+16</v>
      </c>
      <c r="R84" s="78">
        <f t="shared" si="8"/>
        <v>1.5166490585472602E+16</v>
      </c>
      <c r="S84" s="78">
        <f t="shared" si="8"/>
        <v>1.5178286856536218E+16</v>
      </c>
      <c r="T84" s="78">
        <f t="shared" si="7"/>
        <v>1.515142564631125E+16</v>
      </c>
      <c r="U84" s="78">
        <f t="shared" si="7"/>
        <v>1.516613290892573E+16</v>
      </c>
      <c r="V84" s="78">
        <f t="shared" si="7"/>
        <v>1.5142599742932274E+16</v>
      </c>
      <c r="W84" s="78">
        <f t="shared" si="7"/>
        <v>1.5127792852720898E+16</v>
      </c>
      <c r="X84" s="78">
        <f t="shared" si="7"/>
        <v>1.5105247829148284E+16</v>
      </c>
      <c r="Y84" s="78">
        <f t="shared" si="7"/>
        <v>1.5092620630551764E+16</v>
      </c>
      <c r="Z84" s="78">
        <f t="shared" si="7"/>
        <v>1.508317619077944E+16</v>
      </c>
      <c r="AA84" s="78">
        <f t="shared" si="7"/>
        <v>1.5069710091279868E+16</v>
      </c>
      <c r="AB84" s="78">
        <f t="shared" si="7"/>
        <v>1.5019662167788772E+16</v>
      </c>
      <c r="AC84" s="78">
        <f t="shared" si="7"/>
        <v>1.4983226588041928E+16</v>
      </c>
      <c r="AD84" s="78">
        <f t="shared" si="7"/>
        <v>1.4950085388270302E+16</v>
      </c>
      <c r="AE84" s="78">
        <f t="shared" si="7"/>
        <v>1.4914795973818654E+16</v>
      </c>
      <c r="AF84" s="78">
        <f t="shared" si="7"/>
        <v>1.4834753528657732E+16</v>
      </c>
      <c r="AG84" s="78">
        <f t="shared" si="7"/>
        <v>1.479650913668879E+16</v>
      </c>
      <c r="AH84" s="78">
        <f t="shared" si="7"/>
        <v>1.4751232062445338E+16</v>
      </c>
      <c r="AI84" s="78">
        <f t="shared" si="7"/>
        <v>1.4668823223383592E+16</v>
      </c>
    </row>
    <row r="85" spans="1:35" x14ac:dyDescent="0.45">
      <c r="A85" s="56" t="s">
        <v>19</v>
      </c>
      <c r="B85" s="125">
        <f>Euratom!B32</f>
        <v>2.6679686613958812E+16</v>
      </c>
      <c r="C85" s="125">
        <f>Euratom!B39</f>
        <v>2.392821763692806E+16</v>
      </c>
      <c r="D85" s="78">
        <f t="shared" si="8"/>
        <v>2.3566040279793436E+16</v>
      </c>
      <c r="E85" s="78">
        <f t="shared" si="7"/>
        <v>2.3198866668378252E+16</v>
      </c>
      <c r="F85" s="78">
        <f t="shared" si="7"/>
        <v>2.3060304635680092E+16</v>
      </c>
      <c r="G85" s="78">
        <f t="shared" si="7"/>
        <v>2.2011010356393656E+16</v>
      </c>
      <c r="H85" s="78">
        <f t="shared" si="7"/>
        <v>2.0478244189119852E+16</v>
      </c>
      <c r="I85" s="78">
        <f t="shared" si="7"/>
        <v>1.965739745837924E+16</v>
      </c>
      <c r="J85" s="78">
        <f t="shared" si="7"/>
        <v>1.9635796227956708E+16</v>
      </c>
      <c r="K85" s="78">
        <f t="shared" si="7"/>
        <v>1.9596352468813656E+16</v>
      </c>
      <c r="L85" s="78">
        <f t="shared" si="7"/>
        <v>2.0110465337844052E+16</v>
      </c>
      <c r="M85" s="78">
        <f t="shared" si="7"/>
        <v>2.0043748218349216E+16</v>
      </c>
      <c r="N85" s="78">
        <f t="shared" si="7"/>
        <v>1.9717063663498272E+16</v>
      </c>
      <c r="O85" s="78">
        <f t="shared" si="7"/>
        <v>1.9294249541031488E+16</v>
      </c>
      <c r="P85" s="78">
        <f t="shared" si="7"/>
        <v>1.9340684248938272E+16</v>
      </c>
      <c r="Q85" s="78">
        <f t="shared" si="7"/>
        <v>1.9220087763117744E+16</v>
      </c>
      <c r="R85" s="78">
        <f t="shared" si="7"/>
        <v>1.8008880430606172E+16</v>
      </c>
      <c r="S85" s="78">
        <f t="shared" si="7"/>
        <v>1.72418233987276E+16</v>
      </c>
      <c r="T85" s="78">
        <f t="shared" si="7"/>
        <v>1.5332608489469786E+16</v>
      </c>
      <c r="U85" s="78">
        <f t="shared" si="7"/>
        <v>1.5175604025401186E+16</v>
      </c>
      <c r="V85" s="78">
        <f t="shared" si="7"/>
        <v>1.4663420631951798E+16</v>
      </c>
      <c r="W85" s="78">
        <f t="shared" si="7"/>
        <v>1.4221225870652354E+16</v>
      </c>
      <c r="X85" s="78">
        <f t="shared" si="7"/>
        <v>1.4407627602690498E+16</v>
      </c>
      <c r="Y85" s="78">
        <f t="shared" si="7"/>
        <v>1.4590389054043832E+16</v>
      </c>
      <c r="Z85" s="78">
        <f t="shared" si="7"/>
        <v>1.3891197858717188E+16</v>
      </c>
      <c r="AA85" s="78">
        <f t="shared" si="7"/>
        <v>1.4039764181280132E+16</v>
      </c>
      <c r="AB85" s="78">
        <f t="shared" si="7"/>
        <v>1.370467339875522E+16</v>
      </c>
      <c r="AC85" s="78">
        <f t="shared" si="7"/>
        <v>1.3839292240471986E+16</v>
      </c>
      <c r="AD85" s="78">
        <f t="shared" si="7"/>
        <v>1.4665693877726354E+16</v>
      </c>
      <c r="AE85" s="78">
        <f t="shared" si="7"/>
        <v>1.4663256353793694E+16</v>
      </c>
      <c r="AF85" s="78">
        <f t="shared" si="7"/>
        <v>1.4229913508390986E+16</v>
      </c>
      <c r="AG85" s="78">
        <f t="shared" si="7"/>
        <v>1.33411005958479E+16</v>
      </c>
      <c r="AH85" s="78">
        <f t="shared" si="7"/>
        <v>1.2533007332173764E+16</v>
      </c>
      <c r="AI85" s="78">
        <f t="shared" si="7"/>
        <v>1.2437809021648842E+16</v>
      </c>
    </row>
    <row r="86" spans="1:35" x14ac:dyDescent="0.45">
      <c r="A86" s="56" t="s">
        <v>20</v>
      </c>
      <c r="B86" s="79">
        <f>About!$C$67</f>
        <v>0</v>
      </c>
      <c r="C86" s="79">
        <f>About!$C$67</f>
        <v>0</v>
      </c>
      <c r="D86" s="79">
        <f>About!$C$67</f>
        <v>0</v>
      </c>
      <c r="E86" s="79">
        <f>About!$C$67</f>
        <v>0</v>
      </c>
      <c r="F86" s="79">
        <f>About!$C$67</f>
        <v>0</v>
      </c>
      <c r="G86" s="79">
        <f>About!$C$67</f>
        <v>0</v>
      </c>
      <c r="H86" s="79">
        <f>About!$C$67</f>
        <v>0</v>
      </c>
      <c r="I86" s="79">
        <f>About!$C$67</f>
        <v>0</v>
      </c>
      <c r="J86" s="79">
        <f>About!$C$67</f>
        <v>0</v>
      </c>
      <c r="K86" s="79">
        <f>About!$C$67</f>
        <v>0</v>
      </c>
      <c r="L86" s="79">
        <f>About!$C$67</f>
        <v>0</v>
      </c>
      <c r="M86" s="79">
        <f>About!$C$67</f>
        <v>0</v>
      </c>
      <c r="N86" s="79">
        <f>About!$C$67</f>
        <v>0</v>
      </c>
      <c r="O86" s="79">
        <f>About!$C$67</f>
        <v>0</v>
      </c>
      <c r="P86" s="79">
        <f>About!$C$67</f>
        <v>0</v>
      </c>
      <c r="Q86" s="79">
        <f>About!$C$67</f>
        <v>0</v>
      </c>
      <c r="R86" s="79">
        <f>About!$C$67</f>
        <v>0</v>
      </c>
      <c r="S86" s="79">
        <f>About!$C$67</f>
        <v>0</v>
      </c>
      <c r="T86" s="79">
        <f>About!$C$67</f>
        <v>0</v>
      </c>
      <c r="U86" s="79">
        <f>About!$C$67</f>
        <v>0</v>
      </c>
      <c r="V86" s="79">
        <f>About!$C$67</f>
        <v>0</v>
      </c>
      <c r="W86" s="79">
        <f>About!$C$67</f>
        <v>0</v>
      </c>
      <c r="X86" s="79">
        <f>About!$C$67</f>
        <v>0</v>
      </c>
      <c r="Y86" s="79">
        <f>About!$C$67</f>
        <v>0</v>
      </c>
      <c r="Z86" s="79">
        <f>About!$C$67</f>
        <v>0</v>
      </c>
      <c r="AA86" s="79">
        <f>About!$C$67</f>
        <v>0</v>
      </c>
      <c r="AB86" s="79">
        <f>About!$C$67</f>
        <v>0</v>
      </c>
      <c r="AC86" s="79">
        <f>About!$C$67</f>
        <v>0</v>
      </c>
      <c r="AD86" s="79">
        <f>About!$C$67</f>
        <v>0</v>
      </c>
      <c r="AE86" s="79">
        <f>About!$C$67</f>
        <v>0</v>
      </c>
      <c r="AF86" s="79">
        <f>About!$C$67</f>
        <v>0</v>
      </c>
      <c r="AG86" s="79">
        <f>About!$C$67</f>
        <v>0</v>
      </c>
      <c r="AH86" s="79">
        <f>About!$C$67</f>
        <v>0</v>
      </c>
      <c r="AI86" s="79">
        <f>About!$C$67</f>
        <v>0</v>
      </c>
    </row>
    <row r="87" spans="1:35" x14ac:dyDescent="0.45">
      <c r="A87" s="56" t="s">
        <v>21</v>
      </c>
      <c r="B87" s="79">
        <f>About!$C$67</f>
        <v>0</v>
      </c>
      <c r="C87" s="79">
        <f>About!$C$67</f>
        <v>0</v>
      </c>
      <c r="D87" s="79">
        <f>About!$C$67</f>
        <v>0</v>
      </c>
      <c r="E87" s="79">
        <f>About!$C$67</f>
        <v>0</v>
      </c>
      <c r="F87" s="79">
        <f>About!$C$67</f>
        <v>0</v>
      </c>
      <c r="G87" s="79">
        <f>About!$C$67</f>
        <v>0</v>
      </c>
      <c r="H87" s="79">
        <f>About!$C$67</f>
        <v>0</v>
      </c>
      <c r="I87" s="79">
        <f>About!$C$67</f>
        <v>0</v>
      </c>
      <c r="J87" s="79">
        <f>About!$C$67</f>
        <v>0</v>
      </c>
      <c r="K87" s="79">
        <f>About!$C$67</f>
        <v>0</v>
      </c>
      <c r="L87" s="79">
        <f>About!$C$67</f>
        <v>0</v>
      </c>
      <c r="M87" s="79">
        <f>About!$C$67</f>
        <v>0</v>
      </c>
      <c r="N87" s="79">
        <f>About!$C$67</f>
        <v>0</v>
      </c>
      <c r="O87" s="79">
        <f>About!$C$67</f>
        <v>0</v>
      </c>
      <c r="P87" s="79">
        <f>About!$C$67</f>
        <v>0</v>
      </c>
      <c r="Q87" s="79">
        <f>About!$C$67</f>
        <v>0</v>
      </c>
      <c r="R87" s="79">
        <f>About!$C$67</f>
        <v>0</v>
      </c>
      <c r="S87" s="79">
        <f>About!$C$67</f>
        <v>0</v>
      </c>
      <c r="T87" s="79">
        <f>About!$C$67</f>
        <v>0</v>
      </c>
      <c r="U87" s="79">
        <f>About!$C$67</f>
        <v>0</v>
      </c>
      <c r="V87" s="79">
        <f>About!$C$67</f>
        <v>0</v>
      </c>
      <c r="W87" s="79">
        <f>About!$C$67</f>
        <v>0</v>
      </c>
      <c r="X87" s="79">
        <f>About!$C$67</f>
        <v>0</v>
      </c>
      <c r="Y87" s="79">
        <f>About!$C$67</f>
        <v>0</v>
      </c>
      <c r="Z87" s="79">
        <f>About!$C$67</f>
        <v>0</v>
      </c>
      <c r="AA87" s="79">
        <f>About!$C$67</f>
        <v>0</v>
      </c>
      <c r="AB87" s="79">
        <f>About!$C$67</f>
        <v>0</v>
      </c>
      <c r="AC87" s="79">
        <f>About!$C$67</f>
        <v>0</v>
      </c>
      <c r="AD87" s="79">
        <f>About!$C$67</f>
        <v>0</v>
      </c>
      <c r="AE87" s="79">
        <f>About!$C$67</f>
        <v>0</v>
      </c>
      <c r="AF87" s="79">
        <f>About!$C$67</f>
        <v>0</v>
      </c>
      <c r="AG87" s="79">
        <f>About!$C$67</f>
        <v>0</v>
      </c>
      <c r="AH87" s="79">
        <f>About!$C$67</f>
        <v>0</v>
      </c>
      <c r="AI87" s="79">
        <f>About!$C$67</f>
        <v>0</v>
      </c>
    </row>
    <row r="88" spans="1:35" x14ac:dyDescent="0.45">
      <c r="A88" s="56" t="s">
        <v>22</v>
      </c>
      <c r="B88" s="79">
        <f>About!$C$67</f>
        <v>0</v>
      </c>
      <c r="C88" s="79">
        <f>About!$C$67</f>
        <v>0</v>
      </c>
      <c r="D88" s="79">
        <f>About!$C$67</f>
        <v>0</v>
      </c>
      <c r="E88" s="79">
        <f>About!$C$67</f>
        <v>0</v>
      </c>
      <c r="F88" s="79">
        <f>About!$C$67</f>
        <v>0</v>
      </c>
      <c r="G88" s="79">
        <f>About!$C$67</f>
        <v>0</v>
      </c>
      <c r="H88" s="79">
        <f>About!$C$67</f>
        <v>0</v>
      </c>
      <c r="I88" s="79">
        <f>About!$C$67</f>
        <v>0</v>
      </c>
      <c r="J88" s="79">
        <f>About!$C$67</f>
        <v>0</v>
      </c>
      <c r="K88" s="79">
        <f>About!$C$67</f>
        <v>0</v>
      </c>
      <c r="L88" s="79">
        <f>About!$C$67</f>
        <v>0</v>
      </c>
      <c r="M88" s="79">
        <f>About!$C$67</f>
        <v>0</v>
      </c>
      <c r="N88" s="79">
        <f>About!$C$67</f>
        <v>0</v>
      </c>
      <c r="O88" s="79">
        <f>About!$C$67</f>
        <v>0</v>
      </c>
      <c r="P88" s="79">
        <f>About!$C$67</f>
        <v>0</v>
      </c>
      <c r="Q88" s="79">
        <f>About!$C$67</f>
        <v>0</v>
      </c>
      <c r="R88" s="79">
        <f>About!$C$67</f>
        <v>0</v>
      </c>
      <c r="S88" s="79">
        <f>About!$C$67</f>
        <v>0</v>
      </c>
      <c r="T88" s="79">
        <f>About!$C$67</f>
        <v>0</v>
      </c>
      <c r="U88" s="79">
        <f>About!$C$67</f>
        <v>0</v>
      </c>
      <c r="V88" s="79">
        <f>About!$C$67</f>
        <v>0</v>
      </c>
      <c r="W88" s="79">
        <f>About!$C$67</f>
        <v>0</v>
      </c>
      <c r="X88" s="79">
        <f>About!$C$67</f>
        <v>0</v>
      </c>
      <c r="Y88" s="79">
        <f>About!$C$67</f>
        <v>0</v>
      </c>
      <c r="Z88" s="79">
        <f>About!$C$67</f>
        <v>0</v>
      </c>
      <c r="AA88" s="79">
        <f>About!$C$67</f>
        <v>0</v>
      </c>
      <c r="AB88" s="79">
        <f>About!$C$67</f>
        <v>0</v>
      </c>
      <c r="AC88" s="79">
        <f>About!$C$67</f>
        <v>0</v>
      </c>
      <c r="AD88" s="79">
        <f>About!$C$67</f>
        <v>0</v>
      </c>
      <c r="AE88" s="79">
        <f>About!$C$67</f>
        <v>0</v>
      </c>
      <c r="AF88" s="79">
        <f>About!$C$67</f>
        <v>0</v>
      </c>
      <c r="AG88" s="79">
        <f>About!$C$67</f>
        <v>0</v>
      </c>
      <c r="AH88" s="79">
        <f>About!$C$67</f>
        <v>0</v>
      </c>
      <c r="AI88" s="79">
        <f>About!$C$67</f>
        <v>0</v>
      </c>
    </row>
    <row r="89" spans="1:35" x14ac:dyDescent="0.45">
      <c r="A89" s="56" t="s">
        <v>12</v>
      </c>
      <c r="B89" s="64" cm="1">
        <f t="array" ref="B89">SUMPRODUCT(EuroStatData*($B$79=EurostatCategory)*($A89=EuroStat_EPS_Fuel)*(B$54=EuroStatYear))*BTU_per_TJ</f>
        <v>413399606207475.19</v>
      </c>
      <c r="C89" s="64" cm="1">
        <f t="array" ref="C89">SUMPRODUCT(EuroStatData*($B$79=EurostatCategory)*($A89=EuroStat_EPS_Fuel)*(C$54=EuroStatYear))*BTU_per_TJ</f>
        <v>447002167542935.63</v>
      </c>
      <c r="D89" s="78">
        <f>C89*(1+D35)</f>
        <v>446009987670228.13</v>
      </c>
      <c r="E89" s="78">
        <f t="shared" ref="E89:AI89" si="9">D89*(1+E35)</f>
        <v>450379115018066.06</v>
      </c>
      <c r="F89" s="78">
        <f t="shared" si="9"/>
        <v>453721605596724.06</v>
      </c>
      <c r="G89" s="78">
        <f t="shared" si="9"/>
        <v>452945359538260.56</v>
      </c>
      <c r="H89" s="78">
        <f t="shared" si="9"/>
        <v>443193815378517.94</v>
      </c>
      <c r="I89" s="78">
        <f t="shared" si="9"/>
        <v>446686591187530.44</v>
      </c>
      <c r="J89" s="78">
        <f t="shared" si="9"/>
        <v>448996579109022.94</v>
      </c>
      <c r="K89" s="78">
        <f t="shared" si="9"/>
        <v>450206795746301.38</v>
      </c>
      <c r="L89" s="78">
        <f t="shared" si="9"/>
        <v>448780985352584.44</v>
      </c>
      <c r="M89" s="78">
        <f t="shared" si="9"/>
        <v>452977070565332.75</v>
      </c>
      <c r="N89" s="78">
        <f t="shared" si="9"/>
        <v>453419294621656.13</v>
      </c>
      <c r="O89" s="78">
        <f t="shared" si="9"/>
        <v>451201640766094.94</v>
      </c>
      <c r="P89" s="78">
        <f t="shared" si="9"/>
        <v>456290630875937.44</v>
      </c>
      <c r="Q89" s="78">
        <f t="shared" si="9"/>
        <v>459234843910843.44</v>
      </c>
      <c r="R89" s="78">
        <f t="shared" si="9"/>
        <v>463467446086884.56</v>
      </c>
      <c r="S89" s="78">
        <f t="shared" si="9"/>
        <v>467096820203134.81</v>
      </c>
      <c r="T89" s="78">
        <f t="shared" si="9"/>
        <v>469945390303754.19</v>
      </c>
      <c r="U89" s="78">
        <f t="shared" si="9"/>
        <v>471383351489433.5</v>
      </c>
      <c r="V89" s="78">
        <f t="shared" si="9"/>
        <v>473971993201646.56</v>
      </c>
      <c r="W89" s="78">
        <f t="shared" si="9"/>
        <v>475543700032472.13</v>
      </c>
      <c r="X89" s="78">
        <f t="shared" si="9"/>
        <v>477005377557875.88</v>
      </c>
      <c r="Y89" s="78">
        <f t="shared" si="9"/>
        <v>479110779319133.5</v>
      </c>
      <c r="Z89" s="78">
        <f t="shared" si="9"/>
        <v>482139236493807.88</v>
      </c>
      <c r="AA89" s="78">
        <f t="shared" si="9"/>
        <v>484019096578127.06</v>
      </c>
      <c r="AB89" s="78">
        <f t="shared" si="9"/>
        <v>486328016511133.25</v>
      </c>
      <c r="AC89" s="78">
        <f t="shared" si="9"/>
        <v>487724228132888.94</v>
      </c>
      <c r="AD89" s="78">
        <f t="shared" si="9"/>
        <v>488972993125095.5</v>
      </c>
      <c r="AE89" s="78">
        <f t="shared" si="9"/>
        <v>489734219461452.63</v>
      </c>
      <c r="AF89" s="78">
        <f t="shared" si="9"/>
        <v>492247116203408.31</v>
      </c>
      <c r="AG89" s="78">
        <f t="shared" si="9"/>
        <v>494048766204720</v>
      </c>
      <c r="AH89" s="78">
        <f t="shared" si="9"/>
        <v>496304806635360.19</v>
      </c>
      <c r="AI89" s="78">
        <f t="shared" si="9"/>
        <v>498256538851373.69</v>
      </c>
    </row>
    <row r="90" spans="1:35" x14ac:dyDescent="0.45">
      <c r="A90" s="56" t="s">
        <v>13</v>
      </c>
      <c r="B90" s="64" cm="1">
        <f t="array" ref="B90">SUMPRODUCT(EuroStatData*($B$79=EurostatCategory)*($A90=EuroStat_EPS_Fuel)*(B$54=EuroStatYear))*BTU_per_TJ</f>
        <v>1152754855565022.8</v>
      </c>
      <c r="C90" s="64" cm="1">
        <f t="array" ref="C90">SUMPRODUCT(EuroStatData*($B$79=EurostatCategory)*($A90=EuroStat_EPS_Fuel)*(C$54=EuroStatYear))*BTU_per_TJ</f>
        <v>1027832055816836.6</v>
      </c>
      <c r="D90" s="63">
        <v>0</v>
      </c>
      <c r="E90" s="63">
        <v>0</v>
      </c>
      <c r="F90" s="63">
        <v>0</v>
      </c>
      <c r="G90" s="63">
        <v>0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3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3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3">
        <v>0</v>
      </c>
      <c r="AB90" s="63">
        <v>0</v>
      </c>
      <c r="AC90" s="63">
        <v>0</v>
      </c>
      <c r="AD90" s="63">
        <v>0</v>
      </c>
      <c r="AE90" s="63">
        <v>0</v>
      </c>
      <c r="AF90" s="63">
        <v>0</v>
      </c>
      <c r="AG90" s="63">
        <v>0</v>
      </c>
      <c r="AH90" s="63">
        <v>0</v>
      </c>
      <c r="AI90" s="63">
        <v>0</v>
      </c>
    </row>
    <row r="91" spans="1:35" x14ac:dyDescent="0.45">
      <c r="A91" s="56" t="s">
        <v>23</v>
      </c>
      <c r="B91" s="64" cm="1">
        <f t="array" ref="B91">SUMPRODUCT(EuroStatData*($B$79=EurostatCategory)*($A91=EuroStat_EPS_Fuel)*(B$54=EuroStatYear))*BTU_per_TJ</f>
        <v>5465334810172203</v>
      </c>
      <c r="C91" s="64" cm="1">
        <f t="array" ref="C91">SUMPRODUCT(EuroStatData*($B$79=EurostatCategory)*($A91=EuroStat_EPS_Fuel)*(C$54=EuroStatYear))*BTU_per_TJ</f>
        <v>5201333461515337</v>
      </c>
      <c r="D91" s="63">
        <v>0</v>
      </c>
      <c r="E91" s="63">
        <v>0</v>
      </c>
      <c r="F91" s="63">
        <v>0</v>
      </c>
      <c r="G91" s="63">
        <v>0</v>
      </c>
      <c r="H91" s="63">
        <v>0</v>
      </c>
      <c r="I91" s="63">
        <v>0</v>
      </c>
      <c r="J91" s="63">
        <v>0</v>
      </c>
      <c r="K91" s="63">
        <v>0</v>
      </c>
      <c r="L91" s="63">
        <v>0</v>
      </c>
      <c r="M91" s="63">
        <v>0</v>
      </c>
      <c r="N91" s="63">
        <v>0</v>
      </c>
      <c r="O91" s="63">
        <v>0</v>
      </c>
      <c r="P91" s="63">
        <v>0</v>
      </c>
      <c r="Q91" s="63">
        <v>0</v>
      </c>
      <c r="R91" s="63">
        <v>0</v>
      </c>
      <c r="S91" s="63">
        <v>0</v>
      </c>
      <c r="T91" s="63">
        <v>0</v>
      </c>
      <c r="U91" s="63">
        <v>0</v>
      </c>
      <c r="V91" s="63">
        <v>0</v>
      </c>
      <c r="W91" s="63">
        <v>0</v>
      </c>
      <c r="X91" s="63">
        <v>0</v>
      </c>
      <c r="Y91" s="63">
        <v>0</v>
      </c>
      <c r="Z91" s="63">
        <v>0</v>
      </c>
      <c r="AA91" s="63">
        <v>0</v>
      </c>
      <c r="AB91" s="63">
        <v>0</v>
      </c>
      <c r="AC91" s="63">
        <v>0</v>
      </c>
      <c r="AD91" s="63">
        <v>0</v>
      </c>
      <c r="AE91" s="63">
        <v>0</v>
      </c>
      <c r="AF91" s="63">
        <v>0</v>
      </c>
      <c r="AG91" s="63">
        <v>0</v>
      </c>
      <c r="AH91" s="63">
        <v>0</v>
      </c>
      <c r="AI91" s="63">
        <v>0</v>
      </c>
    </row>
    <row r="92" spans="1:35" x14ac:dyDescent="0.45">
      <c r="A92" s="56" t="s">
        <v>24</v>
      </c>
      <c r="B92" s="64" cm="1">
        <f t="array" ref="B92">SUMPRODUCT(EuroStatData*($B$79=EurostatCategory)*($A92=EuroStat_EPS_Fuel)*(B$54=EuroStatYear))*BTU_per_TJ</f>
        <v>61186150325304.852</v>
      </c>
      <c r="C92" s="64" cm="1">
        <f t="array" ref="C92">SUMPRODUCT(EuroStatData*($B$79=EurostatCategory)*($A92=EuroStat_EPS_Fuel)*(C$54=EuroStatYear))*BTU_per_TJ</f>
        <v>63748993793056.195</v>
      </c>
      <c r="D92" s="78">
        <f>C92*(1+D38)</f>
        <v>63396443178786.734</v>
      </c>
      <c r="E92" s="78">
        <f t="shared" ref="E92:AI93" si="10">D92*(1+E38)</f>
        <v>63076989205310.008</v>
      </c>
      <c r="F92" s="78">
        <f t="shared" si="10"/>
        <v>62691063506232.906</v>
      </c>
      <c r="G92" s="78">
        <f t="shared" si="10"/>
        <v>62408500044147.438</v>
      </c>
      <c r="H92" s="78">
        <f t="shared" si="10"/>
        <v>62170187040350.141</v>
      </c>
      <c r="I92" s="78">
        <f t="shared" si="10"/>
        <v>62192650304355.578</v>
      </c>
      <c r="J92" s="78">
        <f t="shared" si="10"/>
        <v>62485529177665.664</v>
      </c>
      <c r="K92" s="78">
        <f t="shared" si="10"/>
        <v>63075334671125.227</v>
      </c>
      <c r="L92" s="78">
        <f t="shared" si="10"/>
        <v>63896676870277.781</v>
      </c>
      <c r="M92" s="78">
        <f t="shared" si="10"/>
        <v>64987092645071.617</v>
      </c>
      <c r="N92" s="78">
        <f t="shared" si="10"/>
        <v>66251746994727.18</v>
      </c>
      <c r="O92" s="78">
        <f t="shared" si="10"/>
        <v>67655596467490.586</v>
      </c>
      <c r="P92" s="78">
        <f t="shared" si="10"/>
        <v>68616910880404.82</v>
      </c>
      <c r="Q92" s="78">
        <f t="shared" si="10"/>
        <v>69582382474260.977</v>
      </c>
      <c r="R92" s="78">
        <f t="shared" si="10"/>
        <v>70539077355406.563</v>
      </c>
      <c r="S92" s="78">
        <f t="shared" si="10"/>
        <v>71484620119493.25</v>
      </c>
      <c r="T92" s="78">
        <f t="shared" si="10"/>
        <v>72434613450645.797</v>
      </c>
      <c r="U92" s="78">
        <f t="shared" si="10"/>
        <v>73390814858426.609</v>
      </c>
      <c r="V92" s="78">
        <f t="shared" si="10"/>
        <v>74376179736238.719</v>
      </c>
      <c r="W92" s="78">
        <f t="shared" si="10"/>
        <v>75400804880358.438</v>
      </c>
      <c r="X92" s="78">
        <f t="shared" si="10"/>
        <v>76474899647761.438</v>
      </c>
      <c r="Y92" s="78">
        <f t="shared" si="10"/>
        <v>77624384872037.063</v>
      </c>
      <c r="Z92" s="78">
        <f t="shared" si="10"/>
        <v>78880489403671.031</v>
      </c>
      <c r="AA92" s="78">
        <f t="shared" si="10"/>
        <v>80207587471250.781</v>
      </c>
      <c r="AB92" s="78">
        <f t="shared" si="10"/>
        <v>81628528834313.656</v>
      </c>
      <c r="AC92" s="78">
        <f t="shared" si="10"/>
        <v>83125699778547.953</v>
      </c>
      <c r="AD92" s="78">
        <f t="shared" si="10"/>
        <v>84756972883378.5</v>
      </c>
      <c r="AE92" s="78">
        <f t="shared" si="10"/>
        <v>86484480606059.328</v>
      </c>
      <c r="AF92" s="78">
        <f t="shared" si="10"/>
        <v>88307027555456.266</v>
      </c>
      <c r="AG92" s="78">
        <f t="shared" si="10"/>
        <v>90227211215570.672</v>
      </c>
      <c r="AH92" s="78">
        <f t="shared" si="10"/>
        <v>92270138837783.656</v>
      </c>
      <c r="AI92" s="78">
        <f t="shared" si="10"/>
        <v>94429898674106.734</v>
      </c>
    </row>
    <row r="93" spans="1:35" x14ac:dyDescent="0.45">
      <c r="A93" s="56" t="s">
        <v>25</v>
      </c>
      <c r="B93" s="64" cm="1">
        <f t="array" ref="B93">SUMPRODUCT(EuroStatData*($B$79=EurostatCategory)*($A93=EuroStat_EPS_Fuel)*(B$54=EuroStatYear))*BTU_per_TJ</f>
        <v>259752926178692.22</v>
      </c>
      <c r="C93" s="64" cm="1">
        <f t="array" ref="C93">SUMPRODUCT(EuroStatData*($B$79=EurostatCategory)*($A93=EuroStat_EPS_Fuel)*(C$54=EuroStatYear))*BTU_per_TJ</f>
        <v>346554845501331.81</v>
      </c>
      <c r="D93" s="78">
        <f>C93*(1+D39)</f>
        <v>357595446529134.88</v>
      </c>
      <c r="E93" s="78">
        <f t="shared" si="10"/>
        <v>366598169243709.56</v>
      </c>
      <c r="F93" s="78">
        <f t="shared" si="10"/>
        <v>370605549120585.88</v>
      </c>
      <c r="G93" s="78">
        <f t="shared" si="10"/>
        <v>373826930015939.31</v>
      </c>
      <c r="H93" s="78">
        <f t="shared" si="10"/>
        <v>373699068492067.75</v>
      </c>
      <c r="I93" s="78">
        <f t="shared" si="10"/>
        <v>372383626620349.13</v>
      </c>
      <c r="J93" s="78">
        <f t="shared" si="10"/>
        <v>371292242217081.38</v>
      </c>
      <c r="K93" s="78">
        <f t="shared" si="10"/>
        <v>370872311367493.88</v>
      </c>
      <c r="L93" s="78">
        <f t="shared" si="10"/>
        <v>370450260458806.63</v>
      </c>
      <c r="M93" s="78">
        <f t="shared" si="10"/>
        <v>370750472422583.19</v>
      </c>
      <c r="N93" s="78">
        <f t="shared" si="10"/>
        <v>371382680029559.13</v>
      </c>
      <c r="O93" s="78">
        <f t="shared" si="10"/>
        <v>371978779033017.13</v>
      </c>
      <c r="P93" s="78">
        <f t="shared" si="10"/>
        <v>371596284662585.31</v>
      </c>
      <c r="Q93" s="78">
        <f t="shared" si="10"/>
        <v>371096702195842.44</v>
      </c>
      <c r="R93" s="78">
        <f t="shared" si="10"/>
        <v>370039819613576.38</v>
      </c>
      <c r="S93" s="78">
        <f t="shared" si="10"/>
        <v>368779255140247</v>
      </c>
      <c r="T93" s="78">
        <f t="shared" si="10"/>
        <v>367194456068823.56</v>
      </c>
      <c r="U93" s="78">
        <f t="shared" si="10"/>
        <v>365397796147709.31</v>
      </c>
      <c r="V93" s="78">
        <f t="shared" si="10"/>
        <v>363227017545357.19</v>
      </c>
      <c r="W93" s="78">
        <f t="shared" si="10"/>
        <v>360746376527747.75</v>
      </c>
      <c r="X93" s="78">
        <f t="shared" si="10"/>
        <v>357966551138401.56</v>
      </c>
      <c r="Y93" s="78">
        <f t="shared" si="10"/>
        <v>354981687981440.63</v>
      </c>
      <c r="Z93" s="78">
        <f t="shared" si="10"/>
        <v>351999657311019.88</v>
      </c>
      <c r="AA93" s="78">
        <f t="shared" si="10"/>
        <v>348928061893081.81</v>
      </c>
      <c r="AB93" s="78">
        <f t="shared" si="10"/>
        <v>345723776971041.81</v>
      </c>
      <c r="AC93" s="78">
        <f t="shared" si="10"/>
        <v>342478642538967.31</v>
      </c>
      <c r="AD93" s="78">
        <f t="shared" si="10"/>
        <v>339225977598423.94</v>
      </c>
      <c r="AE93" s="78">
        <f t="shared" si="10"/>
        <v>335992739820411.81</v>
      </c>
      <c r="AF93" s="78">
        <f t="shared" si="10"/>
        <v>332702161658686.81</v>
      </c>
      <c r="AG93" s="78">
        <f t="shared" si="10"/>
        <v>329327208443347.81</v>
      </c>
      <c r="AH93" s="78">
        <f t="shared" si="10"/>
        <v>325860212660535.5</v>
      </c>
      <c r="AI93" s="78">
        <f t="shared" si="10"/>
        <v>322362327602488.5</v>
      </c>
    </row>
    <row r="94" spans="1:35" x14ac:dyDescent="0.45">
      <c r="A94" s="56" t="s">
        <v>14</v>
      </c>
      <c r="B94" s="64" cm="1">
        <f t="array" ref="B94">SUMPRODUCT(EuroStatData*($B$79=EurostatCategory)*($A94=EuroStat_EPS_Fuel)*(B$54=EuroStatYear))*BTU_per_TJ</f>
        <v>1426097546649899.5</v>
      </c>
      <c r="C94" s="64" cm="1">
        <f t="array" ref="C94">SUMPRODUCT(EuroStatData*($B$79=EurostatCategory)*($A94=EuroStat_EPS_Fuel)*(C$54=EuroStatYear))*BTU_per_TJ</f>
        <v>1508087219315272.8</v>
      </c>
      <c r="D94" s="63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0</v>
      </c>
      <c r="K94" s="63">
        <v>0</v>
      </c>
      <c r="L94" s="63">
        <v>0</v>
      </c>
      <c r="M94" s="63">
        <v>0</v>
      </c>
      <c r="N94" s="63">
        <v>0</v>
      </c>
      <c r="O94" s="63">
        <v>0</v>
      </c>
      <c r="P94" s="63">
        <v>0</v>
      </c>
      <c r="Q94" s="63">
        <v>0</v>
      </c>
      <c r="R94" s="63">
        <v>0</v>
      </c>
      <c r="S94" s="63">
        <v>0</v>
      </c>
      <c r="T94" s="63">
        <v>0</v>
      </c>
      <c r="U94" s="63">
        <v>0</v>
      </c>
      <c r="V94" s="63">
        <v>0</v>
      </c>
      <c r="W94" s="63">
        <v>0</v>
      </c>
      <c r="X94" s="63">
        <v>0</v>
      </c>
      <c r="Y94" s="63">
        <v>0</v>
      </c>
      <c r="Z94" s="63">
        <v>0</v>
      </c>
      <c r="AA94" s="63">
        <v>0</v>
      </c>
      <c r="AB94" s="63">
        <v>0</v>
      </c>
      <c r="AC94" s="63">
        <v>0</v>
      </c>
      <c r="AD94" s="63">
        <v>0</v>
      </c>
      <c r="AE94" s="63">
        <v>0</v>
      </c>
      <c r="AF94" s="63">
        <v>0</v>
      </c>
      <c r="AG94" s="63">
        <v>0</v>
      </c>
      <c r="AH94" s="63">
        <v>0</v>
      </c>
      <c r="AI94" s="63">
        <v>0</v>
      </c>
    </row>
    <row r="95" spans="1:35" x14ac:dyDescent="0.45">
      <c r="A95" s="56" t="s">
        <v>26</v>
      </c>
      <c r="B95" s="63">
        <v>0</v>
      </c>
      <c r="C95" s="63">
        <v>0</v>
      </c>
      <c r="D95" s="63">
        <v>0</v>
      </c>
      <c r="E95" s="63">
        <v>0</v>
      </c>
      <c r="F95" s="63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3">
        <v>0</v>
      </c>
      <c r="N95" s="63">
        <v>0</v>
      </c>
      <c r="O95" s="63">
        <v>0</v>
      </c>
      <c r="P95" s="63">
        <v>0</v>
      </c>
      <c r="Q95" s="63">
        <v>0</v>
      </c>
      <c r="R95" s="63">
        <v>0</v>
      </c>
      <c r="S95" s="63">
        <v>0</v>
      </c>
      <c r="T95" s="63">
        <v>0</v>
      </c>
      <c r="U95" s="63">
        <v>0</v>
      </c>
      <c r="V95" s="63">
        <v>0</v>
      </c>
      <c r="W95" s="63">
        <v>0</v>
      </c>
      <c r="X95" s="63">
        <v>0</v>
      </c>
      <c r="Y95" s="63">
        <v>0</v>
      </c>
      <c r="Z95" s="63">
        <v>0</v>
      </c>
      <c r="AA95" s="63">
        <v>0</v>
      </c>
      <c r="AB95" s="63">
        <v>0</v>
      </c>
      <c r="AC95" s="63">
        <v>0</v>
      </c>
      <c r="AD95" s="63">
        <v>0</v>
      </c>
      <c r="AE95" s="63">
        <v>0</v>
      </c>
      <c r="AF95" s="63">
        <v>0</v>
      </c>
      <c r="AG95" s="63">
        <v>0</v>
      </c>
      <c r="AH95" s="63">
        <v>0</v>
      </c>
      <c r="AI95" s="63">
        <v>0</v>
      </c>
    </row>
    <row r="96" spans="1:35" x14ac:dyDescent="0.45">
      <c r="A96" s="56" t="s">
        <v>27</v>
      </c>
      <c r="B96" s="79">
        <f>About!$C$67</f>
        <v>0</v>
      </c>
      <c r="C96" s="79">
        <f>About!$C$67</f>
        <v>0</v>
      </c>
      <c r="D96" s="79">
        <f>About!$C$67</f>
        <v>0</v>
      </c>
      <c r="E96" s="79">
        <f>About!$C$67</f>
        <v>0</v>
      </c>
      <c r="F96" s="79">
        <f>About!$C$67</f>
        <v>0</v>
      </c>
      <c r="G96" s="79">
        <f>About!$C$67</f>
        <v>0</v>
      </c>
      <c r="H96" s="79">
        <f>About!$C$67</f>
        <v>0</v>
      </c>
      <c r="I96" s="79">
        <f>About!$C$67</f>
        <v>0</v>
      </c>
      <c r="J96" s="79">
        <f>About!$C$67</f>
        <v>0</v>
      </c>
      <c r="K96" s="79">
        <f>About!$C$67</f>
        <v>0</v>
      </c>
      <c r="L96" s="79">
        <f>About!$C$67</f>
        <v>0</v>
      </c>
      <c r="M96" s="79">
        <f>About!$C$67</f>
        <v>0</v>
      </c>
      <c r="N96" s="79">
        <f>About!$C$67</f>
        <v>0</v>
      </c>
      <c r="O96" s="79">
        <f>About!$C$67</f>
        <v>0</v>
      </c>
      <c r="P96" s="79">
        <f>About!$C$67</f>
        <v>0</v>
      </c>
      <c r="Q96" s="79">
        <f>About!$C$67</f>
        <v>0</v>
      </c>
      <c r="R96" s="79">
        <f>About!$C$67</f>
        <v>0</v>
      </c>
      <c r="S96" s="79">
        <f>About!$C$67</f>
        <v>0</v>
      </c>
      <c r="T96" s="79">
        <f>About!$C$67</f>
        <v>0</v>
      </c>
      <c r="U96" s="79">
        <f>About!$C$67</f>
        <v>0</v>
      </c>
      <c r="V96" s="79">
        <f>About!$C$67</f>
        <v>0</v>
      </c>
      <c r="W96" s="79">
        <f>About!$C$67</f>
        <v>0</v>
      </c>
      <c r="X96" s="79">
        <f>About!$C$67</f>
        <v>0</v>
      </c>
      <c r="Y96" s="79">
        <f>About!$C$67</f>
        <v>0</v>
      </c>
      <c r="Z96" s="79">
        <f>About!$C$67</f>
        <v>0</v>
      </c>
      <c r="AA96" s="79">
        <f>About!$C$67</f>
        <v>0</v>
      </c>
      <c r="AB96" s="79">
        <f>About!$C$67</f>
        <v>0</v>
      </c>
      <c r="AC96" s="79">
        <f>About!$C$67</f>
        <v>0</v>
      </c>
      <c r="AD96" s="79">
        <f>About!$C$67</f>
        <v>0</v>
      </c>
      <c r="AE96" s="79">
        <f>About!$C$67</f>
        <v>0</v>
      </c>
      <c r="AF96" s="79">
        <f>About!$C$67</f>
        <v>0</v>
      </c>
      <c r="AG96" s="79">
        <f>About!$C$67</f>
        <v>0</v>
      </c>
      <c r="AH96" s="79">
        <f>About!$C$67</f>
        <v>0</v>
      </c>
      <c r="AI96" s="79">
        <f>About!$C$67</f>
        <v>0</v>
      </c>
    </row>
    <row r="97" spans="1:35" x14ac:dyDescent="0.45">
      <c r="A97" s="56" t="s">
        <v>28</v>
      </c>
      <c r="B97" s="64" cm="1">
        <f t="array" ref="B97">SUMPRODUCT(EuroStatData*($B$79=EurostatCategory)*($A97=EuroStat_EPS_Fuel)*(B$54=EuroStatYear))*BTU_per_TJ</f>
        <v>38203004039936.016</v>
      </c>
      <c r="C97" s="64" cm="1">
        <f t="array" ref="C97">SUMPRODUCT(EuroStatData*($B$79=EurostatCategory)*($A97=EuroStat_EPS_Fuel)*(C$54=EuroStatYear))*BTU_per_TJ</f>
        <v>37546912707632.57</v>
      </c>
      <c r="D97" s="78">
        <f>C97*(1+D43)</f>
        <v>37190809964510.039</v>
      </c>
      <c r="E97" s="78">
        <f t="shared" ref="E97:AI101" si="11">D97*(1+E43)</f>
        <v>36644729279993.234</v>
      </c>
      <c r="F97" s="78">
        <f t="shared" si="11"/>
        <v>36628039055505.602</v>
      </c>
      <c r="G97" s="78">
        <f t="shared" si="11"/>
        <v>34953271610740.688</v>
      </c>
      <c r="H97" s="78">
        <f t="shared" si="11"/>
        <v>33311288438342.07</v>
      </c>
      <c r="I97" s="78">
        <f t="shared" si="11"/>
        <v>31289664476277.91</v>
      </c>
      <c r="J97" s="78">
        <f t="shared" si="11"/>
        <v>29892836898609.938</v>
      </c>
      <c r="K97" s="78">
        <f t="shared" si="11"/>
        <v>27212801780831.523</v>
      </c>
      <c r="L97" s="78">
        <f t="shared" si="11"/>
        <v>25321798010534.68</v>
      </c>
      <c r="M97" s="78">
        <f t="shared" si="11"/>
        <v>24326616295928.406</v>
      </c>
      <c r="N97" s="78">
        <f t="shared" si="11"/>
        <v>23559198373774.547</v>
      </c>
      <c r="O97" s="78">
        <f t="shared" si="11"/>
        <v>22647110009971.387</v>
      </c>
      <c r="P97" s="78">
        <f t="shared" si="11"/>
        <v>22133284718971.539</v>
      </c>
      <c r="Q97" s="78">
        <f t="shared" si="11"/>
        <v>21022619860209.406</v>
      </c>
      <c r="R97" s="78">
        <f t="shared" si="11"/>
        <v>19583996176961.102</v>
      </c>
      <c r="S97" s="78">
        <f t="shared" si="11"/>
        <v>18281825361134.25</v>
      </c>
      <c r="T97" s="78">
        <f t="shared" si="11"/>
        <v>17378762817577.822</v>
      </c>
      <c r="U97" s="78">
        <f t="shared" si="11"/>
        <v>16803798059858.262</v>
      </c>
      <c r="V97" s="78">
        <f t="shared" si="11"/>
        <v>15710738497398.678</v>
      </c>
      <c r="W97" s="78">
        <f t="shared" si="11"/>
        <v>15191889285930.846</v>
      </c>
      <c r="X97" s="78">
        <f t="shared" si="11"/>
        <v>14378870180573.889</v>
      </c>
      <c r="Y97" s="78">
        <f t="shared" si="11"/>
        <v>13658242469225.381</v>
      </c>
      <c r="Z97" s="78">
        <f t="shared" si="11"/>
        <v>12855828502128.127</v>
      </c>
      <c r="AA97" s="78">
        <f t="shared" si="11"/>
        <v>11739811580081.508</v>
      </c>
      <c r="AB97" s="78">
        <f t="shared" si="11"/>
        <v>10906578098343.621</v>
      </c>
      <c r="AC97" s="78">
        <f t="shared" si="11"/>
        <v>9800262638464.1602</v>
      </c>
      <c r="AD97" s="78">
        <f t="shared" si="11"/>
        <v>9337575669391.4883</v>
      </c>
      <c r="AE97" s="78">
        <f t="shared" si="11"/>
        <v>8957901614281.7793</v>
      </c>
      <c r="AF97" s="78">
        <f t="shared" si="11"/>
        <v>7467475314447.7549</v>
      </c>
      <c r="AG97" s="78">
        <f t="shared" si="11"/>
        <v>6864750640307.3105</v>
      </c>
      <c r="AH97" s="78">
        <f t="shared" si="11"/>
        <v>6431031724005.6914</v>
      </c>
      <c r="AI97" s="78">
        <f t="shared" si="11"/>
        <v>5454100748995.0986</v>
      </c>
    </row>
    <row r="98" spans="1:35" x14ac:dyDescent="0.45">
      <c r="A98" s="56" t="s">
        <v>15</v>
      </c>
      <c r="B98" s="64" cm="1">
        <f t="array" ref="B98">SUMPRODUCT(EuroStatData*($B$79=EurostatCategory)*($A98=EuroStat_EPS_Fuel)*(B$54=EuroStatYear))*BTU_per_TJ</f>
        <v>2.2738652408234816E+16</v>
      </c>
      <c r="C98" s="64" cm="1">
        <f t="array" ref="C98">SUMPRODUCT(EuroStatData*($B$79=EurostatCategory)*($A98=EuroStat_EPS_Fuel)*(C$54=EuroStatYear))*BTU_per_TJ</f>
        <v>2.2396832094073788E+16</v>
      </c>
      <c r="D98" s="78">
        <f>C98*(1+D44)</f>
        <v>2.2117908479478704E+16</v>
      </c>
      <c r="E98" s="78">
        <f t="shared" si="11"/>
        <v>2.2284729573711884E+16</v>
      </c>
      <c r="F98" s="78">
        <f t="shared" si="11"/>
        <v>1.7709939987963106E+16</v>
      </c>
      <c r="G98" s="78">
        <f t="shared" si="11"/>
        <v>1.2380141295777146E+16</v>
      </c>
      <c r="H98" s="78">
        <f t="shared" si="11"/>
        <v>7087268921650510</v>
      </c>
      <c r="I98" s="78">
        <f t="shared" si="11"/>
        <v>7061799138515836</v>
      </c>
      <c r="J98" s="78">
        <f t="shared" si="11"/>
        <v>7062913191650823</v>
      </c>
      <c r="K98" s="78">
        <f t="shared" si="11"/>
        <v>7075766263468657</v>
      </c>
      <c r="L98" s="78">
        <f t="shared" si="11"/>
        <v>7091663003790016</v>
      </c>
      <c r="M98" s="78">
        <f t="shared" si="11"/>
        <v>7108125780350566</v>
      </c>
      <c r="N98" s="78">
        <f t="shared" si="11"/>
        <v>4553892355758419</v>
      </c>
      <c r="O98" s="78">
        <f t="shared" si="11"/>
        <v>4545632481809133</v>
      </c>
      <c r="P98" s="78">
        <f t="shared" si="11"/>
        <v>2055530005008104</v>
      </c>
      <c r="Q98" s="78">
        <f t="shared" si="11"/>
        <v>2031572604596854.5</v>
      </c>
      <c r="R98" s="78">
        <f t="shared" si="11"/>
        <v>2010973908086922.5</v>
      </c>
      <c r="S98" s="78">
        <f t="shared" si="11"/>
        <v>1981630939743255.3</v>
      </c>
      <c r="T98" s="78">
        <f t="shared" si="11"/>
        <v>1960361117886976.3</v>
      </c>
      <c r="U98" s="78">
        <f t="shared" si="11"/>
        <v>1947422125192062.5</v>
      </c>
      <c r="V98" s="78">
        <f t="shared" si="11"/>
        <v>1926691882685705.5</v>
      </c>
      <c r="W98" s="78">
        <f t="shared" si="11"/>
        <v>1910742796908901.3</v>
      </c>
      <c r="X98" s="78">
        <f t="shared" si="11"/>
        <v>1899021630847528.5</v>
      </c>
      <c r="Y98" s="78">
        <f t="shared" si="11"/>
        <v>1889404240919711.8</v>
      </c>
      <c r="Z98" s="78">
        <f t="shared" si="11"/>
        <v>1103079022191326.3</v>
      </c>
      <c r="AA98" s="78">
        <f t="shared" si="11"/>
        <v>664057744326729.13</v>
      </c>
      <c r="AB98" s="78">
        <f t="shared" si="11"/>
        <v>317878102122604.81</v>
      </c>
      <c r="AC98" s="78">
        <f t="shared" si="11"/>
        <v>300828960240179.75</v>
      </c>
      <c r="AD98" s="78">
        <f t="shared" si="11"/>
        <v>281813999285111.63</v>
      </c>
      <c r="AE98" s="78">
        <f t="shared" si="11"/>
        <v>256362363577779.41</v>
      </c>
      <c r="AF98" s="78">
        <f t="shared" si="11"/>
        <v>231753296773047.81</v>
      </c>
      <c r="AG98" s="78">
        <f t="shared" si="11"/>
        <v>210482406143811.94</v>
      </c>
      <c r="AH98" s="78">
        <f t="shared" si="11"/>
        <v>95484548518237.781</v>
      </c>
      <c r="AI98" s="78">
        <f t="shared" si="11"/>
        <v>86744027105455.016</v>
      </c>
    </row>
    <row r="99" spans="1:35" x14ac:dyDescent="0.45">
      <c r="A99" s="56" t="s">
        <v>29</v>
      </c>
      <c r="B99" s="64" cm="1">
        <f t="array" ref="B99">SUMPRODUCT(EuroStatData*($B$79=EurostatCategory)*($A99=EuroStat_EPS_Fuel)*(B$54=EuroStatYear))*BTU_per_TJ</f>
        <v>1742723414532097.5</v>
      </c>
      <c r="C99" s="64" cm="1">
        <f t="array" ref="C99">SUMPRODUCT(EuroStatData*($B$79=EurostatCategory)*($A99=EuroStat_EPS_Fuel)*(C$54=EuroStatYear))*BTU_per_TJ</f>
        <v>1739549700086853</v>
      </c>
      <c r="D99" s="78">
        <f>C99*(1+D45)</f>
        <v>1697421070140603</v>
      </c>
      <c r="E99" s="78">
        <f t="shared" si="11"/>
        <v>1658532278340314.5</v>
      </c>
      <c r="F99" s="78">
        <f t="shared" si="11"/>
        <v>1638154500376328.3</v>
      </c>
      <c r="G99" s="78">
        <f t="shared" si="11"/>
        <v>1603085755243055.3</v>
      </c>
      <c r="H99" s="78">
        <f t="shared" si="11"/>
        <v>1530009854279561.8</v>
      </c>
      <c r="I99" s="78">
        <f t="shared" si="11"/>
        <v>1501605183264120.5</v>
      </c>
      <c r="J99" s="78">
        <f t="shared" si="11"/>
        <v>1453026836670049.3</v>
      </c>
      <c r="K99" s="78">
        <f t="shared" si="11"/>
        <v>1405780171300642.3</v>
      </c>
      <c r="L99" s="78">
        <f t="shared" si="11"/>
        <v>1336562752398690.5</v>
      </c>
      <c r="M99" s="78">
        <f t="shared" si="11"/>
        <v>1296555686437827.3</v>
      </c>
      <c r="N99" s="78">
        <f t="shared" si="11"/>
        <v>1271936005084794.8</v>
      </c>
      <c r="O99" s="78">
        <f t="shared" si="11"/>
        <v>1196079215197497.5</v>
      </c>
      <c r="P99" s="78">
        <f t="shared" si="11"/>
        <v>1154560319363674.5</v>
      </c>
      <c r="Q99" s="78">
        <f t="shared" si="11"/>
        <v>1094704452457298.8</v>
      </c>
      <c r="R99" s="78">
        <f t="shared" si="11"/>
        <v>1034706750173167.6</v>
      </c>
      <c r="S99" s="78">
        <f t="shared" si="11"/>
        <v>975342073070268</v>
      </c>
      <c r="T99" s="78">
        <f t="shared" si="11"/>
        <v>926537410285008.38</v>
      </c>
      <c r="U99" s="78">
        <f t="shared" si="11"/>
        <v>915990650043951.38</v>
      </c>
      <c r="V99" s="78">
        <f t="shared" si="11"/>
        <v>872578234167842.75</v>
      </c>
      <c r="W99" s="78">
        <f t="shared" si="11"/>
        <v>848253515207034.75</v>
      </c>
      <c r="X99" s="78">
        <f t="shared" si="11"/>
        <v>824553781076985.75</v>
      </c>
      <c r="Y99" s="78">
        <f t="shared" si="11"/>
        <v>804494462465705.38</v>
      </c>
      <c r="Z99" s="78">
        <f t="shared" si="11"/>
        <v>779167646114459.38</v>
      </c>
      <c r="AA99" s="78">
        <f t="shared" si="11"/>
        <v>758489560063445.88</v>
      </c>
      <c r="AB99" s="78">
        <f t="shared" si="11"/>
        <v>727476691107361.88</v>
      </c>
      <c r="AC99" s="78">
        <f t="shared" si="11"/>
        <v>708788178627485.25</v>
      </c>
      <c r="AD99" s="78">
        <f t="shared" si="11"/>
        <v>682178688530733.88</v>
      </c>
      <c r="AE99" s="78">
        <f t="shared" si="11"/>
        <v>665371322256659.63</v>
      </c>
      <c r="AF99" s="78">
        <f t="shared" si="11"/>
        <v>638100652149820.88</v>
      </c>
      <c r="AG99" s="78">
        <f t="shared" si="11"/>
        <v>624020134450852</v>
      </c>
      <c r="AH99" s="78">
        <f t="shared" si="11"/>
        <v>614136833813435.75</v>
      </c>
      <c r="AI99" s="78">
        <f t="shared" si="11"/>
        <v>597249619158825.25</v>
      </c>
    </row>
    <row r="100" spans="1:35" x14ac:dyDescent="0.45">
      <c r="A100" s="56" t="s">
        <v>16</v>
      </c>
      <c r="B100" s="64" cm="1">
        <f t="array" ref="B100">SUMPRODUCT(EuroStatData*($B$79=EurostatCategory)*($A100=EuroStat_EPS_Fuel)*(B$54=EuroStatYear))*BTU_per_TJ</f>
        <v>913942886156661.38</v>
      </c>
      <c r="C100" s="64" cm="1">
        <f t="array" ref="C100">SUMPRODUCT(EuroStatData*($B$79=EurostatCategory)*($A100=EuroStat_EPS_Fuel)*(C$54=EuroStatYear))*BTU_per_TJ</f>
        <v>973690848165933.5</v>
      </c>
      <c r="D100" s="78">
        <f>C100*(1+D46)</f>
        <v>968887461730306.5</v>
      </c>
      <c r="E100" s="78">
        <f t="shared" si="11"/>
        <v>954127650054068.63</v>
      </c>
      <c r="F100" s="78">
        <f t="shared" si="11"/>
        <v>935740269671337.38</v>
      </c>
      <c r="G100" s="78">
        <f t="shared" si="11"/>
        <v>917937415719009.63</v>
      </c>
      <c r="H100" s="78">
        <f t="shared" si="11"/>
        <v>873194896553231</v>
      </c>
      <c r="I100" s="78">
        <f t="shared" si="11"/>
        <v>864582492665946</v>
      </c>
      <c r="J100" s="78">
        <f t="shared" si="11"/>
        <v>856604317605444</v>
      </c>
      <c r="K100" s="78">
        <f t="shared" si="11"/>
        <v>847550233093676.25</v>
      </c>
      <c r="L100" s="78">
        <f t="shared" si="11"/>
        <v>822241502371305.75</v>
      </c>
      <c r="M100" s="78">
        <f t="shared" si="11"/>
        <v>827604233927910.38</v>
      </c>
      <c r="N100" s="78">
        <f t="shared" si="11"/>
        <v>824117704616857.5</v>
      </c>
      <c r="O100" s="78">
        <f t="shared" si="11"/>
        <v>819328595175364.75</v>
      </c>
      <c r="P100" s="78">
        <f t="shared" si="11"/>
        <v>823738546216318.5</v>
      </c>
      <c r="Q100" s="78">
        <f t="shared" si="11"/>
        <v>819059946086516.5</v>
      </c>
      <c r="R100" s="78">
        <f t="shared" si="11"/>
        <v>812492758867195</v>
      </c>
      <c r="S100" s="78">
        <f t="shared" si="11"/>
        <v>805653096709600.88</v>
      </c>
      <c r="T100" s="78">
        <f t="shared" si="11"/>
        <v>797392197204599.38</v>
      </c>
      <c r="U100" s="78">
        <f t="shared" si="11"/>
        <v>790807427907609.25</v>
      </c>
      <c r="V100" s="78">
        <f t="shared" si="11"/>
        <v>782735610549833.25</v>
      </c>
      <c r="W100" s="78">
        <f t="shared" si="11"/>
        <v>774813036670325.63</v>
      </c>
      <c r="X100" s="78">
        <f t="shared" si="11"/>
        <v>766001273899471.88</v>
      </c>
      <c r="Y100" s="78">
        <f t="shared" si="11"/>
        <v>757142540551429</v>
      </c>
      <c r="Z100" s="78">
        <f t="shared" si="11"/>
        <v>749350474061527.5</v>
      </c>
      <c r="AA100" s="78">
        <f t="shared" si="11"/>
        <v>740153864794421.5</v>
      </c>
      <c r="AB100" s="78">
        <f t="shared" si="11"/>
        <v>729890935972722.13</v>
      </c>
      <c r="AC100" s="78">
        <f t="shared" si="11"/>
        <v>719714700992187.5</v>
      </c>
      <c r="AD100" s="78">
        <f t="shared" si="11"/>
        <v>710167597767620.5</v>
      </c>
      <c r="AE100" s="78">
        <f t="shared" si="11"/>
        <v>701624643751473</v>
      </c>
      <c r="AF100" s="78">
        <f t="shared" si="11"/>
        <v>692195429339040</v>
      </c>
      <c r="AG100" s="78">
        <f t="shared" si="11"/>
        <v>683956529499340.75</v>
      </c>
      <c r="AH100" s="78">
        <f t="shared" si="11"/>
        <v>675312025460451.38</v>
      </c>
      <c r="AI100" s="78">
        <f t="shared" si="11"/>
        <v>666436998560875.13</v>
      </c>
    </row>
    <row r="101" spans="1:35" x14ac:dyDescent="0.45">
      <c r="A101" s="56" t="s">
        <v>30</v>
      </c>
      <c r="B101" s="64" cm="1">
        <f t="array" ref="B101">SUMPRODUCT(EuroStatData*($B$79=EurostatCategory)*($A101=EuroStat_EPS_Fuel)*(B$54=EuroStatYear))*BTU_per_TJ</f>
        <v>37448814583497.266</v>
      </c>
      <c r="C101" s="64" cm="1">
        <f t="array" ref="C101">SUMPRODUCT(EuroStatData*($B$79=EurostatCategory)*($A101=EuroStat_EPS_Fuel)*(C$54=EuroStatYear))*BTU_per_TJ</f>
        <v>37256319561081.477</v>
      </c>
      <c r="D101" s="78">
        <f>C101*(1+D47)</f>
        <v>36627910228384.125</v>
      </c>
      <c r="E101" s="78">
        <f t="shared" si="11"/>
        <v>36199684961374.07</v>
      </c>
      <c r="F101" s="78">
        <f t="shared" si="11"/>
        <v>36578679110012.328</v>
      </c>
      <c r="G101" s="78">
        <f t="shared" si="11"/>
        <v>36544703894791.367</v>
      </c>
      <c r="H101" s="78">
        <f t="shared" si="11"/>
        <v>36080987082252.43</v>
      </c>
      <c r="I101" s="78">
        <f t="shared" si="11"/>
        <v>36086287430918.82</v>
      </c>
      <c r="J101" s="78">
        <f t="shared" si="11"/>
        <v>36261969130003.969</v>
      </c>
      <c r="K101" s="78">
        <f t="shared" si="11"/>
        <v>36604687856172.477</v>
      </c>
      <c r="L101" s="78">
        <f t="shared" si="11"/>
        <v>36539881119107.477</v>
      </c>
      <c r="M101" s="78">
        <f t="shared" si="11"/>
        <v>36968497836639.578</v>
      </c>
      <c r="N101" s="78">
        <f t="shared" si="11"/>
        <v>36693277590604.469</v>
      </c>
      <c r="O101" s="78">
        <f t="shared" si="11"/>
        <v>35531282516952.148</v>
      </c>
      <c r="P101" s="78">
        <f t="shared" si="11"/>
        <v>35409812601240.5</v>
      </c>
      <c r="Q101" s="78">
        <f t="shared" si="11"/>
        <v>35954895048281.742</v>
      </c>
      <c r="R101" s="78">
        <f t="shared" si="11"/>
        <v>36091942998158.82</v>
      </c>
      <c r="S101" s="78">
        <f t="shared" si="11"/>
        <v>36219448482708.086</v>
      </c>
      <c r="T101" s="78">
        <f t="shared" si="11"/>
        <v>36700842233317.438</v>
      </c>
      <c r="U101" s="78">
        <f t="shared" si="11"/>
        <v>36997269621666.016</v>
      </c>
      <c r="V101" s="78">
        <f t="shared" si="11"/>
        <v>37414185627067.289</v>
      </c>
      <c r="W101" s="78">
        <f t="shared" si="11"/>
        <v>37576151079320.008</v>
      </c>
      <c r="X101" s="78">
        <f t="shared" si="11"/>
        <v>38064404791587.211</v>
      </c>
      <c r="Y101" s="78">
        <f t="shared" si="11"/>
        <v>38754055409792.781</v>
      </c>
      <c r="Z101" s="78">
        <f t="shared" si="11"/>
        <v>39429763692963.875</v>
      </c>
      <c r="AA101" s="78">
        <f t="shared" si="11"/>
        <v>40255782350275.188</v>
      </c>
      <c r="AB101" s="78">
        <f t="shared" si="11"/>
        <v>41032436576694.391</v>
      </c>
      <c r="AC101" s="78">
        <f t="shared" si="11"/>
        <v>41531524352974.383</v>
      </c>
      <c r="AD101" s="78">
        <f t="shared" si="11"/>
        <v>41812665280840.367</v>
      </c>
      <c r="AE101" s="78">
        <f t="shared" si="11"/>
        <v>41955648500387.844</v>
      </c>
      <c r="AF101" s="78">
        <f t="shared" si="11"/>
        <v>41439004637309.523</v>
      </c>
      <c r="AG101" s="78">
        <f t="shared" si="11"/>
        <v>41522654305622.992</v>
      </c>
      <c r="AH101" s="78">
        <f t="shared" si="11"/>
        <v>41415872379727.609</v>
      </c>
      <c r="AI101" s="78">
        <f t="shared" si="11"/>
        <v>40402233197982.086</v>
      </c>
    </row>
    <row r="102" spans="1:35" x14ac:dyDescent="0.45">
      <c r="A102" s="56" t="s">
        <v>31</v>
      </c>
      <c r="B102" s="63">
        <v>0</v>
      </c>
      <c r="C102" s="63">
        <v>0</v>
      </c>
      <c r="D102" s="63">
        <v>0</v>
      </c>
      <c r="E102" s="63">
        <v>0</v>
      </c>
      <c r="F102" s="63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3">
        <v>0</v>
      </c>
      <c r="N102" s="63">
        <v>0</v>
      </c>
      <c r="O102" s="63">
        <v>0</v>
      </c>
      <c r="P102" s="63">
        <v>0</v>
      </c>
      <c r="Q102" s="63">
        <v>0</v>
      </c>
      <c r="R102" s="63">
        <v>0</v>
      </c>
      <c r="S102" s="63">
        <v>0</v>
      </c>
      <c r="T102" s="63">
        <v>0</v>
      </c>
      <c r="U102" s="63">
        <v>0</v>
      </c>
      <c r="V102" s="63">
        <v>0</v>
      </c>
      <c r="W102" s="63">
        <v>0</v>
      </c>
      <c r="X102" s="63">
        <v>0</v>
      </c>
      <c r="Y102" s="63">
        <v>0</v>
      </c>
      <c r="Z102" s="63">
        <v>0</v>
      </c>
      <c r="AA102" s="63">
        <v>0</v>
      </c>
      <c r="AB102" s="63">
        <v>0</v>
      </c>
      <c r="AC102" s="63">
        <v>0</v>
      </c>
      <c r="AD102" s="63">
        <v>0</v>
      </c>
      <c r="AE102" s="63">
        <v>0</v>
      </c>
      <c r="AF102" s="63">
        <v>0</v>
      </c>
      <c r="AG102" s="63">
        <v>0</v>
      </c>
      <c r="AH102" s="63">
        <v>0</v>
      </c>
      <c r="AI102" s="63">
        <v>0</v>
      </c>
    </row>
    <row r="105" spans="1:35" ht="20.25" customHeight="1" x14ac:dyDescent="0.45">
      <c r="A105" s="57" t="s">
        <v>371</v>
      </c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</row>
    <row r="106" spans="1:35" x14ac:dyDescent="0.45">
      <c r="A106" s="59" t="s">
        <v>374</v>
      </c>
      <c r="B106" s="60" t="s">
        <v>78</v>
      </c>
    </row>
    <row r="108" spans="1:35" x14ac:dyDescent="0.45">
      <c r="A108" s="56" t="s">
        <v>60</v>
      </c>
      <c r="B108" s="56">
        <f>B81</f>
        <v>2017</v>
      </c>
      <c r="C108" s="56">
        <f t="shared" ref="C108:AI108" si="12">C81</f>
        <v>2018</v>
      </c>
      <c r="D108" s="56">
        <f t="shared" si="12"/>
        <v>2019</v>
      </c>
      <c r="E108" s="56">
        <f t="shared" si="12"/>
        <v>2020</v>
      </c>
      <c r="F108" s="56">
        <f t="shared" si="12"/>
        <v>2021</v>
      </c>
      <c r="G108" s="56">
        <f t="shared" si="12"/>
        <v>2022</v>
      </c>
      <c r="H108" s="56">
        <f t="shared" si="12"/>
        <v>2023</v>
      </c>
      <c r="I108" s="56">
        <f t="shared" si="12"/>
        <v>2024</v>
      </c>
      <c r="J108" s="56">
        <f t="shared" si="12"/>
        <v>2025</v>
      </c>
      <c r="K108" s="56">
        <f t="shared" si="12"/>
        <v>2026</v>
      </c>
      <c r="L108" s="56">
        <f t="shared" si="12"/>
        <v>2027</v>
      </c>
      <c r="M108" s="56">
        <f t="shared" si="12"/>
        <v>2028</v>
      </c>
      <c r="N108" s="56">
        <f t="shared" si="12"/>
        <v>2029</v>
      </c>
      <c r="O108" s="56">
        <f t="shared" si="12"/>
        <v>2030</v>
      </c>
      <c r="P108" s="56">
        <f t="shared" si="12"/>
        <v>2031</v>
      </c>
      <c r="Q108" s="56">
        <f t="shared" si="12"/>
        <v>2032</v>
      </c>
      <c r="R108" s="56">
        <f t="shared" si="12"/>
        <v>2033</v>
      </c>
      <c r="S108" s="56">
        <f t="shared" si="12"/>
        <v>2034</v>
      </c>
      <c r="T108" s="56">
        <f t="shared" si="12"/>
        <v>2035</v>
      </c>
      <c r="U108" s="56">
        <f t="shared" si="12"/>
        <v>2036</v>
      </c>
      <c r="V108" s="56">
        <f t="shared" si="12"/>
        <v>2037</v>
      </c>
      <c r="W108" s="56">
        <f t="shared" si="12"/>
        <v>2038</v>
      </c>
      <c r="X108" s="56">
        <f t="shared" si="12"/>
        <v>2039</v>
      </c>
      <c r="Y108" s="56">
        <f t="shared" si="12"/>
        <v>2040</v>
      </c>
      <c r="Z108" s="56">
        <f t="shared" si="12"/>
        <v>2041</v>
      </c>
      <c r="AA108" s="56">
        <f t="shared" si="12"/>
        <v>2042</v>
      </c>
      <c r="AB108" s="56">
        <f t="shared" si="12"/>
        <v>2043</v>
      </c>
      <c r="AC108" s="56">
        <f t="shared" si="12"/>
        <v>2044</v>
      </c>
      <c r="AD108" s="56">
        <f t="shared" si="12"/>
        <v>2045</v>
      </c>
      <c r="AE108" s="56">
        <f t="shared" si="12"/>
        <v>2046</v>
      </c>
      <c r="AF108" s="56">
        <f t="shared" si="12"/>
        <v>2047</v>
      </c>
      <c r="AG108" s="56">
        <f t="shared" si="12"/>
        <v>2048</v>
      </c>
      <c r="AH108" s="56">
        <f t="shared" si="12"/>
        <v>2049</v>
      </c>
      <c r="AI108" s="56">
        <f t="shared" si="12"/>
        <v>2050</v>
      </c>
    </row>
    <row r="109" spans="1:35" x14ac:dyDescent="0.45">
      <c r="A109" s="56" t="s">
        <v>17</v>
      </c>
      <c r="B109" s="63">
        <v>0</v>
      </c>
      <c r="C109" s="63">
        <v>0</v>
      </c>
      <c r="D109" s="61">
        <v>0</v>
      </c>
      <c r="E109" s="61">
        <v>0</v>
      </c>
      <c r="F109" s="61">
        <v>0</v>
      </c>
      <c r="G109" s="61">
        <v>0</v>
      </c>
      <c r="H109" s="61">
        <v>0</v>
      </c>
      <c r="I109" s="61">
        <v>0</v>
      </c>
      <c r="J109" s="61">
        <v>0</v>
      </c>
      <c r="K109" s="61">
        <v>0</v>
      </c>
      <c r="L109" s="61">
        <v>0</v>
      </c>
      <c r="M109" s="61">
        <v>0</v>
      </c>
      <c r="N109" s="61">
        <v>0</v>
      </c>
      <c r="O109" s="61">
        <v>0</v>
      </c>
      <c r="P109" s="61">
        <v>0</v>
      </c>
      <c r="Q109" s="61">
        <v>0</v>
      </c>
      <c r="R109" s="61">
        <v>0</v>
      </c>
      <c r="S109" s="61">
        <v>0</v>
      </c>
      <c r="T109" s="61">
        <v>0</v>
      </c>
      <c r="U109" s="61">
        <v>0</v>
      </c>
      <c r="V109" s="61">
        <v>0</v>
      </c>
      <c r="W109" s="61">
        <v>0</v>
      </c>
      <c r="X109" s="61">
        <v>0</v>
      </c>
      <c r="Y109" s="61">
        <v>0</v>
      </c>
      <c r="Z109" s="61">
        <v>0</v>
      </c>
      <c r="AA109" s="61">
        <v>0</v>
      </c>
      <c r="AB109" s="61">
        <v>0</v>
      </c>
      <c r="AC109" s="61">
        <v>0</v>
      </c>
      <c r="AD109" s="61">
        <v>0</v>
      </c>
      <c r="AE109" s="61">
        <v>0</v>
      </c>
      <c r="AF109" s="61">
        <v>0</v>
      </c>
      <c r="AG109" s="61">
        <v>0</v>
      </c>
      <c r="AH109" s="61">
        <v>0</v>
      </c>
      <c r="AI109" s="61">
        <v>0</v>
      </c>
    </row>
    <row r="110" spans="1:35" x14ac:dyDescent="0.45">
      <c r="A110" s="56" t="s">
        <v>18</v>
      </c>
      <c r="B110" s="64" cm="1">
        <f t="array" ref="B110">SUMPRODUCT(EuroStatData*($B$106=EurostatCategory)*($A110=EuroStat_EPS_Fuel)*(B$54=EuroStatYear))*BTU_per_TJ</f>
        <v>543869357792824.19</v>
      </c>
      <c r="C110" s="64" cm="1">
        <f t="array" ref="C110">SUMPRODUCT(EuroStatData*($B$106=EurostatCategory)*($A110=EuroStat_EPS_Fuel)*(C$54=EuroStatYear))*BTU_per_TJ</f>
        <v>479842820399329.38</v>
      </c>
      <c r="D110" s="78">
        <f>C110*(1+D29)</f>
        <v>476189655413518.44</v>
      </c>
      <c r="E110" s="78">
        <f t="shared" ref="E110:AI111" si="13">D110*(1+E29)</f>
        <v>466925976585515.88</v>
      </c>
      <c r="F110" s="78">
        <f t="shared" si="13"/>
        <v>460669403585019.75</v>
      </c>
      <c r="G110" s="78">
        <f t="shared" si="13"/>
        <v>450987538316978.31</v>
      </c>
      <c r="H110" s="78">
        <f t="shared" si="13"/>
        <v>438736321863459.81</v>
      </c>
      <c r="I110" s="78">
        <f t="shared" si="13"/>
        <v>429448424124481.88</v>
      </c>
      <c r="J110" s="78">
        <f t="shared" si="13"/>
        <v>423381854016770.19</v>
      </c>
      <c r="K110" s="78">
        <f t="shared" si="13"/>
        <v>417315635405085.19</v>
      </c>
      <c r="L110" s="78">
        <f t="shared" si="13"/>
        <v>413154447723648.25</v>
      </c>
      <c r="M110" s="78">
        <f t="shared" si="13"/>
        <v>410296795175313.06</v>
      </c>
      <c r="N110" s="78">
        <f t="shared" si="13"/>
        <v>409396364773541.13</v>
      </c>
      <c r="O110" s="78">
        <f t="shared" si="13"/>
        <v>403427217319292.31</v>
      </c>
      <c r="P110" s="78">
        <f t="shared" si="13"/>
        <v>398329592501846.63</v>
      </c>
      <c r="Q110" s="78">
        <f t="shared" si="13"/>
        <v>387972585233390.19</v>
      </c>
      <c r="R110" s="78">
        <f t="shared" si="13"/>
        <v>372904979720670.44</v>
      </c>
      <c r="S110" s="78">
        <f t="shared" si="13"/>
        <v>360643679429622</v>
      </c>
      <c r="T110" s="78">
        <f t="shared" si="13"/>
        <v>347844100625006.06</v>
      </c>
      <c r="U110" s="78">
        <f t="shared" si="13"/>
        <v>339702015583565</v>
      </c>
      <c r="V110" s="78">
        <f t="shared" si="13"/>
        <v>329894314798800.81</v>
      </c>
      <c r="W110" s="78">
        <f t="shared" si="13"/>
        <v>319089531079420.81</v>
      </c>
      <c r="X110" s="78">
        <f t="shared" si="13"/>
        <v>309755391273821.69</v>
      </c>
      <c r="Y110" s="78">
        <f t="shared" si="13"/>
        <v>299125871424276.13</v>
      </c>
      <c r="Z110" s="78">
        <f t="shared" si="13"/>
        <v>288318325496704.5</v>
      </c>
      <c r="AA110" s="78">
        <f t="shared" si="13"/>
        <v>278143294786976.47</v>
      </c>
      <c r="AB110" s="78">
        <f t="shared" si="13"/>
        <v>265474114770640.78</v>
      </c>
      <c r="AC110" s="78">
        <f t="shared" si="13"/>
        <v>254875945551829.03</v>
      </c>
      <c r="AD110" s="78">
        <f t="shared" si="13"/>
        <v>247158265462526.31</v>
      </c>
      <c r="AE110" s="78">
        <f t="shared" si="13"/>
        <v>240219370427443.47</v>
      </c>
      <c r="AF110" s="78">
        <f t="shared" si="13"/>
        <v>228902046616737.28</v>
      </c>
      <c r="AG110" s="78">
        <f t="shared" si="13"/>
        <v>219662360849994.94</v>
      </c>
      <c r="AH110" s="78">
        <f t="shared" si="13"/>
        <v>207615725287685.25</v>
      </c>
      <c r="AI110" s="78">
        <f t="shared" si="13"/>
        <v>199087853968561.91</v>
      </c>
    </row>
    <row r="111" spans="1:35" x14ac:dyDescent="0.45">
      <c r="A111" s="56" t="s">
        <v>11</v>
      </c>
      <c r="B111" s="64" cm="1">
        <f t="array" ref="B111">SUMPRODUCT(EuroStatData*($B$106=EurostatCategory)*($A111=EuroStat_EPS_Fuel)*(B$54=EuroStatYear))*BTU_per_TJ</f>
        <v>3823833849157421.5</v>
      </c>
      <c r="C111" s="64" cm="1">
        <f t="array" ref="C111">SUMPRODUCT(EuroStatData*($B$106=EurostatCategory)*($A111=EuroStat_EPS_Fuel)*(C$54=EuroStatYear))*BTU_per_TJ</f>
        <v>2610080945157157.5</v>
      </c>
      <c r="D111" s="78">
        <f>C111*(1+D30)</f>
        <v>2568814897847237.5</v>
      </c>
      <c r="E111" s="78">
        <f t="shared" si="13"/>
        <v>2550678196365885</v>
      </c>
      <c r="F111" s="78">
        <f t="shared" si="13"/>
        <v>2543287578520131.5</v>
      </c>
      <c r="G111" s="78">
        <f t="shared" si="13"/>
        <v>2541278549103755.5</v>
      </c>
      <c r="H111" s="78">
        <f t="shared" si="13"/>
        <v>2547128017638820.5</v>
      </c>
      <c r="I111" s="78">
        <f t="shared" si="13"/>
        <v>2540775632834697.5</v>
      </c>
      <c r="J111" s="78">
        <f t="shared" si="13"/>
        <v>2544710473382571.5</v>
      </c>
      <c r="K111" s="78">
        <f t="shared" si="13"/>
        <v>2560873128858537</v>
      </c>
      <c r="L111" s="78">
        <f t="shared" si="13"/>
        <v>2593919133373482</v>
      </c>
      <c r="M111" s="78">
        <f t="shared" si="13"/>
        <v>2598796305445546</v>
      </c>
      <c r="N111" s="78">
        <f t="shared" si="13"/>
        <v>2629274054340617</v>
      </c>
      <c r="O111" s="78">
        <f t="shared" si="13"/>
        <v>2669514030034408</v>
      </c>
      <c r="P111" s="78">
        <f t="shared" si="13"/>
        <v>2692282724211176</v>
      </c>
      <c r="Q111" s="78">
        <f t="shared" si="13"/>
        <v>2695028347974535.5</v>
      </c>
      <c r="R111" s="78">
        <f t="shared" si="13"/>
        <v>2700387442522690</v>
      </c>
      <c r="S111" s="78">
        <f t="shared" si="13"/>
        <v>2702487763758460.5</v>
      </c>
      <c r="T111" s="78">
        <f t="shared" si="13"/>
        <v>2697705136269676.5</v>
      </c>
      <c r="U111" s="78">
        <f t="shared" si="13"/>
        <v>2700323758359882.5</v>
      </c>
      <c r="V111" s="78">
        <f t="shared" si="13"/>
        <v>2696133687784663</v>
      </c>
      <c r="W111" s="78">
        <f t="shared" si="13"/>
        <v>2693497327041597.5</v>
      </c>
      <c r="X111" s="78">
        <f t="shared" si="13"/>
        <v>2689483194820055</v>
      </c>
      <c r="Y111" s="78">
        <f t="shared" si="13"/>
        <v>2687234927277071.5</v>
      </c>
      <c r="Z111" s="78">
        <f t="shared" si="13"/>
        <v>2685553348640332</v>
      </c>
      <c r="AA111" s="78">
        <f t="shared" si="13"/>
        <v>2683155715134843.5</v>
      </c>
      <c r="AB111" s="78">
        <f t="shared" si="13"/>
        <v>2674244702837170.5</v>
      </c>
      <c r="AC111" s="78">
        <f t="shared" si="13"/>
        <v>2667757362772907</v>
      </c>
      <c r="AD111" s="78">
        <f t="shared" si="13"/>
        <v>2661856585715150.5</v>
      </c>
      <c r="AE111" s="78">
        <f t="shared" si="13"/>
        <v>2655573319912679</v>
      </c>
      <c r="AF111" s="78">
        <f t="shared" si="13"/>
        <v>2641321795305635</v>
      </c>
      <c r="AG111" s="78">
        <f t="shared" si="13"/>
        <v>2634512396965404</v>
      </c>
      <c r="AH111" s="78">
        <f t="shared" si="13"/>
        <v>2626450832424013</v>
      </c>
      <c r="AI111" s="78">
        <f t="shared" si="13"/>
        <v>2611777972351270</v>
      </c>
    </row>
    <row r="112" spans="1:35" x14ac:dyDescent="0.45">
      <c r="A112" s="56" t="s">
        <v>19</v>
      </c>
      <c r="B112" s="62">
        <f>About!$C$40</f>
        <v>0</v>
      </c>
      <c r="C112" s="62">
        <f>About!$C$40</f>
        <v>0</v>
      </c>
      <c r="D112" s="62">
        <f>About!$C$40</f>
        <v>0</v>
      </c>
      <c r="E112" s="62">
        <f>About!$C$40</f>
        <v>0</v>
      </c>
      <c r="F112" s="62">
        <f>About!$C$40</f>
        <v>0</v>
      </c>
      <c r="G112" s="62">
        <f>About!$C$40</f>
        <v>0</v>
      </c>
      <c r="H112" s="62">
        <f>About!$C$40</f>
        <v>0</v>
      </c>
      <c r="I112" s="62">
        <f>About!$C$40</f>
        <v>0</v>
      </c>
      <c r="J112" s="62">
        <f>About!$C$40</f>
        <v>0</v>
      </c>
      <c r="K112" s="62">
        <f>About!$C$40</f>
        <v>0</v>
      </c>
      <c r="L112" s="62">
        <f>About!$C$40</f>
        <v>0</v>
      </c>
      <c r="M112" s="62">
        <f>About!$C$40</f>
        <v>0</v>
      </c>
      <c r="N112" s="62">
        <f>About!$C$40</f>
        <v>0</v>
      </c>
      <c r="O112" s="62">
        <f>About!$C$40</f>
        <v>0</v>
      </c>
      <c r="P112" s="62">
        <f>About!$C$40</f>
        <v>0</v>
      </c>
      <c r="Q112" s="62">
        <f>About!$C$40</f>
        <v>0</v>
      </c>
      <c r="R112" s="62">
        <f>About!$C$40</f>
        <v>0</v>
      </c>
      <c r="S112" s="62">
        <f>About!$C$40</f>
        <v>0</v>
      </c>
      <c r="T112" s="62">
        <f>About!$C$40</f>
        <v>0</v>
      </c>
      <c r="U112" s="62">
        <f>About!$C$40</f>
        <v>0</v>
      </c>
      <c r="V112" s="62">
        <f>About!$C$40</f>
        <v>0</v>
      </c>
      <c r="W112" s="62">
        <f>About!$C$40</f>
        <v>0</v>
      </c>
      <c r="X112" s="62">
        <f>About!$C$40</f>
        <v>0</v>
      </c>
      <c r="Y112" s="62">
        <f>About!$C$40</f>
        <v>0</v>
      </c>
      <c r="Z112" s="62">
        <f>About!$C$40</f>
        <v>0</v>
      </c>
      <c r="AA112" s="62">
        <f>About!$C$40</f>
        <v>0</v>
      </c>
      <c r="AB112" s="62">
        <f>About!$C$40</f>
        <v>0</v>
      </c>
      <c r="AC112" s="62">
        <f>About!$C$40</f>
        <v>0</v>
      </c>
      <c r="AD112" s="62">
        <f>About!$C$40</f>
        <v>0</v>
      </c>
      <c r="AE112" s="62">
        <f>About!$C$40</f>
        <v>0</v>
      </c>
      <c r="AF112" s="62">
        <f>About!$C$40</f>
        <v>0</v>
      </c>
      <c r="AG112" s="62">
        <f>About!$C$40</f>
        <v>0</v>
      </c>
      <c r="AH112" s="62">
        <f>About!$C$40</f>
        <v>0</v>
      </c>
      <c r="AI112" s="62">
        <f>About!$C$40</f>
        <v>0</v>
      </c>
    </row>
    <row r="113" spans="1:35" x14ac:dyDescent="0.45">
      <c r="A113" s="56" t="s">
        <v>20</v>
      </c>
      <c r="B113" s="79">
        <f>About!$C$67</f>
        <v>0</v>
      </c>
      <c r="C113" s="79">
        <f>About!$C$67</f>
        <v>0</v>
      </c>
      <c r="D113" s="79">
        <f>About!$C$67</f>
        <v>0</v>
      </c>
      <c r="E113" s="79">
        <f>About!$C$67</f>
        <v>0</v>
      </c>
      <c r="F113" s="79">
        <f>About!$C$67</f>
        <v>0</v>
      </c>
      <c r="G113" s="79">
        <f>About!$C$67</f>
        <v>0</v>
      </c>
      <c r="H113" s="79">
        <f>About!$C$67</f>
        <v>0</v>
      </c>
      <c r="I113" s="79">
        <f>About!$C$67</f>
        <v>0</v>
      </c>
      <c r="J113" s="79">
        <f>About!$C$67</f>
        <v>0</v>
      </c>
      <c r="K113" s="79">
        <f>About!$C$67</f>
        <v>0</v>
      </c>
      <c r="L113" s="79">
        <f>About!$C$67</f>
        <v>0</v>
      </c>
      <c r="M113" s="79">
        <f>About!$C$67</f>
        <v>0</v>
      </c>
      <c r="N113" s="79">
        <f>About!$C$67</f>
        <v>0</v>
      </c>
      <c r="O113" s="79">
        <f>About!$C$67</f>
        <v>0</v>
      </c>
      <c r="P113" s="79">
        <f>About!$C$67</f>
        <v>0</v>
      </c>
      <c r="Q113" s="79">
        <f>About!$C$67</f>
        <v>0</v>
      </c>
      <c r="R113" s="79">
        <f>About!$C$67</f>
        <v>0</v>
      </c>
      <c r="S113" s="79">
        <f>About!$C$67</f>
        <v>0</v>
      </c>
      <c r="T113" s="79">
        <f>About!$C$67</f>
        <v>0</v>
      </c>
      <c r="U113" s="79">
        <f>About!$C$67</f>
        <v>0</v>
      </c>
      <c r="V113" s="79">
        <f>About!$C$67</f>
        <v>0</v>
      </c>
      <c r="W113" s="79">
        <f>About!$C$67</f>
        <v>0</v>
      </c>
      <c r="X113" s="79">
        <f>About!$C$67</f>
        <v>0</v>
      </c>
      <c r="Y113" s="79">
        <f>About!$C$67</f>
        <v>0</v>
      </c>
      <c r="Z113" s="79">
        <f>About!$C$67</f>
        <v>0</v>
      </c>
      <c r="AA113" s="79">
        <f>About!$C$67</f>
        <v>0</v>
      </c>
      <c r="AB113" s="79">
        <f>About!$C$67</f>
        <v>0</v>
      </c>
      <c r="AC113" s="79">
        <f>About!$C$67</f>
        <v>0</v>
      </c>
      <c r="AD113" s="79">
        <f>About!$C$67</f>
        <v>0</v>
      </c>
      <c r="AE113" s="79">
        <f>About!$C$67</f>
        <v>0</v>
      </c>
      <c r="AF113" s="79">
        <f>About!$C$67</f>
        <v>0</v>
      </c>
      <c r="AG113" s="79">
        <f>About!$C$67</f>
        <v>0</v>
      </c>
      <c r="AH113" s="79">
        <f>About!$C$67</f>
        <v>0</v>
      </c>
      <c r="AI113" s="79">
        <f>About!$C$67</f>
        <v>0</v>
      </c>
    </row>
    <row r="114" spans="1:35" x14ac:dyDescent="0.45">
      <c r="A114" s="56" t="s">
        <v>21</v>
      </c>
      <c r="B114" s="79">
        <f>About!$C$67</f>
        <v>0</v>
      </c>
      <c r="C114" s="79">
        <f>About!$C$67</f>
        <v>0</v>
      </c>
      <c r="D114" s="79">
        <f>About!$C$67</f>
        <v>0</v>
      </c>
      <c r="E114" s="79">
        <f>About!$C$67</f>
        <v>0</v>
      </c>
      <c r="F114" s="79">
        <f>About!$C$67</f>
        <v>0</v>
      </c>
      <c r="G114" s="79">
        <f>About!$C$67</f>
        <v>0</v>
      </c>
      <c r="H114" s="79">
        <f>About!$C$67</f>
        <v>0</v>
      </c>
      <c r="I114" s="79">
        <f>About!$C$67</f>
        <v>0</v>
      </c>
      <c r="J114" s="79">
        <f>About!$C$67</f>
        <v>0</v>
      </c>
      <c r="K114" s="79">
        <f>About!$C$67</f>
        <v>0</v>
      </c>
      <c r="L114" s="79">
        <f>About!$C$67</f>
        <v>0</v>
      </c>
      <c r="M114" s="79">
        <f>About!$C$67</f>
        <v>0</v>
      </c>
      <c r="N114" s="79">
        <f>About!$C$67</f>
        <v>0</v>
      </c>
      <c r="O114" s="79">
        <f>About!$C$67</f>
        <v>0</v>
      </c>
      <c r="P114" s="79">
        <f>About!$C$67</f>
        <v>0</v>
      </c>
      <c r="Q114" s="79">
        <f>About!$C$67</f>
        <v>0</v>
      </c>
      <c r="R114" s="79">
        <f>About!$C$67</f>
        <v>0</v>
      </c>
      <c r="S114" s="79">
        <f>About!$C$67</f>
        <v>0</v>
      </c>
      <c r="T114" s="79">
        <f>About!$C$67</f>
        <v>0</v>
      </c>
      <c r="U114" s="79">
        <f>About!$C$67</f>
        <v>0</v>
      </c>
      <c r="V114" s="79">
        <f>About!$C$67</f>
        <v>0</v>
      </c>
      <c r="W114" s="79">
        <f>About!$C$67</f>
        <v>0</v>
      </c>
      <c r="X114" s="79">
        <f>About!$C$67</f>
        <v>0</v>
      </c>
      <c r="Y114" s="79">
        <f>About!$C$67</f>
        <v>0</v>
      </c>
      <c r="Z114" s="79">
        <f>About!$C$67</f>
        <v>0</v>
      </c>
      <c r="AA114" s="79">
        <f>About!$C$67</f>
        <v>0</v>
      </c>
      <c r="AB114" s="79">
        <f>About!$C$67</f>
        <v>0</v>
      </c>
      <c r="AC114" s="79">
        <f>About!$C$67</f>
        <v>0</v>
      </c>
      <c r="AD114" s="79">
        <f>About!$C$67</f>
        <v>0</v>
      </c>
      <c r="AE114" s="79">
        <f>About!$C$67</f>
        <v>0</v>
      </c>
      <c r="AF114" s="79">
        <f>About!$C$67</f>
        <v>0</v>
      </c>
      <c r="AG114" s="79">
        <f>About!$C$67</f>
        <v>0</v>
      </c>
      <c r="AH114" s="79">
        <f>About!$C$67</f>
        <v>0</v>
      </c>
      <c r="AI114" s="79">
        <f>About!$C$67</f>
        <v>0</v>
      </c>
    </row>
    <row r="115" spans="1:35" x14ac:dyDescent="0.45">
      <c r="A115" s="56" t="s">
        <v>22</v>
      </c>
      <c r="B115" s="79">
        <f>About!$C$67</f>
        <v>0</v>
      </c>
      <c r="C115" s="79">
        <f>About!$C$67</f>
        <v>0</v>
      </c>
      <c r="D115" s="79">
        <f>About!$C$67</f>
        <v>0</v>
      </c>
      <c r="E115" s="79">
        <f>About!$C$67</f>
        <v>0</v>
      </c>
      <c r="F115" s="79">
        <f>About!$C$67</f>
        <v>0</v>
      </c>
      <c r="G115" s="79">
        <f>About!$C$67</f>
        <v>0</v>
      </c>
      <c r="H115" s="79">
        <f>About!$C$67</f>
        <v>0</v>
      </c>
      <c r="I115" s="79">
        <f>About!$C$67</f>
        <v>0</v>
      </c>
      <c r="J115" s="79">
        <f>About!$C$67</f>
        <v>0</v>
      </c>
      <c r="K115" s="79">
        <f>About!$C$67</f>
        <v>0</v>
      </c>
      <c r="L115" s="79">
        <f>About!$C$67</f>
        <v>0</v>
      </c>
      <c r="M115" s="79">
        <f>About!$C$67</f>
        <v>0</v>
      </c>
      <c r="N115" s="79">
        <f>About!$C$67</f>
        <v>0</v>
      </c>
      <c r="O115" s="79">
        <f>About!$C$67</f>
        <v>0</v>
      </c>
      <c r="P115" s="79">
        <f>About!$C$67</f>
        <v>0</v>
      </c>
      <c r="Q115" s="79">
        <f>About!$C$67</f>
        <v>0</v>
      </c>
      <c r="R115" s="79">
        <f>About!$C$67</f>
        <v>0</v>
      </c>
      <c r="S115" s="79">
        <f>About!$C$67</f>
        <v>0</v>
      </c>
      <c r="T115" s="79">
        <f>About!$C$67</f>
        <v>0</v>
      </c>
      <c r="U115" s="79">
        <f>About!$C$67</f>
        <v>0</v>
      </c>
      <c r="V115" s="79">
        <f>About!$C$67</f>
        <v>0</v>
      </c>
      <c r="W115" s="79">
        <f>About!$C$67</f>
        <v>0</v>
      </c>
      <c r="X115" s="79">
        <f>About!$C$67</f>
        <v>0</v>
      </c>
      <c r="Y115" s="79">
        <f>About!$C$67</f>
        <v>0</v>
      </c>
      <c r="Z115" s="79">
        <f>About!$C$67</f>
        <v>0</v>
      </c>
      <c r="AA115" s="79">
        <f>About!$C$67</f>
        <v>0</v>
      </c>
      <c r="AB115" s="79">
        <f>About!$C$67</f>
        <v>0</v>
      </c>
      <c r="AC115" s="79">
        <f>About!$C$67</f>
        <v>0</v>
      </c>
      <c r="AD115" s="79">
        <f>About!$C$67</f>
        <v>0</v>
      </c>
      <c r="AE115" s="79">
        <f>About!$C$67</f>
        <v>0</v>
      </c>
      <c r="AF115" s="79">
        <f>About!$C$67</f>
        <v>0</v>
      </c>
      <c r="AG115" s="79">
        <f>About!$C$67</f>
        <v>0</v>
      </c>
      <c r="AH115" s="79">
        <f>About!$C$67</f>
        <v>0</v>
      </c>
      <c r="AI115" s="79">
        <f>About!$C$67</f>
        <v>0</v>
      </c>
    </row>
    <row r="116" spans="1:35" x14ac:dyDescent="0.45">
      <c r="A116" s="56" t="s">
        <v>12</v>
      </c>
      <c r="B116" s="64" cm="1">
        <f t="array" ref="B116">SUMPRODUCT(EuroStatData*($B$106=EurostatCategory)*($A116=EuroStat_EPS_Fuel)*(B$54=EuroStatYear))*BTU_per_TJ</f>
        <v>186843906424924.28</v>
      </c>
      <c r="C116" s="64" cm="1">
        <f t="array" ref="C116">SUMPRODUCT(EuroStatData*($B$106=EurostatCategory)*($A116=EuroStat_EPS_Fuel)*(C$54=EuroStatYear))*BTU_per_TJ</f>
        <v>197730276062586.31</v>
      </c>
      <c r="D116" s="78">
        <f>C116*(1+D35)</f>
        <v>197291387810181.25</v>
      </c>
      <c r="E116" s="78">
        <f t="shared" ref="E116:AI121" si="14">D116*(1+E35)</f>
        <v>199224060220673.78</v>
      </c>
      <c r="F116" s="78">
        <f t="shared" si="14"/>
        <v>200702602457924.03</v>
      </c>
      <c r="G116" s="78">
        <f t="shared" si="14"/>
        <v>200359231981051.03</v>
      </c>
      <c r="H116" s="78">
        <f t="shared" si="14"/>
        <v>196045661133417.03</v>
      </c>
      <c r="I116" s="78">
        <f t="shared" si="14"/>
        <v>197590681661476.16</v>
      </c>
      <c r="J116" s="78">
        <f t="shared" si="14"/>
        <v>198612498964798.47</v>
      </c>
      <c r="K116" s="78">
        <f t="shared" si="14"/>
        <v>199147835227483.63</v>
      </c>
      <c r="L116" s="78">
        <f t="shared" si="14"/>
        <v>198517131612974.91</v>
      </c>
      <c r="M116" s="78">
        <f t="shared" si="14"/>
        <v>200373259273517.31</v>
      </c>
      <c r="N116" s="78">
        <f t="shared" si="14"/>
        <v>200568875964190.16</v>
      </c>
      <c r="O116" s="78">
        <f t="shared" si="14"/>
        <v>199587902400948.41</v>
      </c>
      <c r="P116" s="78">
        <f t="shared" si="14"/>
        <v>201839004280006.47</v>
      </c>
      <c r="Q116" s="78">
        <f t="shared" si="14"/>
        <v>203141369455054.78</v>
      </c>
      <c r="R116" s="78">
        <f t="shared" si="14"/>
        <v>205013650301772</v>
      </c>
      <c r="S116" s="78">
        <f t="shared" si="14"/>
        <v>206619094744883.41</v>
      </c>
      <c r="T116" s="78">
        <f t="shared" si="14"/>
        <v>207879152510319.19</v>
      </c>
      <c r="U116" s="78">
        <f t="shared" si="14"/>
        <v>208515230996861.09</v>
      </c>
      <c r="V116" s="78">
        <f t="shared" si="14"/>
        <v>209660310098370.94</v>
      </c>
      <c r="W116" s="78">
        <f t="shared" si="14"/>
        <v>210355550632117.88</v>
      </c>
      <c r="X116" s="78">
        <f t="shared" si="14"/>
        <v>211002119981437.19</v>
      </c>
      <c r="Y116" s="78">
        <f t="shared" si="14"/>
        <v>211933439115222.25</v>
      </c>
      <c r="Z116" s="78">
        <f t="shared" si="14"/>
        <v>213273069472013.69</v>
      </c>
      <c r="AA116" s="78">
        <f t="shared" si="14"/>
        <v>214104620816551.13</v>
      </c>
      <c r="AB116" s="78">
        <f t="shared" si="14"/>
        <v>215125965697872.91</v>
      </c>
      <c r="AC116" s="78">
        <f t="shared" si="14"/>
        <v>215743576370610.94</v>
      </c>
      <c r="AD116" s="78">
        <f t="shared" si="14"/>
        <v>216295964400413</v>
      </c>
      <c r="AE116" s="78">
        <f t="shared" si="14"/>
        <v>216632690941273.78</v>
      </c>
      <c r="AF116" s="78">
        <f t="shared" si="14"/>
        <v>217744264447135.91</v>
      </c>
      <c r="AG116" s="78">
        <f t="shared" si="14"/>
        <v>218541219759647.44</v>
      </c>
      <c r="AH116" s="78">
        <f t="shared" si="14"/>
        <v>219539173527099.78</v>
      </c>
      <c r="AI116" s="78">
        <f t="shared" si="14"/>
        <v>220402517326960.72</v>
      </c>
    </row>
    <row r="117" spans="1:35" x14ac:dyDescent="0.45">
      <c r="A117" s="56" t="s">
        <v>13</v>
      </c>
      <c r="B117" s="64" cm="1">
        <f t="array" ref="B117">SUMPRODUCT(EuroStatData*($B$106=EurostatCategory)*($A117=EuroStat_EPS_Fuel)*(B$54=EuroStatYear))*BTU_per_TJ</f>
        <v>3453115659187935</v>
      </c>
      <c r="C117" s="64" cm="1">
        <f t="array" ref="C117">SUMPRODUCT(EuroStatData*($B$106=EurostatCategory)*($A117=EuroStat_EPS_Fuel)*(C$54=EuroStatYear))*BTU_per_TJ</f>
        <v>3416763288927387</v>
      </c>
      <c r="D117" s="78">
        <f>C117*(1+D36)</f>
        <v>3350484062321683</v>
      </c>
      <c r="E117" s="78">
        <f t="shared" si="14"/>
        <v>3280532523141354.5</v>
      </c>
      <c r="F117" s="78">
        <f t="shared" si="14"/>
        <v>3204902730964540</v>
      </c>
      <c r="G117" s="78">
        <f t="shared" si="14"/>
        <v>3135430642975506.5</v>
      </c>
      <c r="H117" s="78">
        <f t="shared" si="14"/>
        <v>3067395030663435.5</v>
      </c>
      <c r="I117" s="78">
        <f t="shared" si="14"/>
        <v>3009033092085119.5</v>
      </c>
      <c r="J117" s="78">
        <f t="shared" si="14"/>
        <v>2962478978835849</v>
      </c>
      <c r="K117" s="78">
        <f t="shared" si="14"/>
        <v>2929389005378192</v>
      </c>
      <c r="L117" s="78">
        <f t="shared" si="14"/>
        <v>2905267859922013.5</v>
      </c>
      <c r="M117" s="78">
        <f t="shared" si="14"/>
        <v>2891809292101062.5</v>
      </c>
      <c r="N117" s="78">
        <f t="shared" si="14"/>
        <v>2882841212600955.5</v>
      </c>
      <c r="O117" s="78">
        <f t="shared" si="14"/>
        <v>2875718052303782</v>
      </c>
      <c r="P117" s="78">
        <f t="shared" si="14"/>
        <v>2869376930097981.5</v>
      </c>
      <c r="Q117" s="78">
        <f t="shared" si="14"/>
        <v>2860660131182908</v>
      </c>
      <c r="R117" s="78">
        <f t="shared" si="14"/>
        <v>2848774205007287</v>
      </c>
      <c r="S117" s="78">
        <f t="shared" si="14"/>
        <v>2833834970248042</v>
      </c>
      <c r="T117" s="78">
        <f t="shared" si="14"/>
        <v>2815776899187876.5</v>
      </c>
      <c r="U117" s="78">
        <f t="shared" si="14"/>
        <v>2794835946266528.5</v>
      </c>
      <c r="V117" s="78">
        <f t="shared" si="14"/>
        <v>2771515321991596.5</v>
      </c>
      <c r="W117" s="78">
        <f t="shared" si="14"/>
        <v>2746117702476090.5</v>
      </c>
      <c r="X117" s="78">
        <f t="shared" si="14"/>
        <v>2719118572409985</v>
      </c>
      <c r="Y117" s="78">
        <f t="shared" si="14"/>
        <v>2691223199136657</v>
      </c>
      <c r="Z117" s="78">
        <f t="shared" si="14"/>
        <v>2663926341762177</v>
      </c>
      <c r="AA117" s="78">
        <f t="shared" si="14"/>
        <v>2636184033176081.5</v>
      </c>
      <c r="AB117" s="78">
        <f t="shared" si="14"/>
        <v>2608844259625513</v>
      </c>
      <c r="AC117" s="78">
        <f t="shared" si="14"/>
        <v>2581521287893714</v>
      </c>
      <c r="AD117" s="78">
        <f t="shared" si="14"/>
        <v>2556197008663292</v>
      </c>
      <c r="AE117" s="78">
        <f t="shared" si="14"/>
        <v>2532234887884702.5</v>
      </c>
      <c r="AF117" s="78">
        <f t="shared" si="14"/>
        <v>2509764609226678.5</v>
      </c>
      <c r="AG117" s="78">
        <f t="shared" si="14"/>
        <v>2488898245227649.5</v>
      </c>
      <c r="AH117" s="78">
        <f t="shared" si="14"/>
        <v>2470496055984329.5</v>
      </c>
      <c r="AI117" s="78">
        <f t="shared" si="14"/>
        <v>2454351660445052</v>
      </c>
    </row>
    <row r="118" spans="1:35" x14ac:dyDescent="0.45">
      <c r="A118" s="56" t="s">
        <v>23</v>
      </c>
      <c r="B118" s="64" cm="1">
        <f t="array" ref="B118">SUMPRODUCT(EuroStatData*($B$106=EurostatCategory)*($A118=EuroStat_EPS_Fuel)*(B$54=EuroStatYear))*BTU_per_TJ</f>
        <v>4496796445627398</v>
      </c>
      <c r="C118" s="64" cm="1">
        <f t="array" ref="C118">SUMPRODUCT(EuroStatData*($B$106=EurostatCategory)*($A118=EuroStat_EPS_Fuel)*(C$54=EuroStatYear))*BTU_per_TJ</f>
        <v>4014349226614311</v>
      </c>
      <c r="D118" s="78">
        <f>C118*(1+D37)</f>
        <v>4008844557609336.5</v>
      </c>
      <c r="E118" s="78">
        <f t="shared" si="14"/>
        <v>3982708617754768.5</v>
      </c>
      <c r="F118" s="78">
        <f t="shared" si="14"/>
        <v>3944650079146977.5</v>
      </c>
      <c r="G118" s="78">
        <f t="shared" si="14"/>
        <v>3902941462922295</v>
      </c>
      <c r="H118" s="78">
        <f t="shared" si="14"/>
        <v>3867776948894786.5</v>
      </c>
      <c r="I118" s="78">
        <f t="shared" si="14"/>
        <v>3802156935386538.5</v>
      </c>
      <c r="J118" s="78">
        <f t="shared" si="14"/>
        <v>3743952210800835</v>
      </c>
      <c r="K118" s="78">
        <f t="shared" si="14"/>
        <v>3699848816734319</v>
      </c>
      <c r="L118" s="78">
        <f t="shared" si="14"/>
        <v>3646295576206096</v>
      </c>
      <c r="M118" s="78">
        <f t="shared" si="14"/>
        <v>3606891410573877.5</v>
      </c>
      <c r="N118" s="78">
        <f t="shared" si="14"/>
        <v>3564399650630400</v>
      </c>
      <c r="O118" s="78">
        <f t="shared" si="14"/>
        <v>3515294643008144.5</v>
      </c>
      <c r="P118" s="78">
        <f t="shared" si="14"/>
        <v>3482960955467676.5</v>
      </c>
      <c r="Q118" s="78">
        <f t="shared" si="14"/>
        <v>3449466897841785.5</v>
      </c>
      <c r="R118" s="78">
        <f t="shared" si="14"/>
        <v>3406690298087754.5</v>
      </c>
      <c r="S118" s="78">
        <f t="shared" si="14"/>
        <v>3363486035916901.5</v>
      </c>
      <c r="T118" s="78">
        <f t="shared" si="14"/>
        <v>3317643723741817.5</v>
      </c>
      <c r="U118" s="78">
        <f t="shared" si="14"/>
        <v>3276778363091702.5</v>
      </c>
      <c r="V118" s="78">
        <f t="shared" si="14"/>
        <v>3231758546645650</v>
      </c>
      <c r="W118" s="78">
        <f t="shared" si="14"/>
        <v>3184728596788508.5</v>
      </c>
      <c r="X118" s="78">
        <f t="shared" si="14"/>
        <v>3136044468859301</v>
      </c>
      <c r="Y118" s="78">
        <f t="shared" si="14"/>
        <v>3086029116573948</v>
      </c>
      <c r="Z118" s="78">
        <f t="shared" si="14"/>
        <v>3036669674928017.5</v>
      </c>
      <c r="AA118" s="78">
        <f t="shared" si="14"/>
        <v>2988343886255728</v>
      </c>
      <c r="AB118" s="78">
        <f t="shared" si="14"/>
        <v>2937377832977418</v>
      </c>
      <c r="AC118" s="78">
        <f t="shared" si="14"/>
        <v>2886906285773328</v>
      </c>
      <c r="AD118" s="78">
        <f t="shared" si="14"/>
        <v>2837761443807676.5</v>
      </c>
      <c r="AE118" s="78">
        <f t="shared" si="14"/>
        <v>2790569932592750</v>
      </c>
      <c r="AF118" s="78">
        <f t="shared" si="14"/>
        <v>2742889211076489</v>
      </c>
      <c r="AG118" s="78">
        <f t="shared" si="14"/>
        <v>2696213618682311</v>
      </c>
      <c r="AH118" s="78">
        <f t="shared" si="14"/>
        <v>2648670058576772.5</v>
      </c>
      <c r="AI118" s="78">
        <f t="shared" si="14"/>
        <v>2600863806246817.5</v>
      </c>
    </row>
    <row r="119" spans="1:35" x14ac:dyDescent="0.45">
      <c r="A119" s="56" t="s">
        <v>24</v>
      </c>
      <c r="B119" s="64" cm="1">
        <f t="array" ref="B119">SUMPRODUCT(EuroStatData*($B$106=EurostatCategory)*($A119=EuroStat_EPS_Fuel)*(B$54=EuroStatYear))*BTU_per_TJ</f>
        <v>50661771950049.992</v>
      </c>
      <c r="C119" s="64" cm="1">
        <f t="array" ref="C119">SUMPRODUCT(EuroStatData*($B$106=EurostatCategory)*($A119=EuroStat_EPS_Fuel)*(C$54=EuroStatYear))*BTU_per_TJ</f>
        <v>48849723805629.555</v>
      </c>
      <c r="D119" s="78">
        <f>C119*(1+D38)</f>
        <v>48579570519909.086</v>
      </c>
      <c r="E119" s="78">
        <f t="shared" si="14"/>
        <v>48334778603293.008</v>
      </c>
      <c r="F119" s="78">
        <f t="shared" si="14"/>
        <v>48039050581755.758</v>
      </c>
      <c r="G119" s="78">
        <f t="shared" si="14"/>
        <v>47822527210026.227</v>
      </c>
      <c r="H119" s="78">
        <f t="shared" si="14"/>
        <v>47639912180013.688</v>
      </c>
      <c r="I119" s="78">
        <f t="shared" si="14"/>
        <v>47657125380993.781</v>
      </c>
      <c r="J119" s="78">
        <f t="shared" si="14"/>
        <v>47881553269473.805</v>
      </c>
      <c r="K119" s="78">
        <f t="shared" si="14"/>
        <v>48333510763078.68</v>
      </c>
      <c r="L119" s="78">
        <f t="shared" si="14"/>
        <v>48962890729588.539</v>
      </c>
      <c r="M119" s="78">
        <f t="shared" si="14"/>
        <v>49798457006993.57</v>
      </c>
      <c r="N119" s="78">
        <f t="shared" si="14"/>
        <v>50767539215425.094</v>
      </c>
      <c r="O119" s="78">
        <f t="shared" si="14"/>
        <v>51843284179052.125</v>
      </c>
      <c r="P119" s="78">
        <f t="shared" si="14"/>
        <v>52579922371549.313</v>
      </c>
      <c r="Q119" s="78">
        <f t="shared" si="14"/>
        <v>53319746138104.063</v>
      </c>
      <c r="R119" s="78">
        <f t="shared" si="14"/>
        <v>54052844465301.695</v>
      </c>
      <c r="S119" s="78">
        <f t="shared" si="14"/>
        <v>54777397122901.094</v>
      </c>
      <c r="T119" s="78">
        <f t="shared" si="14"/>
        <v>55505360171143.695</v>
      </c>
      <c r="U119" s="78">
        <f t="shared" si="14"/>
        <v>56238080358450.164</v>
      </c>
      <c r="V119" s="78">
        <f t="shared" si="14"/>
        <v>56993147995833.523</v>
      </c>
      <c r="W119" s="78">
        <f t="shared" si="14"/>
        <v>57778300079284.977</v>
      </c>
      <c r="X119" s="78">
        <f t="shared" si="14"/>
        <v>58601359858064.156</v>
      </c>
      <c r="Y119" s="78">
        <f t="shared" si="14"/>
        <v>59482190007427.758</v>
      </c>
      <c r="Z119" s="78">
        <f t="shared" si="14"/>
        <v>60444720641879.953</v>
      </c>
      <c r="AA119" s="78">
        <f t="shared" si="14"/>
        <v>61461652364358.633</v>
      </c>
      <c r="AB119" s="78">
        <f t="shared" si="14"/>
        <v>62550494540518.234</v>
      </c>
      <c r="AC119" s="78">
        <f t="shared" si="14"/>
        <v>63697750093336.469</v>
      </c>
      <c r="AD119" s="78">
        <f t="shared" si="14"/>
        <v>64947765754465.289</v>
      </c>
      <c r="AE119" s="78">
        <f t="shared" si="14"/>
        <v>66271524297211.766</v>
      </c>
      <c r="AF119" s="78">
        <f t="shared" si="14"/>
        <v>67668109714541.617</v>
      </c>
      <c r="AG119" s="78">
        <f t="shared" si="14"/>
        <v>69139512412397.047</v>
      </c>
      <c r="AH119" s="78">
        <f t="shared" si="14"/>
        <v>70704971632411.688</v>
      </c>
      <c r="AI119" s="78">
        <f t="shared" si="14"/>
        <v>72359957306905.047</v>
      </c>
    </row>
    <row r="120" spans="1:35" x14ac:dyDescent="0.45">
      <c r="A120" s="56" t="s">
        <v>25</v>
      </c>
      <c r="B120" s="64" cm="1">
        <f t="array" ref="B120">SUMPRODUCT(EuroStatData*($B$106=EurostatCategory)*($A120=EuroStat_EPS_Fuel)*(B$54=EuroStatYear))*BTU_per_TJ</f>
        <v>252368664975218.25</v>
      </c>
      <c r="C120" s="64" cm="1">
        <f t="array" ref="C120">SUMPRODUCT(EuroStatData*($B$106=EurostatCategory)*($A120=EuroStat_EPS_Fuel)*(C$54=EuroStatYear))*BTU_per_TJ</f>
        <v>293750693131906.88</v>
      </c>
      <c r="D120" s="78">
        <f>C120*(1+D39)</f>
        <v>303109050825097.88</v>
      </c>
      <c r="E120" s="78">
        <f t="shared" si="14"/>
        <v>310740039315981.69</v>
      </c>
      <c r="F120" s="78">
        <f t="shared" si="14"/>
        <v>314136819455565</v>
      </c>
      <c r="G120" s="78">
        <f t="shared" si="14"/>
        <v>316867362349816.13</v>
      </c>
      <c r="H120" s="78">
        <f t="shared" si="14"/>
        <v>316758982935274</v>
      </c>
      <c r="I120" s="78">
        <f t="shared" si="14"/>
        <v>315643973387411.31</v>
      </c>
      <c r="J120" s="78">
        <f t="shared" si="14"/>
        <v>314718881936245.81</v>
      </c>
      <c r="K120" s="78">
        <f t="shared" si="14"/>
        <v>314362935454079.75</v>
      </c>
      <c r="L120" s="78">
        <f t="shared" si="14"/>
        <v>314005191943714.25</v>
      </c>
      <c r="M120" s="78">
        <f t="shared" si="14"/>
        <v>314259660965257.63</v>
      </c>
      <c r="N120" s="78">
        <f t="shared" si="14"/>
        <v>314795539846084.69</v>
      </c>
      <c r="O120" s="78">
        <f t="shared" si="14"/>
        <v>315300811948651.06</v>
      </c>
      <c r="P120" s="78">
        <f t="shared" si="14"/>
        <v>314976597793541.31</v>
      </c>
      <c r="Q120" s="78">
        <f t="shared" si="14"/>
        <v>314553136117020.94</v>
      </c>
      <c r="R120" s="78">
        <f t="shared" si="14"/>
        <v>313657289485153.56</v>
      </c>
      <c r="S120" s="78">
        <f t="shared" si="14"/>
        <v>312588795731322.81</v>
      </c>
      <c r="T120" s="78">
        <f t="shared" si="14"/>
        <v>311245470622040.38</v>
      </c>
      <c r="U120" s="78">
        <f t="shared" si="14"/>
        <v>309722565650430.06</v>
      </c>
      <c r="V120" s="78">
        <f t="shared" si="14"/>
        <v>307882546019036.94</v>
      </c>
      <c r="W120" s="78">
        <f t="shared" si="14"/>
        <v>305779877342510.19</v>
      </c>
      <c r="X120" s="78">
        <f t="shared" si="14"/>
        <v>303423610663494.81</v>
      </c>
      <c r="Y120" s="78">
        <f t="shared" si="14"/>
        <v>300893547579272.88</v>
      </c>
      <c r="Z120" s="78">
        <f t="shared" si="14"/>
        <v>298365885398963.44</v>
      </c>
      <c r="AA120" s="78">
        <f t="shared" si="14"/>
        <v>295762305345899</v>
      </c>
      <c r="AB120" s="78">
        <f t="shared" si="14"/>
        <v>293046253531705.69</v>
      </c>
      <c r="AC120" s="78">
        <f t="shared" si="14"/>
        <v>290295576399059.88</v>
      </c>
      <c r="AD120" s="78">
        <f t="shared" si="14"/>
        <v>287538516172623.69</v>
      </c>
      <c r="AE120" s="78">
        <f t="shared" si="14"/>
        <v>284797923014916.19</v>
      </c>
      <c r="AF120" s="78">
        <f t="shared" si="14"/>
        <v>282008726360016.94</v>
      </c>
      <c r="AG120" s="78">
        <f t="shared" si="14"/>
        <v>279148010778737.38</v>
      </c>
      <c r="AH120" s="78">
        <f t="shared" si="14"/>
        <v>276209277047246.09</v>
      </c>
      <c r="AI120" s="78">
        <f t="shared" si="14"/>
        <v>273244360602893.28</v>
      </c>
    </row>
    <row r="121" spans="1:35" x14ac:dyDescent="0.45">
      <c r="A121" s="56" t="s">
        <v>14</v>
      </c>
      <c r="B121" s="64" cm="1">
        <f t="array" ref="B121">SUMPRODUCT(EuroStatData*($B$106=EurostatCategory)*($A121=EuroStat_EPS_Fuel)*(B$54=EuroStatYear))*BTU_per_TJ</f>
        <v>683982077544015.25</v>
      </c>
      <c r="C121" s="64" cm="1">
        <f t="array" ref="C121">SUMPRODUCT(EuroStatData*($B$106=EurostatCategory)*($A121=EuroStat_EPS_Fuel)*(C$54=EuroStatYear))*BTU_per_TJ</f>
        <v>773650324741610.75</v>
      </c>
      <c r="D121" s="78">
        <f>C121*(1+D40)</f>
        <v>793377893729684</v>
      </c>
      <c r="E121" s="78">
        <f t="shared" si="14"/>
        <v>808232289098951.25</v>
      </c>
      <c r="F121" s="78">
        <f t="shared" si="14"/>
        <v>824824256029937.13</v>
      </c>
      <c r="G121" s="78">
        <f t="shared" si="14"/>
        <v>838292399446551.5</v>
      </c>
      <c r="H121" s="78">
        <f t="shared" si="14"/>
        <v>848903790947915.88</v>
      </c>
      <c r="I121" s="78">
        <f t="shared" si="14"/>
        <v>855733749733927.63</v>
      </c>
      <c r="J121" s="78">
        <f t="shared" si="14"/>
        <v>864921011554188.63</v>
      </c>
      <c r="K121" s="78">
        <f t="shared" si="14"/>
        <v>875538727719056.25</v>
      </c>
      <c r="L121" s="78">
        <f t="shared" si="14"/>
        <v>887006042191910.5</v>
      </c>
      <c r="M121" s="78">
        <f t="shared" si="14"/>
        <v>898455354439633</v>
      </c>
      <c r="N121" s="78">
        <f t="shared" si="14"/>
        <v>908510341222618</v>
      </c>
      <c r="O121" s="78">
        <f t="shared" si="14"/>
        <v>917517790875546</v>
      </c>
      <c r="P121" s="78">
        <f t="shared" si="14"/>
        <v>928288632454450.13</v>
      </c>
      <c r="Q121" s="78">
        <f t="shared" si="14"/>
        <v>935637593417862</v>
      </c>
      <c r="R121" s="78">
        <f t="shared" si="14"/>
        <v>941986226080588.63</v>
      </c>
      <c r="S121" s="78">
        <f t="shared" si="14"/>
        <v>947307455253581.13</v>
      </c>
      <c r="T121" s="78">
        <f t="shared" si="14"/>
        <v>951417629844327.5</v>
      </c>
      <c r="U121" s="78">
        <f t="shared" si="14"/>
        <v>957532445277095.25</v>
      </c>
      <c r="V121" s="78">
        <f t="shared" si="14"/>
        <v>961860131441119.38</v>
      </c>
      <c r="W121" s="78">
        <f t="shared" si="14"/>
        <v>967866930020979</v>
      </c>
      <c r="X121" s="78">
        <f t="shared" si="14"/>
        <v>971620321438820.5</v>
      </c>
      <c r="Y121" s="78">
        <f t="shared" si="14"/>
        <v>975597690356489.63</v>
      </c>
      <c r="Z121" s="78">
        <f t="shared" si="14"/>
        <v>980329352420114.5</v>
      </c>
      <c r="AA121" s="78">
        <f t="shared" si="14"/>
        <v>984259605142162.13</v>
      </c>
      <c r="AB121" s="78">
        <f t="shared" si="14"/>
        <v>986308053815199.38</v>
      </c>
      <c r="AC121" s="78">
        <f t="shared" si="14"/>
        <v>986754769342802.63</v>
      </c>
      <c r="AD121" s="78">
        <f t="shared" si="14"/>
        <v>989906296968092.5</v>
      </c>
      <c r="AE121" s="78">
        <f t="shared" si="14"/>
        <v>991465303248856</v>
      </c>
      <c r="AF121" s="78">
        <f t="shared" si="14"/>
        <v>987919243712934.88</v>
      </c>
      <c r="AG121" s="78">
        <f t="shared" si="14"/>
        <v>986599004903026.75</v>
      </c>
      <c r="AH121" s="78">
        <f t="shared" si="14"/>
        <v>979235451613053.13</v>
      </c>
      <c r="AI121" s="78">
        <f t="shared" si="14"/>
        <v>969778611864597.13</v>
      </c>
    </row>
    <row r="122" spans="1:35" x14ac:dyDescent="0.45">
      <c r="A122" s="56" t="s">
        <v>26</v>
      </c>
      <c r="B122" s="63">
        <v>0</v>
      </c>
      <c r="C122" s="63">
        <v>0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3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3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3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3">
        <v>0</v>
      </c>
      <c r="AI122" s="63">
        <v>0</v>
      </c>
    </row>
    <row r="123" spans="1:35" x14ac:dyDescent="0.45">
      <c r="A123" s="56" t="s">
        <v>27</v>
      </c>
      <c r="B123" s="79">
        <f>About!$C$67</f>
        <v>0</v>
      </c>
      <c r="C123" s="79">
        <f>About!$C$67</f>
        <v>0</v>
      </c>
      <c r="D123" s="79">
        <f>About!$C$67</f>
        <v>0</v>
      </c>
      <c r="E123" s="79">
        <f>About!$C$67</f>
        <v>0</v>
      </c>
      <c r="F123" s="79">
        <f>About!$C$67</f>
        <v>0</v>
      </c>
      <c r="G123" s="79">
        <f>About!$C$67</f>
        <v>0</v>
      </c>
      <c r="H123" s="79">
        <f>About!$C$67</f>
        <v>0</v>
      </c>
      <c r="I123" s="79">
        <f>About!$C$67</f>
        <v>0</v>
      </c>
      <c r="J123" s="79">
        <f>About!$C$67</f>
        <v>0</v>
      </c>
      <c r="K123" s="79">
        <f>About!$C$67</f>
        <v>0</v>
      </c>
      <c r="L123" s="79">
        <f>About!$C$67</f>
        <v>0</v>
      </c>
      <c r="M123" s="79">
        <f>About!$C$67</f>
        <v>0</v>
      </c>
      <c r="N123" s="79">
        <f>About!$C$67</f>
        <v>0</v>
      </c>
      <c r="O123" s="79">
        <f>About!$C$67</f>
        <v>0</v>
      </c>
      <c r="P123" s="79">
        <f>About!$C$67</f>
        <v>0</v>
      </c>
      <c r="Q123" s="79">
        <f>About!$C$67</f>
        <v>0</v>
      </c>
      <c r="R123" s="79">
        <f>About!$C$67</f>
        <v>0</v>
      </c>
      <c r="S123" s="79">
        <f>About!$C$67</f>
        <v>0</v>
      </c>
      <c r="T123" s="79">
        <f>About!$C$67</f>
        <v>0</v>
      </c>
      <c r="U123" s="79">
        <f>About!$C$67</f>
        <v>0</v>
      </c>
      <c r="V123" s="79">
        <f>About!$C$67</f>
        <v>0</v>
      </c>
      <c r="W123" s="79">
        <f>About!$C$67</f>
        <v>0</v>
      </c>
      <c r="X123" s="79">
        <f>About!$C$67</f>
        <v>0</v>
      </c>
      <c r="Y123" s="79">
        <f>About!$C$67</f>
        <v>0</v>
      </c>
      <c r="Z123" s="79">
        <f>About!$C$67</f>
        <v>0</v>
      </c>
      <c r="AA123" s="79">
        <f>About!$C$67</f>
        <v>0</v>
      </c>
      <c r="AB123" s="79">
        <f>About!$C$67</f>
        <v>0</v>
      </c>
      <c r="AC123" s="79">
        <f>About!$C$67</f>
        <v>0</v>
      </c>
      <c r="AD123" s="79">
        <f>About!$C$67</f>
        <v>0</v>
      </c>
      <c r="AE123" s="79">
        <f>About!$C$67</f>
        <v>0</v>
      </c>
      <c r="AF123" s="79">
        <f>About!$C$67</f>
        <v>0</v>
      </c>
      <c r="AG123" s="79">
        <f>About!$C$67</f>
        <v>0</v>
      </c>
      <c r="AH123" s="79">
        <f>About!$C$67</f>
        <v>0</v>
      </c>
      <c r="AI123" s="79">
        <f>About!$C$67</f>
        <v>0</v>
      </c>
    </row>
    <row r="124" spans="1:35" x14ac:dyDescent="0.45">
      <c r="A124" s="56" t="s">
        <v>28</v>
      </c>
      <c r="B124" s="64" cm="1">
        <f t="array" ref="B124">SUMPRODUCT(EuroStatData*($B$106=EurostatCategory)*($A124=EuroStat_EPS_Fuel)*(B$54=EuroStatYear))*BTU_per_TJ</f>
        <v>51675019729629.898</v>
      </c>
      <c r="C124" s="64" cm="1">
        <f t="array" ref="C124">SUMPRODUCT(EuroStatData*($B$106=EurostatCategory)*($A124=EuroStat_EPS_Fuel)*(C$54=EuroStatYear))*BTU_per_TJ</f>
        <v>50559840853480.148</v>
      </c>
      <c r="D124" s="78">
        <f>C124*(1+D43)</f>
        <v>50080320788542.742</v>
      </c>
      <c r="E124" s="78">
        <f t="shared" ref="E124:AI128" si="15">D124*(1+E43)</f>
        <v>49344980636415.75</v>
      </c>
      <c r="F124" s="78">
        <f t="shared" si="15"/>
        <v>49322505949868.961</v>
      </c>
      <c r="G124" s="78">
        <f t="shared" si="15"/>
        <v>47067301210846.82</v>
      </c>
      <c r="H124" s="78">
        <f t="shared" si="15"/>
        <v>44856243046704.063</v>
      </c>
      <c r="I124" s="78">
        <f t="shared" si="15"/>
        <v>42133969005601.133</v>
      </c>
      <c r="J124" s="78">
        <f t="shared" si="15"/>
        <v>40253031934248.031</v>
      </c>
      <c r="K124" s="78">
        <f t="shared" si="15"/>
        <v>36644156017025.961</v>
      </c>
      <c r="L124" s="78">
        <f t="shared" si="15"/>
        <v>34097772232451.738</v>
      </c>
      <c r="M124" s="78">
        <f t="shared" si="15"/>
        <v>32757682582402.871</v>
      </c>
      <c r="N124" s="78">
        <f t="shared" si="15"/>
        <v>31724294609486.52</v>
      </c>
      <c r="O124" s="78">
        <f t="shared" si="15"/>
        <v>30496096624813.746</v>
      </c>
      <c r="P124" s="78">
        <f t="shared" si="15"/>
        <v>29804190871024.184</v>
      </c>
      <c r="Q124" s="78">
        <f t="shared" si="15"/>
        <v>28308594177420.363</v>
      </c>
      <c r="R124" s="78">
        <f t="shared" si="15"/>
        <v>26371375396226.25</v>
      </c>
      <c r="S124" s="78">
        <f t="shared" si="15"/>
        <v>24617901023382.047</v>
      </c>
      <c r="T124" s="78">
        <f t="shared" si="15"/>
        <v>23401857008299.273</v>
      </c>
      <c r="U124" s="78">
        <f t="shared" si="15"/>
        <v>22627622203083.148</v>
      </c>
      <c r="V124" s="78">
        <f t="shared" si="15"/>
        <v>21155732411459.965</v>
      </c>
      <c r="W124" s="78">
        <f t="shared" si="15"/>
        <v>20457061557666.051</v>
      </c>
      <c r="X124" s="78">
        <f t="shared" si="15"/>
        <v>19362268041677.973</v>
      </c>
      <c r="Y124" s="78">
        <f t="shared" si="15"/>
        <v>18391886730061.328</v>
      </c>
      <c r="Z124" s="78">
        <f t="shared" si="15"/>
        <v>17311373858311.965</v>
      </c>
      <c r="AA124" s="78">
        <f t="shared" si="15"/>
        <v>15808570194856.635</v>
      </c>
      <c r="AB124" s="78">
        <f t="shared" si="15"/>
        <v>14686556447454.846</v>
      </c>
      <c r="AC124" s="78">
        <f t="shared" si="15"/>
        <v>13196816558031.67</v>
      </c>
      <c r="AD124" s="78">
        <f t="shared" si="15"/>
        <v>12573772535652.225</v>
      </c>
      <c r="AE124" s="78">
        <f t="shared" si="15"/>
        <v>12062511864181.889</v>
      </c>
      <c r="AF124" s="78">
        <f t="shared" si="15"/>
        <v>10055536827106.973</v>
      </c>
      <c r="AG124" s="78">
        <f t="shared" si="15"/>
        <v>9243921133420.0762</v>
      </c>
      <c r="AH124" s="78">
        <f t="shared" si="15"/>
        <v>8659884849155.9902</v>
      </c>
      <c r="AI124" s="78">
        <f t="shared" si="15"/>
        <v>7344371240727.4063</v>
      </c>
    </row>
    <row r="125" spans="1:35" x14ac:dyDescent="0.45">
      <c r="A125" s="56" t="s">
        <v>15</v>
      </c>
      <c r="B125" s="64" cm="1">
        <f t="array" ref="B125">SUMPRODUCT(EuroStatData*($B$106=EurostatCategory)*($A125=EuroStat_EPS_Fuel)*(B$54=EuroStatYear))*BTU_per_TJ</f>
        <v>1651353975880473.5</v>
      </c>
      <c r="C125" s="64" cm="1">
        <f t="array" ref="C125">SUMPRODUCT(EuroStatData*($B$106=EurostatCategory)*($A125=EuroStat_EPS_Fuel)*(C$54=EuroStatYear))*BTU_per_TJ</f>
        <v>1856053932251206</v>
      </c>
      <c r="D125" s="78">
        <f>C125*(1+D44)</f>
        <v>1832939177919324</v>
      </c>
      <c r="E125" s="78">
        <f t="shared" si="15"/>
        <v>1846763853955354.8</v>
      </c>
      <c r="F125" s="78">
        <f t="shared" si="15"/>
        <v>1467645228420021.8</v>
      </c>
      <c r="G125" s="78">
        <f t="shared" si="15"/>
        <v>1025958038946622.1</v>
      </c>
      <c r="H125" s="78">
        <f t="shared" si="15"/>
        <v>587330980368060.25</v>
      </c>
      <c r="I125" s="78">
        <f t="shared" si="15"/>
        <v>585220267078692.63</v>
      </c>
      <c r="J125" s="78">
        <f t="shared" si="15"/>
        <v>585312590077465.13</v>
      </c>
      <c r="K125" s="78">
        <f t="shared" si="15"/>
        <v>586377740469663.25</v>
      </c>
      <c r="L125" s="78">
        <f t="shared" si="15"/>
        <v>587695123537925</v>
      </c>
      <c r="M125" s="78">
        <f t="shared" si="15"/>
        <v>589059414748514</v>
      </c>
      <c r="N125" s="78">
        <f t="shared" si="15"/>
        <v>377386845534757.44</v>
      </c>
      <c r="O125" s="78">
        <f t="shared" si="15"/>
        <v>376702339285879.13</v>
      </c>
      <c r="P125" s="78">
        <f t="shared" si="15"/>
        <v>170344383198065.31</v>
      </c>
      <c r="Q125" s="78">
        <f t="shared" si="15"/>
        <v>168359002986567.38</v>
      </c>
      <c r="R125" s="78">
        <f t="shared" si="15"/>
        <v>166651962834820.88</v>
      </c>
      <c r="S125" s="78">
        <f t="shared" si="15"/>
        <v>164220273766053.13</v>
      </c>
      <c r="T125" s="78">
        <f t="shared" si="15"/>
        <v>162457616604146.94</v>
      </c>
      <c r="U125" s="78">
        <f t="shared" si="15"/>
        <v>161385345839697.22</v>
      </c>
      <c r="V125" s="78">
        <f t="shared" si="15"/>
        <v>159667404304089.31</v>
      </c>
      <c r="W125" s="78">
        <f t="shared" si="15"/>
        <v>158345683301426.53</v>
      </c>
      <c r="X125" s="78">
        <f t="shared" si="15"/>
        <v>157374335377425.41</v>
      </c>
      <c r="Y125" s="78">
        <f t="shared" si="15"/>
        <v>156577330054594.91</v>
      </c>
      <c r="Z125" s="78">
        <f t="shared" si="15"/>
        <v>91413560101821.813</v>
      </c>
      <c r="AA125" s="78">
        <f t="shared" si="15"/>
        <v>55031309000419.688</v>
      </c>
      <c r="AB125" s="78">
        <f t="shared" si="15"/>
        <v>26342962207468.84</v>
      </c>
      <c r="AC125" s="78">
        <f t="shared" si="15"/>
        <v>24930078157641.242</v>
      </c>
      <c r="AD125" s="78">
        <f t="shared" si="15"/>
        <v>23354284183564.176</v>
      </c>
      <c r="AE125" s="78">
        <f t="shared" si="15"/>
        <v>21245074794557.824</v>
      </c>
      <c r="AF125" s="78">
        <f t="shared" si="15"/>
        <v>19205690161047.957</v>
      </c>
      <c r="AG125" s="78">
        <f t="shared" si="15"/>
        <v>17442944428568.9</v>
      </c>
      <c r="AH125" s="78">
        <f t="shared" si="15"/>
        <v>7912925854964.9961</v>
      </c>
      <c r="AI125" s="78">
        <f t="shared" si="15"/>
        <v>7188587740093.21</v>
      </c>
    </row>
    <row r="126" spans="1:35" x14ac:dyDescent="0.45">
      <c r="A126" s="56" t="s">
        <v>29</v>
      </c>
      <c r="B126" s="64" cm="1">
        <f t="array" ref="B126">SUMPRODUCT(EuroStatData*($B$106=EurostatCategory)*($A126=EuroStat_EPS_Fuel)*(B$54=EuroStatYear))*BTU_per_TJ</f>
        <v>2365687623837068</v>
      </c>
      <c r="C126" s="64" cm="1">
        <f t="array" ref="C126">SUMPRODUCT(EuroStatData*($B$106=EurostatCategory)*($A126=EuroStat_EPS_Fuel)*(C$54=EuroStatYear))*BTU_per_TJ</f>
        <v>2207934520447625</v>
      </c>
      <c r="D126" s="78">
        <f>C126*(1+D45)</f>
        <v>2154462488948413</v>
      </c>
      <c r="E126" s="78">
        <f t="shared" si="15"/>
        <v>2105102642621475.3</v>
      </c>
      <c r="F126" s="78">
        <f t="shared" si="15"/>
        <v>2079238018337124</v>
      </c>
      <c r="G126" s="78">
        <f t="shared" si="15"/>
        <v>2034726790537960.3</v>
      </c>
      <c r="H126" s="78">
        <f t="shared" si="15"/>
        <v>1941974738474111</v>
      </c>
      <c r="I126" s="78">
        <f t="shared" si="15"/>
        <v>1905921929132808.8</v>
      </c>
      <c r="J126" s="78">
        <f t="shared" si="15"/>
        <v>1844263553757869</v>
      </c>
      <c r="K126" s="78">
        <f t="shared" si="15"/>
        <v>1784295423246885.3</v>
      </c>
      <c r="L126" s="78">
        <f t="shared" si="15"/>
        <v>1696440774079763</v>
      </c>
      <c r="M126" s="78">
        <f t="shared" si="15"/>
        <v>1645661551162243.3</v>
      </c>
      <c r="N126" s="78">
        <f t="shared" si="15"/>
        <v>1614412864022653.5</v>
      </c>
      <c r="O126" s="78">
        <f t="shared" si="15"/>
        <v>1518131151005690.8</v>
      </c>
      <c r="P126" s="78">
        <f t="shared" si="15"/>
        <v>1465433028406612.3</v>
      </c>
      <c r="Q126" s="78">
        <f t="shared" si="15"/>
        <v>1389460588649756</v>
      </c>
      <c r="R126" s="78">
        <f t="shared" si="15"/>
        <v>1313308123437604.5</v>
      </c>
      <c r="S126" s="78">
        <f t="shared" si="15"/>
        <v>1237959129462799</v>
      </c>
      <c r="T126" s="78">
        <f t="shared" si="15"/>
        <v>1176013500822812.5</v>
      </c>
      <c r="U126" s="78">
        <f t="shared" si="15"/>
        <v>1162626958308993.3</v>
      </c>
      <c r="V126" s="78">
        <f t="shared" si="15"/>
        <v>1107525473353373.5</v>
      </c>
      <c r="W126" s="78">
        <f t="shared" si="15"/>
        <v>1076651169106088.6</v>
      </c>
      <c r="X126" s="78">
        <f t="shared" si="15"/>
        <v>1046570130830175.5</v>
      </c>
      <c r="Y126" s="78">
        <f t="shared" si="15"/>
        <v>1021109713104661.8</v>
      </c>
      <c r="Z126" s="78">
        <f t="shared" si="15"/>
        <v>988963490371180</v>
      </c>
      <c r="AA126" s="78">
        <f t="shared" si="15"/>
        <v>962717698137396.88</v>
      </c>
      <c r="AB126" s="78">
        <f t="shared" si="15"/>
        <v>923354416971680.5</v>
      </c>
      <c r="AC126" s="78">
        <f t="shared" si="15"/>
        <v>899633903646838</v>
      </c>
      <c r="AD126" s="78">
        <f t="shared" si="15"/>
        <v>865859639104012.25</v>
      </c>
      <c r="AE126" s="78">
        <f t="shared" si="15"/>
        <v>844526782565056.88</v>
      </c>
      <c r="AF126" s="78">
        <f t="shared" si="15"/>
        <v>809913311089293.88</v>
      </c>
      <c r="AG126" s="78">
        <f t="shared" si="15"/>
        <v>792041524447167.63</v>
      </c>
      <c r="AH126" s="78">
        <f t="shared" si="15"/>
        <v>779497082254901.5</v>
      </c>
      <c r="AI126" s="78">
        <f t="shared" si="15"/>
        <v>758062877651111.38</v>
      </c>
    </row>
    <row r="127" spans="1:35" x14ac:dyDescent="0.45">
      <c r="A127" s="56" t="s">
        <v>16</v>
      </c>
      <c r="B127" s="64" cm="1">
        <f t="array" ref="B127">SUMPRODUCT(EuroStatData*($B$106=EurostatCategory)*($A127=EuroStat_EPS_Fuel)*(B$54=EuroStatYear))*BTU_per_TJ</f>
        <v>391406366757281.44</v>
      </c>
      <c r="C127" s="64" cm="1">
        <f t="array" ref="C127">SUMPRODUCT(EuroStatData*($B$106=EurostatCategory)*($A127=EuroStat_EPS_Fuel)*(C$54=EuroStatYear))*BTU_per_TJ</f>
        <v>372113118016514.13</v>
      </c>
      <c r="D127" s="78">
        <f>C127*(1+D46)</f>
        <v>370277419234948.94</v>
      </c>
      <c r="E127" s="78">
        <f t="shared" si="15"/>
        <v>364636697075007.88</v>
      </c>
      <c r="F127" s="78">
        <f t="shared" si="15"/>
        <v>357609635601377</v>
      </c>
      <c r="G127" s="78">
        <f t="shared" si="15"/>
        <v>350805961204856.06</v>
      </c>
      <c r="H127" s="78">
        <f t="shared" si="15"/>
        <v>333706818960628.88</v>
      </c>
      <c r="I127" s="78">
        <f t="shared" si="15"/>
        <v>330415437029544.94</v>
      </c>
      <c r="J127" s="78">
        <f t="shared" si="15"/>
        <v>327366436822305.56</v>
      </c>
      <c r="K127" s="78">
        <f t="shared" si="15"/>
        <v>323906258856367.88</v>
      </c>
      <c r="L127" s="78">
        <f t="shared" si="15"/>
        <v>314234081368121.94</v>
      </c>
      <c r="M127" s="78">
        <f t="shared" si="15"/>
        <v>316283543745603</v>
      </c>
      <c r="N127" s="78">
        <f t="shared" si="15"/>
        <v>314951105122568.13</v>
      </c>
      <c r="O127" s="78">
        <f t="shared" si="15"/>
        <v>313120862545930</v>
      </c>
      <c r="P127" s="78">
        <f t="shared" si="15"/>
        <v>314806203057490.19</v>
      </c>
      <c r="Q127" s="78">
        <f t="shared" si="15"/>
        <v>313018193561937.88</v>
      </c>
      <c r="R127" s="78">
        <f t="shared" si="15"/>
        <v>310508427225545.75</v>
      </c>
      <c r="S127" s="78">
        <f t="shared" si="15"/>
        <v>307894529789377</v>
      </c>
      <c r="T127" s="78">
        <f t="shared" si="15"/>
        <v>304737481452918.44</v>
      </c>
      <c r="U127" s="78">
        <f t="shared" si="15"/>
        <v>302220995815677.63</v>
      </c>
      <c r="V127" s="78">
        <f t="shared" si="15"/>
        <v>299136208554177.19</v>
      </c>
      <c r="W127" s="78">
        <f t="shared" si="15"/>
        <v>296108457318173.63</v>
      </c>
      <c r="X127" s="78">
        <f t="shared" si="15"/>
        <v>292740886876220.13</v>
      </c>
      <c r="Y127" s="78">
        <f t="shared" si="15"/>
        <v>289355365800381.31</v>
      </c>
      <c r="Z127" s="78">
        <f t="shared" si="15"/>
        <v>286377490263386.31</v>
      </c>
      <c r="AA127" s="78">
        <f t="shared" si="15"/>
        <v>282862843950330.69</v>
      </c>
      <c r="AB127" s="78">
        <f t="shared" si="15"/>
        <v>278940684826603.06</v>
      </c>
      <c r="AC127" s="78">
        <f t="shared" si="15"/>
        <v>275051657282174.34</v>
      </c>
      <c r="AD127" s="78">
        <f t="shared" si="15"/>
        <v>271403063526147.06</v>
      </c>
      <c r="AE127" s="78">
        <f t="shared" si="15"/>
        <v>268138223087307.25</v>
      </c>
      <c r="AF127" s="78">
        <f t="shared" si="15"/>
        <v>264534682618516.97</v>
      </c>
      <c r="AG127" s="78">
        <f t="shared" si="15"/>
        <v>261386041841877.19</v>
      </c>
      <c r="AH127" s="78">
        <f t="shared" si="15"/>
        <v>258082392272122.47</v>
      </c>
      <c r="AI127" s="78">
        <f t="shared" si="15"/>
        <v>254690644328406.63</v>
      </c>
    </row>
    <row r="128" spans="1:35" x14ac:dyDescent="0.45">
      <c r="A128" s="56" t="s">
        <v>30</v>
      </c>
      <c r="B128" s="64" cm="1">
        <f t="array" ref="B128">SUMPRODUCT(EuroStatData*($B$106=EurostatCategory)*($A128=EuroStat_EPS_Fuel)*(B$54=EuroStatYear))*BTU_per_TJ</f>
        <v>3084196909499.5342</v>
      </c>
      <c r="C128" s="64" cm="1">
        <f t="array" ref="C128">SUMPRODUCT(EuroStatData*($B$106=EurostatCategory)*($A128=EuroStat_EPS_Fuel)*(C$54=EuroStatYear))*BTU_per_TJ</f>
        <v>3055762395890.1348</v>
      </c>
      <c r="D128" s="78">
        <f>C128*(1+D47)</f>
        <v>3004220278184.8496</v>
      </c>
      <c r="E128" s="78">
        <f t="shared" si="15"/>
        <v>2969097252525.9688</v>
      </c>
      <c r="F128" s="78">
        <f t="shared" si="15"/>
        <v>3000182343090.8721</v>
      </c>
      <c r="G128" s="78">
        <f t="shared" si="15"/>
        <v>2997395696790.6582</v>
      </c>
      <c r="H128" s="78">
        <f t="shared" si="15"/>
        <v>2959361655457.7417</v>
      </c>
      <c r="I128" s="78">
        <f t="shared" si="15"/>
        <v>2959796389922.4087</v>
      </c>
      <c r="J128" s="78">
        <f t="shared" si="15"/>
        <v>2974205798474.7036</v>
      </c>
      <c r="K128" s="78">
        <f t="shared" si="15"/>
        <v>3002315579798.543</v>
      </c>
      <c r="L128" s="78">
        <f t="shared" si="15"/>
        <v>2997000132850.0356</v>
      </c>
      <c r="M128" s="78">
        <f t="shared" si="15"/>
        <v>3032155265270.916</v>
      </c>
      <c r="N128" s="78">
        <f t="shared" si="15"/>
        <v>3009581707594.5361</v>
      </c>
      <c r="O128" s="78">
        <f t="shared" si="15"/>
        <v>2914274900800.1914</v>
      </c>
      <c r="P128" s="78">
        <f t="shared" si="15"/>
        <v>2904311941360.3828</v>
      </c>
      <c r="Q128" s="78">
        <f t="shared" si="15"/>
        <v>2949019589994.2632</v>
      </c>
      <c r="R128" s="78">
        <f t="shared" si="15"/>
        <v>2960260259405.5723</v>
      </c>
      <c r="S128" s="78">
        <f t="shared" si="15"/>
        <v>2970718256050.0508</v>
      </c>
      <c r="T128" s="78">
        <f t="shared" si="15"/>
        <v>3010202159400.1074</v>
      </c>
      <c r="U128" s="78">
        <f t="shared" si="15"/>
        <v>3034515126357.0938</v>
      </c>
      <c r="V128" s="78">
        <f t="shared" si="15"/>
        <v>3068710566662.4956</v>
      </c>
      <c r="W128" s="78">
        <f t="shared" si="15"/>
        <v>3081994968993.6426</v>
      </c>
      <c r="X128" s="78">
        <f t="shared" si="15"/>
        <v>3122041526226.8066</v>
      </c>
      <c r="Y128" s="78">
        <f t="shared" si="15"/>
        <v>3178606652633.3452</v>
      </c>
      <c r="Z128" s="78">
        <f t="shared" si="15"/>
        <v>3234028229070.0747</v>
      </c>
      <c r="AA128" s="78">
        <f t="shared" si="15"/>
        <v>3301778258623.5122</v>
      </c>
      <c r="AB128" s="78">
        <f t="shared" si="15"/>
        <v>3365479418793.3989</v>
      </c>
      <c r="AC128" s="78">
        <f t="shared" si="15"/>
        <v>3406414585685.1382</v>
      </c>
      <c r="AD128" s="78">
        <f t="shared" si="15"/>
        <v>3429473757536.7769</v>
      </c>
      <c r="AE128" s="78">
        <f t="shared" si="15"/>
        <v>3441201237617.5767</v>
      </c>
      <c r="AF128" s="78">
        <f t="shared" si="15"/>
        <v>3398826120927.0024</v>
      </c>
      <c r="AG128" s="78">
        <f t="shared" si="15"/>
        <v>3405687064623.8672</v>
      </c>
      <c r="AH128" s="78">
        <f t="shared" si="15"/>
        <v>3396928813740.3662</v>
      </c>
      <c r="AI128" s="78">
        <f t="shared" si="15"/>
        <v>3313790153478.9683</v>
      </c>
    </row>
    <row r="129" spans="1:35" x14ac:dyDescent="0.45">
      <c r="A129" s="56" t="s">
        <v>31</v>
      </c>
      <c r="B129" s="63">
        <v>0</v>
      </c>
      <c r="C129" s="63">
        <v>0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3">
        <v>0</v>
      </c>
      <c r="AI129" s="63">
        <v>0</v>
      </c>
    </row>
    <row r="131" spans="1:35" x14ac:dyDescent="0.45">
      <c r="B131" s="65"/>
    </row>
  </sheetData>
  <pageMargins left="0.7" right="0.7" top="0.75" bottom="0.75" header="0.3" footer="0.3"/>
  <ignoredErrors>
    <ignoredError sqref="B8:AI8 B18:AI1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44"/>
  <sheetViews>
    <sheetView zoomScale="85" zoomScaleNormal="85" workbookViewId="0"/>
  </sheetViews>
  <sheetFormatPr defaultColWidth="9.1328125" defaultRowHeight="14.25" x14ac:dyDescent="0.45"/>
  <cols>
    <col min="1" max="1" width="36.265625" customWidth="1"/>
    <col min="2" max="34" width="13" customWidth="1"/>
    <col min="35" max="35" width="12.06640625" bestFit="1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Calculations!B55</f>
        <v>0</v>
      </c>
      <c r="C2" s="49">
        <f>Calculations!C55</f>
        <v>0</v>
      </c>
      <c r="D2" s="49">
        <f>Calculations!D55</f>
        <v>0</v>
      </c>
      <c r="E2" s="49">
        <f>Calculations!E55</f>
        <v>0</v>
      </c>
      <c r="F2" s="49">
        <f>Calculations!F55</f>
        <v>0</v>
      </c>
      <c r="G2" s="49">
        <f>Calculations!G55</f>
        <v>0</v>
      </c>
      <c r="H2" s="49">
        <f>Calculations!H55</f>
        <v>0</v>
      </c>
      <c r="I2" s="49">
        <f>Calculations!I55</f>
        <v>0</v>
      </c>
      <c r="J2" s="49">
        <f>Calculations!J55</f>
        <v>0</v>
      </c>
      <c r="K2" s="49">
        <f>Calculations!K55</f>
        <v>0</v>
      </c>
      <c r="L2" s="49">
        <f>Calculations!L55</f>
        <v>0</v>
      </c>
      <c r="M2" s="49">
        <f>Calculations!M55</f>
        <v>0</v>
      </c>
      <c r="N2" s="49">
        <f>Calculations!N55</f>
        <v>0</v>
      </c>
      <c r="O2" s="49">
        <f>Calculations!O55</f>
        <v>0</v>
      </c>
      <c r="P2" s="49">
        <f>Calculations!P55</f>
        <v>0</v>
      </c>
      <c r="Q2" s="49">
        <f>Calculations!Q55</f>
        <v>0</v>
      </c>
      <c r="R2" s="49">
        <f>Calculations!R55</f>
        <v>0</v>
      </c>
      <c r="S2" s="49">
        <f>Calculations!S55</f>
        <v>0</v>
      </c>
      <c r="T2" s="49">
        <f>Calculations!T55</f>
        <v>0</v>
      </c>
      <c r="U2" s="49">
        <f>Calculations!U55</f>
        <v>0</v>
      </c>
      <c r="V2" s="49">
        <f>Calculations!V55</f>
        <v>0</v>
      </c>
      <c r="W2" s="49">
        <f>Calculations!W55</f>
        <v>0</v>
      </c>
      <c r="X2" s="49">
        <f>Calculations!X55</f>
        <v>0</v>
      </c>
      <c r="Y2" s="49">
        <f>Calculations!Y55</f>
        <v>0</v>
      </c>
      <c r="Z2" s="49">
        <f>Calculations!Z55</f>
        <v>0</v>
      </c>
      <c r="AA2" s="49">
        <f>Calculations!AA55</f>
        <v>0</v>
      </c>
      <c r="AB2" s="49">
        <f>Calculations!AB55</f>
        <v>0</v>
      </c>
      <c r="AC2" s="49">
        <f>Calculations!AC55</f>
        <v>0</v>
      </c>
      <c r="AD2" s="49">
        <f>Calculations!AD55</f>
        <v>0</v>
      </c>
      <c r="AE2" s="49">
        <f>Calculations!AE55</f>
        <v>0</v>
      </c>
      <c r="AF2" s="49">
        <f>Calculations!AF55</f>
        <v>0</v>
      </c>
      <c r="AG2" s="49">
        <f>Calculations!AG55</f>
        <v>0</v>
      </c>
      <c r="AH2" s="49">
        <f>Calculations!AH55</f>
        <v>0</v>
      </c>
      <c r="AI2" s="49">
        <f>Calculations!AI55</f>
        <v>0</v>
      </c>
    </row>
    <row r="3" spans="1:35" x14ac:dyDescent="0.45">
      <c r="A3" s="48" t="s">
        <v>18</v>
      </c>
      <c r="B3" s="49">
        <f>Calculations!B56</f>
        <v>1843075571943553.5</v>
      </c>
      <c r="C3" s="49">
        <f>Calculations!C56</f>
        <v>1700249764545967.5</v>
      </c>
      <c r="D3" s="49">
        <f>Calculations!D56</f>
        <v>1687305332238314</v>
      </c>
      <c r="E3" s="49">
        <f>Calculations!E56</f>
        <v>1654480900827559.5</v>
      </c>
      <c r="F3" s="49">
        <f>Calculations!F56</f>
        <v>1632311689746928</v>
      </c>
      <c r="G3" s="49">
        <f>Calculations!G56</f>
        <v>1598005478540821.5</v>
      </c>
      <c r="H3" s="49">
        <f>Calculations!H56</f>
        <v>1554595163735732.8</v>
      </c>
      <c r="I3" s="49">
        <f>Calculations!I56</f>
        <v>1521684916312040.5</v>
      </c>
      <c r="J3" s="49">
        <f>Calculations!J56</f>
        <v>1500188951469523</v>
      </c>
      <c r="K3" s="49">
        <f>Calculations!K56</f>
        <v>1478694232099504.5</v>
      </c>
      <c r="L3" s="49">
        <f>Calculations!L56</f>
        <v>1463949698942361.8</v>
      </c>
      <c r="M3" s="49">
        <f>Calculations!M56</f>
        <v>1453824043486232</v>
      </c>
      <c r="N3" s="49">
        <f>Calculations!N56</f>
        <v>1450633505848660</v>
      </c>
      <c r="O3" s="49">
        <f>Calculations!O56</f>
        <v>1429482743302748.3</v>
      </c>
      <c r="P3" s="49">
        <f>Calculations!P56</f>
        <v>1411420088143309.3</v>
      </c>
      <c r="Q3" s="49">
        <f>Calculations!Q56</f>
        <v>1374721614349455</v>
      </c>
      <c r="R3" s="49">
        <f>Calculations!R56</f>
        <v>1321331854961259.8</v>
      </c>
      <c r="S3" s="49">
        <f>Calculations!S56</f>
        <v>1277885809617634</v>
      </c>
      <c r="T3" s="49">
        <f>Calculations!T56</f>
        <v>1232532456553551.8</v>
      </c>
      <c r="U3" s="49">
        <f>Calculations!U56</f>
        <v>1203682221463855.8</v>
      </c>
      <c r="V3" s="49">
        <f>Calculations!V56</f>
        <v>1168930131318680.5</v>
      </c>
      <c r="W3" s="49">
        <f>Calculations!W56</f>
        <v>1130645030044147.3</v>
      </c>
      <c r="X3" s="49">
        <f>Calculations!X56</f>
        <v>1097570930918309.4</v>
      </c>
      <c r="Y3" s="49">
        <f>Calculations!Y56</f>
        <v>1059906850404639.9</v>
      </c>
      <c r="Z3" s="49">
        <f>Calculations!Z56</f>
        <v>1021611961667154.6</v>
      </c>
      <c r="AA3" s="49">
        <f>Calculations!AA56</f>
        <v>985558294022266.75</v>
      </c>
      <c r="AB3" s="49">
        <f>Calculations!AB56</f>
        <v>940666989153229</v>
      </c>
      <c r="AC3" s="49">
        <f>Calculations!AC56</f>
        <v>903113994812484.25</v>
      </c>
      <c r="AD3" s="49">
        <f>Calculations!AD56</f>
        <v>875767573866229.88</v>
      </c>
      <c r="AE3" s="49">
        <f>Calculations!AE56</f>
        <v>851180658843117.63</v>
      </c>
      <c r="AF3" s="49">
        <f>Calculations!AF56</f>
        <v>811079450017214.88</v>
      </c>
      <c r="AG3" s="49">
        <f>Calculations!AG56</f>
        <v>778340034355418.5</v>
      </c>
      <c r="AH3" s="49">
        <f>Calculations!AH56</f>
        <v>735654620699874.88</v>
      </c>
      <c r="AI3" s="49">
        <f>Calculations!AI56</f>
        <v>705437410842798.88</v>
      </c>
    </row>
    <row r="4" spans="1:35" x14ac:dyDescent="0.45">
      <c r="A4" s="48" t="s">
        <v>11</v>
      </c>
      <c r="B4" s="49">
        <f>Calculations!B57</f>
        <v>4092675279016926.5</v>
      </c>
      <c r="C4" s="49">
        <f>Calculations!C57</f>
        <v>3731101238123569</v>
      </c>
      <c r="D4" s="49">
        <f>Calculations!D57</f>
        <v>3672111573264252.5</v>
      </c>
      <c r="E4" s="49">
        <f>Calculations!E57</f>
        <v>3646185224321661.5</v>
      </c>
      <c r="F4" s="49">
        <f>Calculations!F57</f>
        <v>3635620362934526</v>
      </c>
      <c r="G4" s="49">
        <f>Calculations!G57</f>
        <v>3632748462675350</v>
      </c>
      <c r="H4" s="49">
        <f>Calculations!H57</f>
        <v>3641110256716274.5</v>
      </c>
      <c r="I4" s="49">
        <f>Calculations!I57</f>
        <v>3632029545694006</v>
      </c>
      <c r="J4" s="49">
        <f>Calculations!J57</f>
        <v>3637654385976155.5</v>
      </c>
      <c r="K4" s="49">
        <f>Calculations!K57</f>
        <v>3660758843318611.5</v>
      </c>
      <c r="L4" s="49">
        <f>Calculations!L57</f>
        <v>3707997986836179.5</v>
      </c>
      <c r="M4" s="49">
        <f>Calculations!M57</f>
        <v>3714969886612079</v>
      </c>
      <c r="N4" s="49">
        <f>Calculations!N57</f>
        <v>3758537718042215.5</v>
      </c>
      <c r="O4" s="49">
        <f>Calculations!O57</f>
        <v>3816060617250280.5</v>
      </c>
      <c r="P4" s="49">
        <f>Calculations!P57</f>
        <v>3848608382939701</v>
      </c>
      <c r="Q4" s="49">
        <f>Calculations!Q57</f>
        <v>3852533242144508.5</v>
      </c>
      <c r="R4" s="49">
        <f>Calculations!R57</f>
        <v>3860194048350899</v>
      </c>
      <c r="S4" s="49">
        <f>Calculations!S57</f>
        <v>3863196449934567</v>
      </c>
      <c r="T4" s="49">
        <f>Calculations!T57</f>
        <v>3856359701297328.5</v>
      </c>
      <c r="U4" s="49">
        <f>Calculations!U57</f>
        <v>3860103012071300.5</v>
      </c>
      <c r="V4" s="49">
        <f>Calculations!V57</f>
        <v>3854113321391387.5</v>
      </c>
      <c r="W4" s="49">
        <f>Calculations!W57</f>
        <v>3850344653277533.5</v>
      </c>
      <c r="X4" s="49">
        <f>Calculations!X57</f>
        <v>3844606465835654.5</v>
      </c>
      <c r="Y4" s="49">
        <f>Calculations!Y57</f>
        <v>3841392575542779</v>
      </c>
      <c r="Z4" s="49">
        <f>Calculations!Z57</f>
        <v>3838988764984649.5</v>
      </c>
      <c r="AA4" s="49">
        <f>Calculations!AA57</f>
        <v>3835561356590479.5</v>
      </c>
      <c r="AB4" s="49">
        <f>Calculations!AB57</f>
        <v>3822823096852416</v>
      </c>
      <c r="AC4" s="49">
        <f>Calculations!AC57</f>
        <v>3813549467775581</v>
      </c>
      <c r="AD4" s="49">
        <f>Calculations!AD57</f>
        <v>3805114328387687.5</v>
      </c>
      <c r="AE4" s="49">
        <f>Calculations!AE57</f>
        <v>3796132422727421</v>
      </c>
      <c r="AF4" s="49">
        <f>Calculations!AF57</f>
        <v>3775759920025866.5</v>
      </c>
      <c r="AG4" s="49">
        <f>Calculations!AG57</f>
        <v>3766025909812408</v>
      </c>
      <c r="AH4" s="49">
        <f>Calculations!AH57</f>
        <v>3754501932558980</v>
      </c>
      <c r="AI4" s="49">
        <f>Calculations!AI57</f>
        <v>3733527132338395.5</v>
      </c>
    </row>
    <row r="5" spans="1:35" x14ac:dyDescent="0.45">
      <c r="A5" s="48" t="s">
        <v>19</v>
      </c>
      <c r="B5" s="49">
        <f>Calculations!B58</f>
        <v>8362265055533188</v>
      </c>
      <c r="C5" s="49">
        <f>Calculations!C58</f>
        <v>8325482325117894</v>
      </c>
      <c r="D5" s="49">
        <f>Calculations!D58</f>
        <v>8199467875101828</v>
      </c>
      <c r="E5" s="49">
        <f>Calculations!E58</f>
        <v>8071715049610590</v>
      </c>
      <c r="F5" s="49">
        <f>Calculations!F58</f>
        <v>8023504364984393</v>
      </c>
      <c r="G5" s="49">
        <f>Calculations!G58</f>
        <v>7658417374026714</v>
      </c>
      <c r="H5" s="49">
        <f>Calculations!H58</f>
        <v>7125113229614267</v>
      </c>
      <c r="I5" s="49">
        <f>Calculations!I58</f>
        <v>6839511307561158</v>
      </c>
      <c r="J5" s="49">
        <f>Calculations!J58</f>
        <v>6831995467275333</v>
      </c>
      <c r="K5" s="49">
        <f>Calculations!K58</f>
        <v>6818271573395544</v>
      </c>
      <c r="L5" s="49">
        <f>Calculations!L58</f>
        <v>6997149819538816</v>
      </c>
      <c r="M5" s="49">
        <f>Calculations!M58</f>
        <v>6973936548597992</v>
      </c>
      <c r="N5" s="49">
        <f>Calculations!N58</f>
        <v>6860271313327685</v>
      </c>
      <c r="O5" s="49">
        <f>Calculations!O58</f>
        <v>6713159164950412</v>
      </c>
      <c r="P5" s="49">
        <f>Calculations!P58</f>
        <v>6729315459824348</v>
      </c>
      <c r="Q5" s="49">
        <f>Calculations!Q58</f>
        <v>6687355631206748</v>
      </c>
      <c r="R5" s="49">
        <f>Calculations!R58</f>
        <v>6265933300806511</v>
      </c>
      <c r="S5" s="49">
        <f>Calculations!S58</f>
        <v>5999046737914052</v>
      </c>
      <c r="T5" s="49">
        <f>Calculations!T58</f>
        <v>5334762618509071</v>
      </c>
      <c r="U5" s="49">
        <f>Calculations!U58</f>
        <v>5280135152711099</v>
      </c>
      <c r="V5" s="49">
        <f>Calculations!V58</f>
        <v>5101928240099232</v>
      </c>
      <c r="W5" s="49">
        <f>Calculations!W58</f>
        <v>4948072874634122</v>
      </c>
      <c r="X5" s="49">
        <f>Calculations!X58</f>
        <v>5012928700880868</v>
      </c>
      <c r="Y5" s="49">
        <f>Calculations!Y58</f>
        <v>5076517943341069</v>
      </c>
      <c r="Z5" s="49">
        <f>Calculations!Z58</f>
        <v>4833244331119053</v>
      </c>
      <c r="AA5" s="49">
        <f>Calculations!AA58</f>
        <v>4884935865832306</v>
      </c>
      <c r="AB5" s="49">
        <f>Calculations!AB58</f>
        <v>4768345803440211</v>
      </c>
      <c r="AC5" s="49">
        <f>Calculations!AC58</f>
        <v>4815184510958949</v>
      </c>
      <c r="AD5" s="49">
        <f>Calculations!AD58</f>
        <v>5102719183570403</v>
      </c>
      <c r="AE5" s="49">
        <f>Calculations!AE58</f>
        <v>5101871081855251</v>
      </c>
      <c r="AF5" s="49">
        <f>Calculations!AF58</f>
        <v>4951095614377527</v>
      </c>
      <c r="AG5" s="49">
        <f>Calculations!AG58</f>
        <v>4641845827954069</v>
      </c>
      <c r="AH5" s="49">
        <f>Calculations!AH58</f>
        <v>4360681293016749</v>
      </c>
      <c r="AI5" s="49">
        <f>Calculations!AI58</f>
        <v>4327558397543199.5</v>
      </c>
    </row>
    <row r="6" spans="1:35" x14ac:dyDescent="0.45">
      <c r="A6" s="48" t="s">
        <v>20</v>
      </c>
      <c r="B6" s="49">
        <f>Calculations!B59</f>
        <v>0</v>
      </c>
      <c r="C6" s="49">
        <f>Calculations!C59</f>
        <v>0</v>
      </c>
      <c r="D6" s="49">
        <f>Calculations!D59</f>
        <v>0</v>
      </c>
      <c r="E6" s="49">
        <f>Calculations!E59</f>
        <v>0</v>
      </c>
      <c r="F6" s="49">
        <f>Calculations!F59</f>
        <v>0</v>
      </c>
      <c r="G6" s="49">
        <f>Calculations!G59</f>
        <v>0</v>
      </c>
      <c r="H6" s="49">
        <f>Calculations!H59</f>
        <v>0</v>
      </c>
      <c r="I6" s="49">
        <f>Calculations!I59</f>
        <v>0</v>
      </c>
      <c r="J6" s="49">
        <f>Calculations!J59</f>
        <v>0</v>
      </c>
      <c r="K6" s="49">
        <f>Calculations!K59</f>
        <v>0</v>
      </c>
      <c r="L6" s="49">
        <f>Calculations!L59</f>
        <v>0</v>
      </c>
      <c r="M6" s="49">
        <f>Calculations!M59</f>
        <v>0</v>
      </c>
      <c r="N6" s="49">
        <f>Calculations!N59</f>
        <v>0</v>
      </c>
      <c r="O6" s="49">
        <f>Calculations!O59</f>
        <v>0</v>
      </c>
      <c r="P6" s="49">
        <f>Calculations!P59</f>
        <v>0</v>
      </c>
      <c r="Q6" s="49">
        <f>Calculations!Q59</f>
        <v>0</v>
      </c>
      <c r="R6" s="49">
        <f>Calculations!R59</f>
        <v>0</v>
      </c>
      <c r="S6" s="49">
        <f>Calculations!S59</f>
        <v>0</v>
      </c>
      <c r="T6" s="49">
        <f>Calculations!T59</f>
        <v>0</v>
      </c>
      <c r="U6" s="49">
        <f>Calculations!U59</f>
        <v>0</v>
      </c>
      <c r="V6" s="49">
        <f>Calculations!V59</f>
        <v>0</v>
      </c>
      <c r="W6" s="49">
        <f>Calculations!W59</f>
        <v>0</v>
      </c>
      <c r="X6" s="49">
        <f>Calculations!X59</f>
        <v>0</v>
      </c>
      <c r="Y6" s="49">
        <f>Calculations!Y59</f>
        <v>0</v>
      </c>
      <c r="Z6" s="49">
        <f>Calculations!Z59</f>
        <v>0</v>
      </c>
      <c r="AA6" s="49">
        <f>Calculations!AA59</f>
        <v>0</v>
      </c>
      <c r="AB6" s="49">
        <f>Calculations!AB59</f>
        <v>0</v>
      </c>
      <c r="AC6" s="49">
        <f>Calculations!AC59</f>
        <v>0</v>
      </c>
      <c r="AD6" s="49">
        <f>Calculations!AD59</f>
        <v>0</v>
      </c>
      <c r="AE6" s="49">
        <f>Calculations!AE59</f>
        <v>0</v>
      </c>
      <c r="AF6" s="49">
        <f>Calculations!AF59</f>
        <v>0</v>
      </c>
      <c r="AG6" s="49">
        <f>Calculations!AG59</f>
        <v>0</v>
      </c>
      <c r="AH6" s="49">
        <f>Calculations!AH59</f>
        <v>0</v>
      </c>
      <c r="AI6" s="49">
        <f>Calculations!AI59</f>
        <v>0</v>
      </c>
    </row>
    <row r="7" spans="1:35" x14ac:dyDescent="0.45">
      <c r="A7" s="48" t="s">
        <v>21</v>
      </c>
      <c r="B7" s="49">
        <f>Calculations!B60</f>
        <v>0</v>
      </c>
      <c r="C7" s="49">
        <f>Calculations!C60</f>
        <v>0</v>
      </c>
      <c r="D7" s="49">
        <f>Calculations!D60</f>
        <v>0</v>
      </c>
      <c r="E7" s="49">
        <f>Calculations!E60</f>
        <v>0</v>
      </c>
      <c r="F7" s="49">
        <f>Calculations!F60</f>
        <v>0</v>
      </c>
      <c r="G7" s="49">
        <f>Calculations!G60</f>
        <v>0</v>
      </c>
      <c r="H7" s="49">
        <f>Calculations!H60</f>
        <v>0</v>
      </c>
      <c r="I7" s="49">
        <f>Calculations!I60</f>
        <v>0</v>
      </c>
      <c r="J7" s="49">
        <f>Calculations!J60</f>
        <v>0</v>
      </c>
      <c r="K7" s="49">
        <f>Calculations!K60</f>
        <v>0</v>
      </c>
      <c r="L7" s="49">
        <f>Calculations!L60</f>
        <v>0</v>
      </c>
      <c r="M7" s="49">
        <f>Calculations!M60</f>
        <v>0</v>
      </c>
      <c r="N7" s="49">
        <f>Calculations!N60</f>
        <v>0</v>
      </c>
      <c r="O7" s="49">
        <f>Calculations!O60</f>
        <v>0</v>
      </c>
      <c r="P7" s="49">
        <f>Calculations!P60</f>
        <v>0</v>
      </c>
      <c r="Q7" s="49">
        <f>Calculations!Q60</f>
        <v>0</v>
      </c>
      <c r="R7" s="49">
        <f>Calculations!R60</f>
        <v>0</v>
      </c>
      <c r="S7" s="49">
        <f>Calculations!S60</f>
        <v>0</v>
      </c>
      <c r="T7" s="49">
        <f>Calculations!T60</f>
        <v>0</v>
      </c>
      <c r="U7" s="49">
        <f>Calculations!U60</f>
        <v>0</v>
      </c>
      <c r="V7" s="49">
        <f>Calculations!V60</f>
        <v>0</v>
      </c>
      <c r="W7" s="49">
        <f>Calculations!W60</f>
        <v>0</v>
      </c>
      <c r="X7" s="49">
        <f>Calculations!X60</f>
        <v>0</v>
      </c>
      <c r="Y7" s="49">
        <f>Calculations!Y60</f>
        <v>0</v>
      </c>
      <c r="Z7" s="49">
        <f>Calculations!Z60</f>
        <v>0</v>
      </c>
      <c r="AA7" s="49">
        <f>Calculations!AA60</f>
        <v>0</v>
      </c>
      <c r="AB7" s="49">
        <f>Calculations!AB60</f>
        <v>0</v>
      </c>
      <c r="AC7" s="49">
        <f>Calculations!AC60</f>
        <v>0</v>
      </c>
      <c r="AD7" s="49">
        <f>Calculations!AD60</f>
        <v>0</v>
      </c>
      <c r="AE7" s="49">
        <f>Calculations!AE60</f>
        <v>0</v>
      </c>
      <c r="AF7" s="49">
        <f>Calculations!AF60</f>
        <v>0</v>
      </c>
      <c r="AG7" s="49">
        <f>Calculations!AG60</f>
        <v>0</v>
      </c>
      <c r="AH7" s="49">
        <f>Calculations!AH60</f>
        <v>0</v>
      </c>
      <c r="AI7" s="49">
        <f>Calculations!AI60</f>
        <v>0</v>
      </c>
    </row>
    <row r="8" spans="1:35" x14ac:dyDescent="0.45">
      <c r="A8" s="48" t="s">
        <v>22</v>
      </c>
      <c r="B8" s="49">
        <f>Calculations!B61</f>
        <v>0</v>
      </c>
      <c r="C8" s="49">
        <f>Calculations!C61</f>
        <v>0</v>
      </c>
      <c r="D8" s="49">
        <f>Calculations!D61</f>
        <v>0</v>
      </c>
      <c r="E8" s="49">
        <f>Calculations!E61</f>
        <v>0</v>
      </c>
      <c r="F8" s="49">
        <f>Calculations!F61</f>
        <v>0</v>
      </c>
      <c r="G8" s="49">
        <f>Calculations!G61</f>
        <v>0</v>
      </c>
      <c r="H8" s="49">
        <f>Calculations!H61</f>
        <v>0</v>
      </c>
      <c r="I8" s="49">
        <f>Calculations!I61</f>
        <v>0</v>
      </c>
      <c r="J8" s="49">
        <f>Calculations!J61</f>
        <v>0</v>
      </c>
      <c r="K8" s="49">
        <f>Calculations!K61</f>
        <v>0</v>
      </c>
      <c r="L8" s="49">
        <f>Calculations!L61</f>
        <v>0</v>
      </c>
      <c r="M8" s="49">
        <f>Calculations!M61</f>
        <v>0</v>
      </c>
      <c r="N8" s="49">
        <f>Calculations!N61</f>
        <v>0</v>
      </c>
      <c r="O8" s="49">
        <f>Calculations!O61</f>
        <v>0</v>
      </c>
      <c r="P8" s="49">
        <f>Calculations!P61</f>
        <v>0</v>
      </c>
      <c r="Q8" s="49">
        <f>Calculations!Q61</f>
        <v>0</v>
      </c>
      <c r="R8" s="49">
        <f>Calculations!R61</f>
        <v>0</v>
      </c>
      <c r="S8" s="49">
        <f>Calculations!S61</f>
        <v>0</v>
      </c>
      <c r="T8" s="49">
        <f>Calculations!T61</f>
        <v>0</v>
      </c>
      <c r="U8" s="49">
        <f>Calculations!U61</f>
        <v>0</v>
      </c>
      <c r="V8" s="49">
        <f>Calculations!V61</f>
        <v>0</v>
      </c>
      <c r="W8" s="49">
        <f>Calculations!W61</f>
        <v>0</v>
      </c>
      <c r="X8" s="49">
        <f>Calculations!X61</f>
        <v>0</v>
      </c>
      <c r="Y8" s="49">
        <f>Calculations!Y61</f>
        <v>0</v>
      </c>
      <c r="Z8" s="49">
        <f>Calculations!Z61</f>
        <v>0</v>
      </c>
      <c r="AA8" s="49">
        <f>Calculations!AA61</f>
        <v>0</v>
      </c>
      <c r="AB8" s="49">
        <f>Calculations!AB61</f>
        <v>0</v>
      </c>
      <c r="AC8" s="49">
        <f>Calculations!AC61</f>
        <v>0</v>
      </c>
      <c r="AD8" s="49">
        <f>Calculations!AD61</f>
        <v>0</v>
      </c>
      <c r="AE8" s="49">
        <f>Calculations!AE61</f>
        <v>0</v>
      </c>
      <c r="AF8" s="49">
        <f>Calculations!AF61</f>
        <v>0</v>
      </c>
      <c r="AG8" s="49">
        <f>Calculations!AG61</f>
        <v>0</v>
      </c>
      <c r="AH8" s="49">
        <f>Calculations!AH61</f>
        <v>0</v>
      </c>
      <c r="AI8" s="49">
        <f>Calculations!AI61</f>
        <v>0</v>
      </c>
    </row>
    <row r="9" spans="1:35" x14ac:dyDescent="0.45">
      <c r="A9" s="48" t="s">
        <v>12</v>
      </c>
      <c r="B9" s="49">
        <f>Calculations!B62</f>
        <v>4435159392159080.5</v>
      </c>
      <c r="C9" s="49">
        <f>Calculations!C62</f>
        <v>4427401291031379</v>
      </c>
      <c r="D9" s="49">
        <f>Calculations!D62</f>
        <v>4417574093831181</v>
      </c>
      <c r="E9" s="49">
        <f>Calculations!E62</f>
        <v>4460848783452546.5</v>
      </c>
      <c r="F9" s="49">
        <f>Calculations!F62</f>
        <v>4493954992275995.5</v>
      </c>
      <c r="G9" s="49">
        <f>Calculations!G62</f>
        <v>4486266544543649.5</v>
      </c>
      <c r="H9" s="49">
        <f>Calculations!H62</f>
        <v>4389680884926580.5</v>
      </c>
      <c r="I9" s="49">
        <f>Calculations!I62</f>
        <v>4424275616784608.5</v>
      </c>
      <c r="J9" s="49">
        <f>Calculations!J62</f>
        <v>4447155245226008.5</v>
      </c>
      <c r="K9" s="49">
        <f>Calculations!K62</f>
        <v>4459142020887000.5</v>
      </c>
      <c r="L9" s="49">
        <f>Calculations!L62</f>
        <v>4445019863912668</v>
      </c>
      <c r="M9" s="49">
        <f>Calculations!M62</f>
        <v>4486580631258197.5</v>
      </c>
      <c r="N9" s="49">
        <f>Calculations!N62</f>
        <v>4490960707016338.5</v>
      </c>
      <c r="O9" s="49">
        <f>Calculations!O62</f>
        <v>4468995615443870</v>
      </c>
      <c r="P9" s="49">
        <f>Calculations!P62</f>
        <v>4519400295819829</v>
      </c>
      <c r="Q9" s="49">
        <f>Calculations!Q62</f>
        <v>4548561703835959</v>
      </c>
      <c r="R9" s="49">
        <f>Calculations!R62</f>
        <v>4590484159025903</v>
      </c>
      <c r="S9" s="49">
        <f>Calculations!S62</f>
        <v>4626431849696505</v>
      </c>
      <c r="T9" s="49">
        <f>Calculations!T62</f>
        <v>4654645947651330</v>
      </c>
      <c r="U9" s="49">
        <f>Calculations!U62</f>
        <v>4668888454001857</v>
      </c>
      <c r="V9" s="49">
        <f>Calculations!V62</f>
        <v>4694528051504634</v>
      </c>
      <c r="W9" s="49">
        <f>Calculations!W62</f>
        <v>4710095262040031</v>
      </c>
      <c r="X9" s="49">
        <f>Calculations!X62</f>
        <v>4724572670502312</v>
      </c>
      <c r="Y9" s="49">
        <f>Calculations!Y62</f>
        <v>4745425944049440</v>
      </c>
      <c r="Z9" s="49">
        <f>Calculations!Z62</f>
        <v>4775421761024307</v>
      </c>
      <c r="AA9" s="49">
        <f>Calculations!AA62</f>
        <v>4794041122559000</v>
      </c>
      <c r="AB9" s="49">
        <f>Calculations!AB62</f>
        <v>4816910172945199</v>
      </c>
      <c r="AC9" s="49">
        <f>Calculations!AC62</f>
        <v>4830739164358581</v>
      </c>
      <c r="AD9" s="49">
        <f>Calculations!AD62</f>
        <v>4843107748092929</v>
      </c>
      <c r="AE9" s="49">
        <f>Calculations!AE62</f>
        <v>4850647430691964</v>
      </c>
      <c r="AF9" s="49">
        <f>Calculations!AF62</f>
        <v>4875536800559493</v>
      </c>
      <c r="AG9" s="49">
        <f>Calculations!AG62</f>
        <v>4893381518372920</v>
      </c>
      <c r="AH9" s="49">
        <f>Calculations!AH62</f>
        <v>4915726815645502</v>
      </c>
      <c r="AI9" s="49">
        <f>Calculations!AI62</f>
        <v>4935058045693946</v>
      </c>
    </row>
    <row r="10" spans="1:35" x14ac:dyDescent="0.45">
      <c r="A10" s="48" t="s">
        <v>13</v>
      </c>
      <c r="B10" s="49">
        <f>Calculations!B63</f>
        <v>0</v>
      </c>
      <c r="C10" s="49">
        <f>Calculations!C63</f>
        <v>0</v>
      </c>
      <c r="D10" s="49">
        <f>Calculations!D63</f>
        <v>0</v>
      </c>
      <c r="E10" s="49">
        <f>Calculations!E63</f>
        <v>0</v>
      </c>
      <c r="F10" s="49">
        <f>Calculations!F63</f>
        <v>0</v>
      </c>
      <c r="G10" s="49">
        <f>Calculations!G63</f>
        <v>0</v>
      </c>
      <c r="H10" s="49">
        <f>Calculations!H63</f>
        <v>0</v>
      </c>
      <c r="I10" s="49">
        <f>Calculations!I63</f>
        <v>0</v>
      </c>
      <c r="J10" s="49">
        <f>Calculations!J63</f>
        <v>0</v>
      </c>
      <c r="K10" s="49">
        <f>Calculations!K63</f>
        <v>0</v>
      </c>
      <c r="L10" s="49">
        <f>Calculations!L63</f>
        <v>0</v>
      </c>
      <c r="M10" s="49">
        <f>Calculations!M63</f>
        <v>0</v>
      </c>
      <c r="N10" s="49">
        <f>Calculations!N63</f>
        <v>0</v>
      </c>
      <c r="O10" s="49">
        <f>Calculations!O63</f>
        <v>0</v>
      </c>
      <c r="P10" s="49">
        <f>Calculations!P63</f>
        <v>0</v>
      </c>
      <c r="Q10" s="49">
        <f>Calculations!Q63</f>
        <v>0</v>
      </c>
      <c r="R10" s="49">
        <f>Calculations!R63</f>
        <v>0</v>
      </c>
      <c r="S10" s="49">
        <f>Calculations!S63</f>
        <v>0</v>
      </c>
      <c r="T10" s="49">
        <f>Calculations!T63</f>
        <v>0</v>
      </c>
      <c r="U10" s="49">
        <f>Calculations!U63</f>
        <v>0</v>
      </c>
      <c r="V10" s="49">
        <f>Calculations!V63</f>
        <v>0</v>
      </c>
      <c r="W10" s="49">
        <f>Calculations!W63</f>
        <v>0</v>
      </c>
      <c r="X10" s="49">
        <f>Calculations!X63</f>
        <v>0</v>
      </c>
      <c r="Y10" s="49">
        <f>Calculations!Y63</f>
        <v>0</v>
      </c>
      <c r="Z10" s="49">
        <f>Calculations!Z63</f>
        <v>0</v>
      </c>
      <c r="AA10" s="49">
        <f>Calculations!AA63</f>
        <v>0</v>
      </c>
      <c r="AB10" s="49">
        <f>Calculations!AB63</f>
        <v>0</v>
      </c>
      <c r="AC10" s="49">
        <f>Calculations!AC63</f>
        <v>0</v>
      </c>
      <c r="AD10" s="49">
        <f>Calculations!AD63</f>
        <v>0</v>
      </c>
      <c r="AE10" s="49">
        <f>Calculations!AE63</f>
        <v>0</v>
      </c>
      <c r="AF10" s="49">
        <f>Calculations!AF63</f>
        <v>0</v>
      </c>
      <c r="AG10" s="49">
        <f>Calculations!AG63</f>
        <v>0</v>
      </c>
      <c r="AH10" s="49">
        <f>Calculations!AH63</f>
        <v>0</v>
      </c>
      <c r="AI10" s="49">
        <f>Calculations!AI63</f>
        <v>0</v>
      </c>
    </row>
    <row r="11" spans="1:35" x14ac:dyDescent="0.45">
      <c r="A11" s="48" t="s">
        <v>23</v>
      </c>
      <c r="B11" s="49">
        <f>Calculations!B64</f>
        <v>0</v>
      </c>
      <c r="C11" s="49">
        <f>Calculations!C64</f>
        <v>0</v>
      </c>
      <c r="D11" s="49">
        <f>Calculations!D64</f>
        <v>0</v>
      </c>
      <c r="E11" s="49">
        <f>Calculations!E64</f>
        <v>0</v>
      </c>
      <c r="F11" s="49">
        <f>Calculations!F64</f>
        <v>0</v>
      </c>
      <c r="G11" s="49">
        <f>Calculations!G64</f>
        <v>0</v>
      </c>
      <c r="H11" s="49">
        <f>Calculations!H64</f>
        <v>0</v>
      </c>
      <c r="I11" s="49">
        <f>Calculations!I64</f>
        <v>0</v>
      </c>
      <c r="J11" s="49">
        <f>Calculations!J64</f>
        <v>0</v>
      </c>
      <c r="K11" s="49">
        <f>Calculations!K64</f>
        <v>0</v>
      </c>
      <c r="L11" s="49">
        <f>Calculations!L64</f>
        <v>0</v>
      </c>
      <c r="M11" s="49">
        <f>Calculations!M64</f>
        <v>0</v>
      </c>
      <c r="N11" s="49">
        <f>Calculations!N64</f>
        <v>0</v>
      </c>
      <c r="O11" s="49">
        <f>Calculations!O64</f>
        <v>0</v>
      </c>
      <c r="P11" s="49">
        <f>Calculations!P64</f>
        <v>0</v>
      </c>
      <c r="Q11" s="49">
        <f>Calculations!Q64</f>
        <v>0</v>
      </c>
      <c r="R11" s="49">
        <f>Calculations!R64</f>
        <v>0</v>
      </c>
      <c r="S11" s="49">
        <f>Calculations!S64</f>
        <v>0</v>
      </c>
      <c r="T11" s="49">
        <f>Calculations!T64</f>
        <v>0</v>
      </c>
      <c r="U11" s="49">
        <f>Calculations!U64</f>
        <v>0</v>
      </c>
      <c r="V11" s="49">
        <f>Calculations!V64</f>
        <v>0</v>
      </c>
      <c r="W11" s="49">
        <f>Calculations!W64</f>
        <v>0</v>
      </c>
      <c r="X11" s="49">
        <f>Calculations!X64</f>
        <v>0</v>
      </c>
      <c r="Y11" s="49">
        <f>Calculations!Y64</f>
        <v>0</v>
      </c>
      <c r="Z11" s="49">
        <f>Calculations!Z64</f>
        <v>0</v>
      </c>
      <c r="AA11" s="49">
        <f>Calculations!AA64</f>
        <v>0</v>
      </c>
      <c r="AB11" s="49">
        <f>Calculations!AB64</f>
        <v>0</v>
      </c>
      <c r="AC11" s="49">
        <f>Calculations!AC64</f>
        <v>0</v>
      </c>
      <c r="AD11" s="49">
        <f>Calculations!AD64</f>
        <v>0</v>
      </c>
      <c r="AE11" s="49">
        <f>Calculations!AE64</f>
        <v>0</v>
      </c>
      <c r="AF11" s="49">
        <f>Calculations!AF64</f>
        <v>0</v>
      </c>
      <c r="AG11" s="49">
        <f>Calculations!AG64</f>
        <v>0</v>
      </c>
      <c r="AH11" s="49">
        <f>Calculations!AH64</f>
        <v>0</v>
      </c>
      <c r="AI11" s="49">
        <f>Calculations!AI64</f>
        <v>0</v>
      </c>
    </row>
    <row r="12" spans="1:35" x14ac:dyDescent="0.45">
      <c r="A12" s="48" t="s">
        <v>24</v>
      </c>
      <c r="B12" s="49">
        <f>Calculations!B65</f>
        <v>102821499668105.41</v>
      </c>
      <c r="C12" s="49">
        <f>Calculations!C65</f>
        <v>104271668392538.86</v>
      </c>
      <c r="D12" s="49">
        <f>Calculations!D65</f>
        <v>103695015514502.45</v>
      </c>
      <c r="E12" s="49">
        <f>Calculations!E65</f>
        <v>103172497482340.63</v>
      </c>
      <c r="F12" s="49">
        <f>Calculations!F65</f>
        <v>102541254318739.36</v>
      </c>
      <c r="G12" s="49">
        <f>Calculations!G65</f>
        <v>102079076614192.86</v>
      </c>
      <c r="H12" s="49">
        <f>Calculations!H65</f>
        <v>101689277606756.78</v>
      </c>
      <c r="I12" s="49">
        <f>Calculations!I65</f>
        <v>101726019865356.08</v>
      </c>
      <c r="J12" s="49">
        <f>Calculations!J65</f>
        <v>102205070073679.45</v>
      </c>
      <c r="K12" s="49">
        <f>Calculations!K65</f>
        <v>103169791227236.11</v>
      </c>
      <c r="L12" s="49">
        <f>Calculations!L65</f>
        <v>104513227669619.03</v>
      </c>
      <c r="M12" s="49">
        <f>Calculations!M65</f>
        <v>106296776951171.47</v>
      </c>
      <c r="N12" s="49">
        <f>Calculations!N65</f>
        <v>108365321270577.34</v>
      </c>
      <c r="O12" s="49">
        <f>Calculations!O65</f>
        <v>110661541461475.02</v>
      </c>
      <c r="P12" s="49">
        <f>Calculations!P65</f>
        <v>112233924831317</v>
      </c>
      <c r="Q12" s="49">
        <f>Calculations!Q65</f>
        <v>113813107935034.48</v>
      </c>
      <c r="R12" s="49">
        <f>Calculations!R65</f>
        <v>115377935322326.02</v>
      </c>
      <c r="S12" s="49">
        <f>Calculations!S65</f>
        <v>116924521639717.45</v>
      </c>
      <c r="T12" s="49">
        <f>Calculations!T65</f>
        <v>118478387570882.19</v>
      </c>
      <c r="U12" s="49">
        <f>Calculations!U65</f>
        <v>120042407803613.45</v>
      </c>
      <c r="V12" s="49">
        <f>Calculations!V65</f>
        <v>121654129552797.67</v>
      </c>
      <c r="W12" s="49">
        <f>Calculations!W65</f>
        <v>123330067742522.42</v>
      </c>
      <c r="X12" s="49">
        <f>Calculations!X65</f>
        <v>125086921407889.69</v>
      </c>
      <c r="Y12" s="49">
        <f>Calculations!Y65</f>
        <v>126967088215178.92</v>
      </c>
      <c r="Z12" s="49">
        <f>Calculations!Z65</f>
        <v>129021647940687.41</v>
      </c>
      <c r="AA12" s="49">
        <f>Calculations!AA65</f>
        <v>131192328941179.17</v>
      </c>
      <c r="AB12" s="49">
        <f>Calculations!AB65</f>
        <v>133516505650469.8</v>
      </c>
      <c r="AC12" s="49">
        <f>Calculations!AC65</f>
        <v>135965368023590.84</v>
      </c>
      <c r="AD12" s="49">
        <f>Calculations!AD65</f>
        <v>138633575914004.42</v>
      </c>
      <c r="AE12" s="49">
        <f>Calculations!AE65</f>
        <v>141459190903154.97</v>
      </c>
      <c r="AF12" s="49">
        <f>Calculations!AF65</f>
        <v>144440257737782.41</v>
      </c>
      <c r="AG12" s="49">
        <f>Calculations!AG65</f>
        <v>147581025018128.56</v>
      </c>
      <c r="AH12" s="49">
        <f>Calculations!AH65</f>
        <v>150922559666735.91</v>
      </c>
      <c r="AI12" s="49">
        <f>Calculations!AI65</f>
        <v>154455192074890.63</v>
      </c>
    </row>
    <row r="13" spans="1:35" x14ac:dyDescent="0.45">
      <c r="A13" s="48" t="s">
        <v>25</v>
      </c>
      <c r="B13" s="49">
        <f>Calculations!B66</f>
        <v>486502059322607.94</v>
      </c>
      <c r="C13" s="49">
        <f>Calculations!C66</f>
        <v>509713332867213.69</v>
      </c>
      <c r="D13" s="49">
        <f>Calculations!D66</f>
        <v>525951863708119.44</v>
      </c>
      <c r="E13" s="49">
        <f>Calculations!E66</f>
        <v>539193080385055.56</v>
      </c>
      <c r="F13" s="49">
        <f>Calculations!F66</f>
        <v>545087140097747.69</v>
      </c>
      <c r="G13" s="49">
        <f>Calculations!G66</f>
        <v>549825151451275.44</v>
      </c>
      <c r="H13" s="49">
        <f>Calculations!H66</f>
        <v>549637092549995.94</v>
      </c>
      <c r="I13" s="49">
        <f>Calculations!I66</f>
        <v>547702338875850</v>
      </c>
      <c r="J13" s="49">
        <f>Calculations!J66</f>
        <v>546097129227650.81</v>
      </c>
      <c r="K13" s="49">
        <f>Calculations!K66</f>
        <v>545479494369285.63</v>
      </c>
      <c r="L13" s="49">
        <f>Calculations!L66</f>
        <v>544858741325145.06</v>
      </c>
      <c r="M13" s="49">
        <f>Calculations!M66</f>
        <v>545300293485241.94</v>
      </c>
      <c r="N13" s="49">
        <f>Calculations!N66</f>
        <v>546230145283878.75</v>
      </c>
      <c r="O13" s="49">
        <f>Calculations!O66</f>
        <v>547106888499896.56</v>
      </c>
      <c r="P13" s="49">
        <f>Calculations!P66</f>
        <v>546544315265424.19</v>
      </c>
      <c r="Q13" s="49">
        <f>Calculations!Q66</f>
        <v>545809528701418.25</v>
      </c>
      <c r="R13" s="49">
        <f>Calculations!R66</f>
        <v>544255064377952.13</v>
      </c>
      <c r="S13" s="49">
        <f>Calculations!S66</f>
        <v>542401024455165.25</v>
      </c>
      <c r="T13" s="49">
        <f>Calculations!T66</f>
        <v>540070099849417.69</v>
      </c>
      <c r="U13" s="49">
        <f>Calculations!U66</f>
        <v>537427570020999.63</v>
      </c>
      <c r="V13" s="49">
        <f>Calculations!V66</f>
        <v>534234785933040.63</v>
      </c>
      <c r="W13" s="49">
        <f>Calculations!W66</f>
        <v>530586255787967.31</v>
      </c>
      <c r="X13" s="49">
        <f>Calculations!X66</f>
        <v>526497684866551.38</v>
      </c>
      <c r="Y13" s="49">
        <f>Calculations!Y66</f>
        <v>522107544120759.19</v>
      </c>
      <c r="Z13" s="49">
        <f>Calculations!Z66</f>
        <v>517721569399979.88</v>
      </c>
      <c r="AA13" s="49">
        <f>Calculations!AA66</f>
        <v>513203862728090.75</v>
      </c>
      <c r="AB13" s="49">
        <f>Calculations!AB66</f>
        <v>508490996155105.88</v>
      </c>
      <c r="AC13" s="49">
        <f>Calculations!AC66</f>
        <v>503718048067821.06</v>
      </c>
      <c r="AD13" s="49">
        <f>Calculations!AD66</f>
        <v>498934024098552.06</v>
      </c>
      <c r="AE13" s="49">
        <f>Calculations!AE66</f>
        <v>494178573626062.88</v>
      </c>
      <c r="AF13" s="49">
        <f>Calculations!AF66</f>
        <v>489338786840088</v>
      </c>
      <c r="AG13" s="49">
        <f>Calculations!AG66</f>
        <v>484374901111776.19</v>
      </c>
      <c r="AH13" s="49">
        <f>Calculations!AH66</f>
        <v>479275639051430.69</v>
      </c>
      <c r="AI13" s="49">
        <f>Calculations!AI66</f>
        <v>474130945003525.06</v>
      </c>
    </row>
    <row r="14" spans="1:35" x14ac:dyDescent="0.45">
      <c r="A14" s="48" t="s">
        <v>14</v>
      </c>
      <c r="B14" s="49">
        <f>Calculations!B67</f>
        <v>0</v>
      </c>
      <c r="C14" s="49">
        <f>Calculations!C67</f>
        <v>0</v>
      </c>
      <c r="D14" s="49">
        <f>Calculations!D67</f>
        <v>0</v>
      </c>
      <c r="E14" s="49">
        <f>Calculations!E67</f>
        <v>0</v>
      </c>
      <c r="F14" s="49">
        <f>Calculations!F67</f>
        <v>0</v>
      </c>
      <c r="G14" s="49">
        <f>Calculations!G67</f>
        <v>0</v>
      </c>
      <c r="H14" s="49">
        <f>Calculations!H67</f>
        <v>0</v>
      </c>
      <c r="I14" s="49">
        <f>Calculations!I67</f>
        <v>0</v>
      </c>
      <c r="J14" s="49">
        <f>Calculations!J67</f>
        <v>0</v>
      </c>
      <c r="K14" s="49">
        <f>Calculations!K67</f>
        <v>0</v>
      </c>
      <c r="L14" s="49">
        <f>Calculations!L67</f>
        <v>0</v>
      </c>
      <c r="M14" s="49">
        <f>Calculations!M67</f>
        <v>0</v>
      </c>
      <c r="N14" s="49">
        <f>Calculations!N67</f>
        <v>0</v>
      </c>
      <c r="O14" s="49">
        <f>Calculations!O67</f>
        <v>0</v>
      </c>
      <c r="P14" s="49">
        <f>Calculations!P67</f>
        <v>0</v>
      </c>
      <c r="Q14" s="49">
        <f>Calculations!Q67</f>
        <v>0</v>
      </c>
      <c r="R14" s="49">
        <f>Calculations!R67</f>
        <v>0</v>
      </c>
      <c r="S14" s="49">
        <f>Calculations!S67</f>
        <v>0</v>
      </c>
      <c r="T14" s="49">
        <f>Calculations!T67</f>
        <v>0</v>
      </c>
      <c r="U14" s="49">
        <f>Calculations!U67</f>
        <v>0</v>
      </c>
      <c r="V14" s="49">
        <f>Calculations!V67</f>
        <v>0</v>
      </c>
      <c r="W14" s="49">
        <f>Calculations!W67</f>
        <v>0</v>
      </c>
      <c r="X14" s="49">
        <f>Calculations!X67</f>
        <v>0</v>
      </c>
      <c r="Y14" s="49">
        <f>Calculations!Y67</f>
        <v>0</v>
      </c>
      <c r="Z14" s="49">
        <f>Calculations!Z67</f>
        <v>0</v>
      </c>
      <c r="AA14" s="49">
        <f>Calculations!AA67</f>
        <v>0</v>
      </c>
      <c r="AB14" s="49">
        <f>Calculations!AB67</f>
        <v>0</v>
      </c>
      <c r="AC14" s="49">
        <f>Calculations!AC67</f>
        <v>0</v>
      </c>
      <c r="AD14" s="49">
        <f>Calculations!AD67</f>
        <v>0</v>
      </c>
      <c r="AE14" s="49">
        <f>Calculations!AE67</f>
        <v>0</v>
      </c>
      <c r="AF14" s="49">
        <f>Calculations!AF67</f>
        <v>0</v>
      </c>
      <c r="AG14" s="49">
        <f>Calculations!AG67</f>
        <v>0</v>
      </c>
      <c r="AH14" s="49">
        <f>Calculations!AH67</f>
        <v>0</v>
      </c>
      <c r="AI14" s="49">
        <f>Calculations!AI67</f>
        <v>0</v>
      </c>
    </row>
    <row r="15" spans="1:35" x14ac:dyDescent="0.45">
      <c r="A15" s="48" t="s">
        <v>372</v>
      </c>
      <c r="B15" s="49">
        <f>Calculations!B68</f>
        <v>0</v>
      </c>
      <c r="C15" s="49">
        <f>Calculations!C68</f>
        <v>0</v>
      </c>
      <c r="D15" s="49">
        <f>Calculations!D68</f>
        <v>0</v>
      </c>
      <c r="E15" s="49">
        <f>Calculations!E68</f>
        <v>0</v>
      </c>
      <c r="F15" s="49">
        <f>Calculations!F68</f>
        <v>0</v>
      </c>
      <c r="G15" s="49">
        <f>Calculations!G68</f>
        <v>0</v>
      </c>
      <c r="H15" s="49">
        <f>Calculations!H68</f>
        <v>0</v>
      </c>
      <c r="I15" s="49">
        <f>Calculations!I68</f>
        <v>0</v>
      </c>
      <c r="J15" s="49">
        <f>Calculations!J68</f>
        <v>0</v>
      </c>
      <c r="K15" s="49">
        <f>Calculations!K68</f>
        <v>0</v>
      </c>
      <c r="L15" s="49">
        <f>Calculations!L68</f>
        <v>0</v>
      </c>
      <c r="M15" s="49">
        <f>Calculations!M68</f>
        <v>0</v>
      </c>
      <c r="N15" s="49">
        <f>Calculations!N68</f>
        <v>0</v>
      </c>
      <c r="O15" s="49">
        <f>Calculations!O68</f>
        <v>0</v>
      </c>
      <c r="P15" s="49">
        <f>Calculations!P68</f>
        <v>0</v>
      </c>
      <c r="Q15" s="49">
        <f>Calculations!Q68</f>
        <v>0</v>
      </c>
      <c r="R15" s="49">
        <f>Calculations!R68</f>
        <v>0</v>
      </c>
      <c r="S15" s="49">
        <f>Calculations!S68</f>
        <v>0</v>
      </c>
      <c r="T15" s="49">
        <f>Calculations!T68</f>
        <v>0</v>
      </c>
      <c r="U15" s="49">
        <f>Calculations!U68</f>
        <v>0</v>
      </c>
      <c r="V15" s="49">
        <f>Calculations!V68</f>
        <v>0</v>
      </c>
      <c r="W15" s="49">
        <f>Calculations!W68</f>
        <v>0</v>
      </c>
      <c r="X15" s="49">
        <f>Calculations!X68</f>
        <v>0</v>
      </c>
      <c r="Y15" s="49">
        <f>Calculations!Y68</f>
        <v>0</v>
      </c>
      <c r="Z15" s="49">
        <f>Calculations!Z68</f>
        <v>0</v>
      </c>
      <c r="AA15" s="49">
        <f>Calculations!AA68</f>
        <v>0</v>
      </c>
      <c r="AB15" s="49">
        <f>Calculations!AB68</f>
        <v>0</v>
      </c>
      <c r="AC15" s="49">
        <f>Calculations!AC68</f>
        <v>0</v>
      </c>
      <c r="AD15" s="49">
        <f>Calculations!AD68</f>
        <v>0</v>
      </c>
      <c r="AE15" s="49">
        <f>Calculations!AE68</f>
        <v>0</v>
      </c>
      <c r="AF15" s="49">
        <f>Calculations!AF68</f>
        <v>0</v>
      </c>
      <c r="AG15" s="49">
        <f>Calculations!AG68</f>
        <v>0</v>
      </c>
      <c r="AH15" s="49">
        <f>Calculations!AH68</f>
        <v>0</v>
      </c>
      <c r="AI15" s="49">
        <f>Calculations!AI68</f>
        <v>0</v>
      </c>
    </row>
    <row r="16" spans="1:35" x14ac:dyDescent="0.45">
      <c r="A16" s="48" t="s">
        <v>27</v>
      </c>
      <c r="B16" s="49">
        <f>Calculations!B69</f>
        <v>0</v>
      </c>
      <c r="C16" s="49">
        <f>Calculations!C69</f>
        <v>0</v>
      </c>
      <c r="D16" s="49">
        <f>Calculations!D69</f>
        <v>0</v>
      </c>
      <c r="E16" s="49">
        <f>Calculations!E69</f>
        <v>0</v>
      </c>
      <c r="F16" s="49">
        <f>Calculations!F69</f>
        <v>0</v>
      </c>
      <c r="G16" s="49">
        <f>Calculations!G69</f>
        <v>0</v>
      </c>
      <c r="H16" s="49">
        <f>Calculations!H69</f>
        <v>0</v>
      </c>
      <c r="I16" s="49">
        <f>Calculations!I69</f>
        <v>0</v>
      </c>
      <c r="J16" s="49">
        <f>Calculations!J69</f>
        <v>0</v>
      </c>
      <c r="K16" s="49">
        <f>Calculations!K69</f>
        <v>0</v>
      </c>
      <c r="L16" s="49">
        <f>Calculations!L69</f>
        <v>0</v>
      </c>
      <c r="M16" s="49">
        <f>Calculations!M69</f>
        <v>0</v>
      </c>
      <c r="N16" s="49">
        <f>Calculations!N69</f>
        <v>0</v>
      </c>
      <c r="O16" s="49">
        <f>Calculations!O69</f>
        <v>0</v>
      </c>
      <c r="P16" s="49">
        <f>Calculations!P69</f>
        <v>0</v>
      </c>
      <c r="Q16" s="49">
        <f>Calculations!Q69</f>
        <v>0</v>
      </c>
      <c r="R16" s="49">
        <f>Calculations!R69</f>
        <v>0</v>
      </c>
      <c r="S16" s="49">
        <f>Calculations!S69</f>
        <v>0</v>
      </c>
      <c r="T16" s="49">
        <f>Calculations!T69</f>
        <v>0</v>
      </c>
      <c r="U16" s="49">
        <f>Calculations!U69</f>
        <v>0</v>
      </c>
      <c r="V16" s="49">
        <f>Calculations!V69</f>
        <v>0</v>
      </c>
      <c r="W16" s="49">
        <f>Calculations!W69</f>
        <v>0</v>
      </c>
      <c r="X16" s="49">
        <f>Calculations!X69</f>
        <v>0</v>
      </c>
      <c r="Y16" s="49">
        <f>Calculations!Y69</f>
        <v>0</v>
      </c>
      <c r="Z16" s="49">
        <f>Calculations!Z69</f>
        <v>0</v>
      </c>
      <c r="AA16" s="49">
        <f>Calculations!AA69</f>
        <v>0</v>
      </c>
      <c r="AB16" s="49">
        <f>Calculations!AB69</f>
        <v>0</v>
      </c>
      <c r="AC16" s="49">
        <f>Calculations!AC69</f>
        <v>0</v>
      </c>
      <c r="AD16" s="49">
        <f>Calculations!AD69</f>
        <v>0</v>
      </c>
      <c r="AE16" s="49">
        <f>Calculations!AE69</f>
        <v>0</v>
      </c>
      <c r="AF16" s="49">
        <f>Calculations!AF69</f>
        <v>0</v>
      </c>
      <c r="AG16" s="49">
        <f>Calculations!AG69</f>
        <v>0</v>
      </c>
      <c r="AH16" s="49">
        <f>Calculations!AH69</f>
        <v>0</v>
      </c>
      <c r="AI16" s="49">
        <f>Calculations!AI69</f>
        <v>0</v>
      </c>
    </row>
    <row r="17" spans="1:35" x14ac:dyDescent="0.45">
      <c r="A17" s="48" t="s">
        <v>28</v>
      </c>
      <c r="B17" s="49">
        <f>Calculations!B70</f>
        <v>3160571929646474.5</v>
      </c>
      <c r="C17" s="49">
        <f>Calculations!C70</f>
        <v>3082731931132596</v>
      </c>
      <c r="D17" s="49">
        <f>Calculations!D70</f>
        <v>3053494659201991</v>
      </c>
      <c r="E17" s="49">
        <f>Calculations!E70</f>
        <v>3008659538502640</v>
      </c>
      <c r="F17" s="49">
        <f>Calculations!F70</f>
        <v>3007289213108207.5</v>
      </c>
      <c r="G17" s="49">
        <f>Calculations!G70</f>
        <v>2869784989541282</v>
      </c>
      <c r="H17" s="49">
        <f>Calculations!H70</f>
        <v>2734972468593144.5</v>
      </c>
      <c r="I17" s="49">
        <f>Calculations!I70</f>
        <v>2568990120347209.5</v>
      </c>
      <c r="J17" s="49">
        <f>Calculations!J70</f>
        <v>2454305725134915</v>
      </c>
      <c r="K17" s="49">
        <f>Calculations!K70</f>
        <v>2234265534388346.8</v>
      </c>
      <c r="L17" s="49">
        <f>Calculations!L70</f>
        <v>2079007557521418</v>
      </c>
      <c r="M17" s="49">
        <f>Calculations!M70</f>
        <v>1997299682554845.8</v>
      </c>
      <c r="N17" s="49">
        <f>Calculations!N70</f>
        <v>1934292005956545.3</v>
      </c>
      <c r="O17" s="49">
        <f>Calculations!O70</f>
        <v>1859406383668380</v>
      </c>
      <c r="P17" s="49">
        <f>Calculations!P70</f>
        <v>1817219542797526.3</v>
      </c>
      <c r="Q17" s="49">
        <f>Calculations!Q70</f>
        <v>1726030100630770</v>
      </c>
      <c r="R17" s="49">
        <f>Calculations!R70</f>
        <v>1607914099995340.8</v>
      </c>
      <c r="S17" s="49">
        <f>Calculations!S70</f>
        <v>1501001353666602</v>
      </c>
      <c r="T17" s="49">
        <f>Calculations!T70</f>
        <v>1426856782566744.3</v>
      </c>
      <c r="U17" s="49">
        <f>Calculations!U70</f>
        <v>1379650179145054.8</v>
      </c>
      <c r="V17" s="49">
        <f>Calculations!V70</f>
        <v>1289906192946716.8</v>
      </c>
      <c r="W17" s="49">
        <f>Calculations!W70</f>
        <v>1247306870757712.5</v>
      </c>
      <c r="X17" s="49">
        <f>Calculations!X70</f>
        <v>1180555178648676.3</v>
      </c>
      <c r="Y17" s="49">
        <f>Calculations!Y70</f>
        <v>1121389140856667.4</v>
      </c>
      <c r="Z17" s="49">
        <f>Calculations!Z70</f>
        <v>1055508167429666</v>
      </c>
      <c r="AA17" s="49">
        <f>Calculations!AA70</f>
        <v>963879302279907.25</v>
      </c>
      <c r="AB17" s="49">
        <f>Calculations!AB70</f>
        <v>895467939666863</v>
      </c>
      <c r="AC17" s="49">
        <f>Calculations!AC70</f>
        <v>804635598253536.38</v>
      </c>
      <c r="AD17" s="49">
        <f>Calculations!AD70</f>
        <v>766647391212765.88</v>
      </c>
      <c r="AE17" s="49">
        <f>Calculations!AE70</f>
        <v>735474832706474.38</v>
      </c>
      <c r="AF17" s="49">
        <f>Calculations!AF70</f>
        <v>613105657342446.13</v>
      </c>
      <c r="AG17" s="49">
        <f>Calculations!AG70</f>
        <v>563619868374328.63</v>
      </c>
      <c r="AH17" s="49">
        <f>Calculations!AH70</f>
        <v>528010039070109.13</v>
      </c>
      <c r="AI17" s="49">
        <f>Calculations!AI70</f>
        <v>447800613207901</v>
      </c>
    </row>
    <row r="18" spans="1:35" x14ac:dyDescent="0.45">
      <c r="A18" s="48" t="s">
        <v>15</v>
      </c>
      <c r="B18" s="49">
        <f>Calculations!B71</f>
        <v>2650648569983570.5</v>
      </c>
      <c r="C18" s="49">
        <f>Calculations!C71</f>
        <v>2803472740950065.5</v>
      </c>
      <c r="D18" s="49">
        <f>Calculations!D71</f>
        <v>2768559109100698.5</v>
      </c>
      <c r="E18" s="49">
        <f>Calculations!E71</f>
        <v>2789440561813912</v>
      </c>
      <c r="F18" s="49">
        <f>Calculations!F71</f>
        <v>2216801634783578.8</v>
      </c>
      <c r="G18" s="49">
        <f>Calculations!G71</f>
        <v>1549656152532618.3</v>
      </c>
      <c r="H18" s="49">
        <f>Calculations!H71</f>
        <v>887132838527066</v>
      </c>
      <c r="I18" s="49">
        <f>Calculations!I71</f>
        <v>883944716098141.75</v>
      </c>
      <c r="J18" s="49">
        <f>Calculations!J71</f>
        <v>884084165176600.13</v>
      </c>
      <c r="K18" s="49">
        <f>Calculations!K71</f>
        <v>885693019336305.5</v>
      </c>
      <c r="L18" s="49">
        <f>Calculations!L71</f>
        <v>887682857808715.38</v>
      </c>
      <c r="M18" s="49">
        <f>Calculations!M71</f>
        <v>889743548585607.25</v>
      </c>
      <c r="N18" s="49">
        <f>Calculations!N71</f>
        <v>570023163586947.13</v>
      </c>
      <c r="O18" s="49">
        <f>Calculations!O71</f>
        <v>568989252569387</v>
      </c>
      <c r="P18" s="49">
        <f>Calculations!P71</f>
        <v>257296313739386.66</v>
      </c>
      <c r="Q18" s="49">
        <f>Calculations!Q71</f>
        <v>254297500393157.44</v>
      </c>
      <c r="R18" s="49">
        <f>Calculations!R71</f>
        <v>251719105202170.69</v>
      </c>
      <c r="S18" s="49">
        <f>Calculations!S71</f>
        <v>248046165585330.94</v>
      </c>
      <c r="T18" s="49">
        <f>Calculations!T71</f>
        <v>245383763798842.56</v>
      </c>
      <c r="U18" s="49">
        <f>Calculations!U71</f>
        <v>243764154687912.06</v>
      </c>
      <c r="V18" s="49">
        <f>Calculations!V71</f>
        <v>241169293524701.66</v>
      </c>
      <c r="W18" s="49">
        <f>Calculations!W71</f>
        <v>239172902828439.94</v>
      </c>
      <c r="X18" s="49">
        <f>Calculations!X71</f>
        <v>237705732408659.81</v>
      </c>
      <c r="Y18" s="49">
        <f>Calculations!Y71</f>
        <v>236501897402509.25</v>
      </c>
      <c r="Z18" s="49">
        <f>Calculations!Z71</f>
        <v>138075418739487.78</v>
      </c>
      <c r="AA18" s="49">
        <f>Calculations!AA71</f>
        <v>83121924422935.344</v>
      </c>
      <c r="AB18" s="49">
        <f>Calculations!AB71</f>
        <v>39789671615275.727</v>
      </c>
      <c r="AC18" s="49">
        <f>Calculations!AC71</f>
        <v>37655583887010.984</v>
      </c>
      <c r="AD18" s="49">
        <f>Calculations!AD71</f>
        <v>35275429207820.055</v>
      </c>
      <c r="AE18" s="49">
        <f>Calculations!AE71</f>
        <v>32089578342019.383</v>
      </c>
      <c r="AF18" s="49">
        <f>Calculations!AF71</f>
        <v>29009194130649.633</v>
      </c>
      <c r="AG18" s="49">
        <f>Calculations!AG71</f>
        <v>26346658562926.566</v>
      </c>
      <c r="AH18" s="49">
        <f>Calculations!AH71</f>
        <v>11952062141129.066</v>
      </c>
      <c r="AI18" s="49">
        <f>Calculations!AI71</f>
        <v>10857987165726.158</v>
      </c>
    </row>
    <row r="19" spans="1:35" x14ac:dyDescent="0.45">
      <c r="A19" s="48" t="s">
        <v>29</v>
      </c>
      <c r="B19" s="49">
        <f>Calculations!B72</f>
        <v>0</v>
      </c>
      <c r="C19" s="49">
        <f>Calculations!C72</f>
        <v>0</v>
      </c>
      <c r="D19" s="49">
        <f>Calculations!D72</f>
        <v>0</v>
      </c>
      <c r="E19" s="49">
        <f>Calculations!E72</f>
        <v>0</v>
      </c>
      <c r="F19" s="49">
        <f>Calculations!F72</f>
        <v>0</v>
      </c>
      <c r="G19" s="49">
        <f>Calculations!G72</f>
        <v>0</v>
      </c>
      <c r="H19" s="49">
        <f>Calculations!H72</f>
        <v>0</v>
      </c>
      <c r="I19" s="49">
        <f>Calculations!I72</f>
        <v>0</v>
      </c>
      <c r="J19" s="49">
        <f>Calculations!J72</f>
        <v>0</v>
      </c>
      <c r="K19" s="49">
        <f>Calculations!K72</f>
        <v>0</v>
      </c>
      <c r="L19" s="49">
        <f>Calculations!L72</f>
        <v>0</v>
      </c>
      <c r="M19" s="49">
        <f>Calculations!M72</f>
        <v>0</v>
      </c>
      <c r="N19" s="49">
        <f>Calculations!N72</f>
        <v>0</v>
      </c>
      <c r="O19" s="49">
        <f>Calculations!O72</f>
        <v>0</v>
      </c>
      <c r="P19" s="49">
        <f>Calculations!P72</f>
        <v>0</v>
      </c>
      <c r="Q19" s="49">
        <f>Calculations!Q72</f>
        <v>0</v>
      </c>
      <c r="R19" s="49">
        <f>Calculations!R72</f>
        <v>0</v>
      </c>
      <c r="S19" s="49">
        <f>Calculations!S72</f>
        <v>0</v>
      </c>
      <c r="T19" s="49">
        <f>Calculations!T72</f>
        <v>0</v>
      </c>
      <c r="U19" s="49">
        <f>Calculations!U72</f>
        <v>0</v>
      </c>
      <c r="V19" s="49">
        <f>Calculations!V72</f>
        <v>0</v>
      </c>
      <c r="W19" s="49">
        <f>Calculations!W72</f>
        <v>0</v>
      </c>
      <c r="X19" s="49">
        <f>Calculations!X72</f>
        <v>0</v>
      </c>
      <c r="Y19" s="49">
        <f>Calculations!Y72</f>
        <v>0</v>
      </c>
      <c r="Z19" s="49">
        <f>Calculations!Z72</f>
        <v>0</v>
      </c>
      <c r="AA19" s="49">
        <f>Calculations!AA72</f>
        <v>0</v>
      </c>
      <c r="AB19" s="49">
        <f>Calculations!AB72</f>
        <v>0</v>
      </c>
      <c r="AC19" s="49">
        <f>Calculations!AC72</f>
        <v>0</v>
      </c>
      <c r="AD19" s="49">
        <f>Calculations!AD72</f>
        <v>0</v>
      </c>
      <c r="AE19" s="49">
        <f>Calculations!AE72</f>
        <v>0</v>
      </c>
      <c r="AF19" s="49">
        <f>Calculations!AF72</f>
        <v>0</v>
      </c>
      <c r="AG19" s="49">
        <f>Calculations!AG72</f>
        <v>0</v>
      </c>
      <c r="AH19" s="49">
        <f>Calculations!AH72</f>
        <v>0</v>
      </c>
      <c r="AI19" s="49">
        <f>Calculations!AI72</f>
        <v>0</v>
      </c>
    </row>
    <row r="20" spans="1:35" x14ac:dyDescent="0.45">
      <c r="A20" s="48" t="s">
        <v>16</v>
      </c>
      <c r="B20" s="49">
        <f>Calculations!B73</f>
        <v>0</v>
      </c>
      <c r="C20" s="49">
        <f>Calculations!C73</f>
        <v>0</v>
      </c>
      <c r="D20" s="49">
        <f>Calculations!D73</f>
        <v>0</v>
      </c>
      <c r="E20" s="49">
        <f>Calculations!E73</f>
        <v>0</v>
      </c>
      <c r="F20" s="49">
        <f>Calculations!F73</f>
        <v>0</v>
      </c>
      <c r="G20" s="49">
        <f>Calculations!G73</f>
        <v>0</v>
      </c>
      <c r="H20" s="49">
        <f>Calculations!H73</f>
        <v>0</v>
      </c>
      <c r="I20" s="49">
        <f>Calculations!I73</f>
        <v>0</v>
      </c>
      <c r="J20" s="49">
        <f>Calculations!J73</f>
        <v>0</v>
      </c>
      <c r="K20" s="49">
        <f>Calculations!K73</f>
        <v>0</v>
      </c>
      <c r="L20" s="49">
        <f>Calculations!L73</f>
        <v>0</v>
      </c>
      <c r="M20" s="49">
        <f>Calculations!M73</f>
        <v>0</v>
      </c>
      <c r="N20" s="49">
        <f>Calculations!N73</f>
        <v>0</v>
      </c>
      <c r="O20" s="49">
        <f>Calculations!O73</f>
        <v>0</v>
      </c>
      <c r="P20" s="49">
        <f>Calculations!P73</f>
        <v>0</v>
      </c>
      <c r="Q20" s="49">
        <f>Calculations!Q73</f>
        <v>0</v>
      </c>
      <c r="R20" s="49">
        <f>Calculations!R73</f>
        <v>0</v>
      </c>
      <c r="S20" s="49">
        <f>Calculations!S73</f>
        <v>0</v>
      </c>
      <c r="T20" s="49">
        <f>Calculations!T73</f>
        <v>0</v>
      </c>
      <c r="U20" s="49">
        <f>Calculations!U73</f>
        <v>0</v>
      </c>
      <c r="V20" s="49">
        <f>Calculations!V73</f>
        <v>0</v>
      </c>
      <c r="W20" s="49">
        <f>Calculations!W73</f>
        <v>0</v>
      </c>
      <c r="X20" s="49">
        <f>Calculations!X73</f>
        <v>0</v>
      </c>
      <c r="Y20" s="49">
        <f>Calculations!Y73</f>
        <v>0</v>
      </c>
      <c r="Z20" s="49">
        <f>Calculations!Z73</f>
        <v>0</v>
      </c>
      <c r="AA20" s="49">
        <f>Calculations!AA73</f>
        <v>0</v>
      </c>
      <c r="AB20" s="49">
        <f>Calculations!AB73</f>
        <v>0</v>
      </c>
      <c r="AC20" s="49">
        <f>Calculations!AC73</f>
        <v>0</v>
      </c>
      <c r="AD20" s="49">
        <f>Calculations!AD73</f>
        <v>0</v>
      </c>
      <c r="AE20" s="49">
        <f>Calculations!AE73</f>
        <v>0</v>
      </c>
      <c r="AF20" s="49">
        <f>Calculations!AF73</f>
        <v>0</v>
      </c>
      <c r="AG20" s="49">
        <f>Calculations!AG73</f>
        <v>0</v>
      </c>
      <c r="AH20" s="49">
        <f>Calculations!AH73</f>
        <v>0</v>
      </c>
      <c r="AI20" s="49">
        <f>Calculations!AI73</f>
        <v>0</v>
      </c>
    </row>
    <row r="21" spans="1:35" x14ac:dyDescent="0.45">
      <c r="A21" s="48" t="s">
        <v>30</v>
      </c>
      <c r="B21" s="49">
        <f>Calculations!B74</f>
        <v>960650572652713.5</v>
      </c>
      <c r="C21" s="49">
        <f>Calculations!C74</f>
        <v>975362274371115.75</v>
      </c>
      <c r="D21" s="49">
        <f>Calculations!D74</f>
        <v>958910655875337.13</v>
      </c>
      <c r="E21" s="49">
        <f>Calculations!E74</f>
        <v>947699812311218.25</v>
      </c>
      <c r="F21" s="49">
        <f>Calculations!F74</f>
        <v>957621795994633.5</v>
      </c>
      <c r="G21" s="49">
        <f>Calculations!G74</f>
        <v>956732332312215</v>
      </c>
      <c r="H21" s="49">
        <f>Calculations!H74</f>
        <v>944592327870805.5</v>
      </c>
      <c r="I21" s="49">
        <f>Calculations!I74</f>
        <v>944731089836322</v>
      </c>
      <c r="J21" s="49">
        <f>Calculations!J74</f>
        <v>949330398184645.13</v>
      </c>
      <c r="K21" s="49">
        <f>Calculations!K74</f>
        <v>958302699264392</v>
      </c>
      <c r="L21" s="49">
        <f>Calculations!L74</f>
        <v>956606073102630.13</v>
      </c>
      <c r="M21" s="49">
        <f>Calculations!M74</f>
        <v>967827164755556</v>
      </c>
      <c r="N21" s="49">
        <f>Calculations!N74</f>
        <v>960621959080699.25</v>
      </c>
      <c r="O21" s="49">
        <f>Calculations!O74</f>
        <v>930201182922511.75</v>
      </c>
      <c r="P21" s="49">
        <f>Calculations!P74</f>
        <v>927021127172186.25</v>
      </c>
      <c r="Q21" s="49">
        <f>Calculations!Q74</f>
        <v>941291266078265.63</v>
      </c>
      <c r="R21" s="49">
        <f>Calculations!R74</f>
        <v>944879151346182.38</v>
      </c>
      <c r="S21" s="49">
        <f>Calculations!S74</f>
        <v>948217216964845.25</v>
      </c>
      <c r="T21" s="49">
        <f>Calculations!T74</f>
        <v>960819999767708.63</v>
      </c>
      <c r="U21" s="49">
        <f>Calculations!U74</f>
        <v>968580403776793.25</v>
      </c>
      <c r="V21" s="49">
        <f>Calculations!V74</f>
        <v>979495173352548.5</v>
      </c>
      <c r="W21" s="49">
        <f>Calculations!W74</f>
        <v>983735393367296.75</v>
      </c>
      <c r="X21" s="49">
        <f>Calculations!X74</f>
        <v>996517768461710.38</v>
      </c>
      <c r="Y21" s="49">
        <f>Calculations!Y74</f>
        <v>1014572670379534.4</v>
      </c>
      <c r="Z21" s="49">
        <f>Calculations!Z74</f>
        <v>1032262565024243.8</v>
      </c>
      <c r="AA21" s="49">
        <f>Calculations!AA74</f>
        <v>1053887552295121.5</v>
      </c>
      <c r="AB21" s="49">
        <f>Calculations!AB74</f>
        <v>1074220189592754.3</v>
      </c>
      <c r="AC21" s="49">
        <f>Calculations!AC74</f>
        <v>1087286198106697.4</v>
      </c>
      <c r="AD21" s="49">
        <f>Calculations!AD74</f>
        <v>1094646405933254.1</v>
      </c>
      <c r="AE21" s="49">
        <f>Calculations!AE74</f>
        <v>1098389675259310</v>
      </c>
      <c r="AF21" s="49">
        <f>Calculations!AF74</f>
        <v>1084864052243708.9</v>
      </c>
      <c r="AG21" s="49">
        <f>Calculations!AG74</f>
        <v>1087053982212579.1</v>
      </c>
      <c r="AH21" s="49">
        <f>Calculations!AH74</f>
        <v>1084258454814004.8</v>
      </c>
      <c r="AI21" s="49">
        <f>Calculations!AI74</f>
        <v>1057721603365807.3</v>
      </c>
    </row>
    <row r="22" spans="1:35" x14ac:dyDescent="0.45">
      <c r="A22" s="48" t="s">
        <v>31</v>
      </c>
      <c r="B22" s="126">
        <f>Calculations!B75</f>
        <v>1290868995.2225955</v>
      </c>
      <c r="C22" s="126">
        <f>Calculations!C75</f>
        <v>2421651727.5342541</v>
      </c>
      <c r="D22" s="126">
        <f>Calculations!D75</f>
        <v>4638542396.645031</v>
      </c>
      <c r="E22" s="126">
        <f>Calculations!E75</f>
        <v>11494793156.322023</v>
      </c>
      <c r="F22" s="126">
        <f>Calculations!F75</f>
        <v>15036799662.356997</v>
      </c>
      <c r="G22" s="126">
        <f>Calculations!G75</f>
        <v>16081368249.610603</v>
      </c>
      <c r="H22" s="126">
        <f>Calculations!H75</f>
        <v>16961465616.158457</v>
      </c>
      <c r="I22" s="126">
        <f>Calculations!I75</f>
        <v>17613156599.005215</v>
      </c>
      <c r="J22" s="126">
        <f>Calculations!J75</f>
        <v>18014378574.278076</v>
      </c>
      <c r="K22" s="126">
        <f>Calculations!K75</f>
        <v>18161473005.891762</v>
      </c>
      <c r="L22" s="126">
        <f>Calculations!L75</f>
        <v>18107221595.168129</v>
      </c>
      <c r="M22" s="126">
        <f>Calculations!M75</f>
        <v>17993806559.858681</v>
      </c>
      <c r="N22" s="126">
        <f>Calculations!N75</f>
        <v>22560571087.856926</v>
      </c>
      <c r="O22" s="126">
        <f>Calculations!O75</f>
        <v>224303458796.44876</v>
      </c>
      <c r="P22" s="126">
        <f>Calculations!P75</f>
        <v>870726431664.68713</v>
      </c>
      <c r="Q22" s="126">
        <f>Calculations!Q75</f>
        <v>2072399276620.5381</v>
      </c>
      <c r="R22" s="126">
        <f>Calculations!R75</f>
        <v>3945178926446.6782</v>
      </c>
      <c r="S22" s="126">
        <f>Calculations!S75</f>
        <v>6575104871738.7588</v>
      </c>
      <c r="T22" s="126">
        <f>Calculations!T75</f>
        <v>10044011632038.408</v>
      </c>
      <c r="U22" s="126">
        <f>Calculations!U75</f>
        <v>14388286754510.5</v>
      </c>
      <c r="V22" s="126">
        <f>Calculations!V75</f>
        <v>19672427348402.508</v>
      </c>
      <c r="W22" s="126">
        <f>Calculations!W75</f>
        <v>25796506546699.043</v>
      </c>
      <c r="X22" s="126">
        <f>Calculations!X75</f>
        <v>32797525882245.223</v>
      </c>
      <c r="Y22" s="126">
        <f>Calculations!Y75</f>
        <v>40719332377744.883</v>
      </c>
      <c r="Z22" s="126">
        <f>Calculations!Z75</f>
        <v>49614365543573.273</v>
      </c>
      <c r="AA22" s="126">
        <f>Calculations!AA75</f>
        <v>59473838713598.609</v>
      </c>
      <c r="AB22" s="126">
        <f>Calculations!AB75</f>
        <v>70191680128190.914</v>
      </c>
      <c r="AC22" s="126">
        <f>Calculations!AC75</f>
        <v>81849136804438.781</v>
      </c>
      <c r="AD22" s="126">
        <f>Calculations!AD75</f>
        <v>94387207004772.953</v>
      </c>
      <c r="AE22" s="126">
        <f>Calculations!AE75</f>
        <v>107725889101777.42</v>
      </c>
      <c r="AF22" s="126">
        <f>Calculations!AF75</f>
        <v>122100841702754.16</v>
      </c>
      <c r="AG22" s="126">
        <f>Calculations!AG75</f>
        <v>137063653039833.17</v>
      </c>
      <c r="AH22" s="126">
        <f>Calculations!AH75</f>
        <v>154594966652952.44</v>
      </c>
      <c r="AI22" s="126">
        <f>Calculations!AI75</f>
        <v>171091029237222.66</v>
      </c>
    </row>
    <row r="23" spans="1:35" x14ac:dyDescent="0.45">
      <c r="A23" s="5"/>
    </row>
    <row r="24" spans="1:35" x14ac:dyDescent="0.45">
      <c r="A24" s="48"/>
    </row>
    <row r="25" spans="1:35" x14ac:dyDescent="0.45">
      <c r="A25" s="50"/>
      <c r="B25" s="51"/>
      <c r="C25" s="51"/>
    </row>
    <row r="26" spans="1:35" x14ac:dyDescent="0.45">
      <c r="A26" s="50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</row>
    <row r="27" spans="1:35" x14ac:dyDescent="0.45">
      <c r="A27" s="50"/>
      <c r="B27" s="51"/>
      <c r="C27" s="5"/>
    </row>
    <row r="28" spans="1:35" x14ac:dyDescent="0.45">
      <c r="A28" s="50"/>
      <c r="B28" s="51"/>
      <c r="C28" s="5"/>
    </row>
    <row r="29" spans="1:35" x14ac:dyDescent="0.45">
      <c r="A29" s="50"/>
      <c r="B29" s="52"/>
      <c r="C29" s="5"/>
      <c r="AI29" s="84"/>
    </row>
    <row r="30" spans="1:35" x14ac:dyDescent="0.45">
      <c r="A30" s="50"/>
      <c r="B30" s="52"/>
      <c r="C30" s="5"/>
      <c r="AI30" s="83"/>
    </row>
    <row r="31" spans="1:35" x14ac:dyDescent="0.45">
      <c r="A31" s="50"/>
      <c r="B31" s="51"/>
      <c r="C31" s="52"/>
    </row>
    <row r="32" spans="1:35" x14ac:dyDescent="0.45">
      <c r="A32" s="50"/>
      <c r="B32" s="5"/>
      <c r="C32" s="5"/>
    </row>
    <row r="33" spans="1:3" x14ac:dyDescent="0.45">
      <c r="A33" s="50"/>
      <c r="B33" s="5"/>
      <c r="C33" s="5"/>
    </row>
    <row r="34" spans="1:3" x14ac:dyDescent="0.45">
      <c r="A34" s="50"/>
      <c r="B34" s="5"/>
      <c r="C34" s="5"/>
    </row>
    <row r="35" spans="1:3" x14ac:dyDescent="0.45">
      <c r="A35" s="50"/>
      <c r="B35" s="5"/>
      <c r="C35" s="5"/>
    </row>
    <row r="36" spans="1:3" x14ac:dyDescent="0.45">
      <c r="A36" s="50"/>
      <c r="B36" s="5"/>
      <c r="C36" s="5"/>
    </row>
    <row r="37" spans="1:3" x14ac:dyDescent="0.45">
      <c r="A37" s="50"/>
      <c r="B37" s="5"/>
      <c r="C37" s="5"/>
    </row>
    <row r="38" spans="1:3" x14ac:dyDescent="0.45">
      <c r="A38" s="50"/>
      <c r="B38" s="5"/>
      <c r="C38" s="5"/>
    </row>
    <row r="39" spans="1:3" x14ac:dyDescent="0.45">
      <c r="A39" s="50"/>
      <c r="B39" s="51"/>
      <c r="C39" s="5"/>
    </row>
    <row r="40" spans="1:3" x14ac:dyDescent="0.45">
      <c r="A40" s="50"/>
      <c r="B40" s="5"/>
      <c r="C40" s="5"/>
    </row>
    <row r="41" spans="1:3" x14ac:dyDescent="0.45">
      <c r="A41" s="50"/>
      <c r="B41" s="5"/>
      <c r="C41" s="5"/>
    </row>
    <row r="42" spans="1:3" x14ac:dyDescent="0.45">
      <c r="A42" s="50"/>
      <c r="B42" s="80"/>
      <c r="C42" s="5"/>
    </row>
    <row r="43" spans="1:3" x14ac:dyDescent="0.45">
      <c r="A43" s="48"/>
      <c r="B43" s="80"/>
    </row>
    <row r="44" spans="1:3" x14ac:dyDescent="0.45">
      <c r="A44" s="48"/>
      <c r="B44" s="8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23"/>
  <sheetViews>
    <sheetView zoomScale="85" zoomScaleNormal="85" workbookViewId="0"/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Calculations!B82</f>
        <v>0</v>
      </c>
      <c r="C2" s="49">
        <f>Calculations!C82</f>
        <v>0</v>
      </c>
      <c r="D2" s="49">
        <f>Calculations!D82</f>
        <v>0</v>
      </c>
      <c r="E2" s="49">
        <f>Calculations!E82</f>
        <v>0</v>
      </c>
      <c r="F2" s="49">
        <f>Calculations!F82</f>
        <v>0</v>
      </c>
      <c r="G2" s="49">
        <f>Calculations!G82</f>
        <v>0</v>
      </c>
      <c r="H2" s="49">
        <f>Calculations!H82</f>
        <v>0</v>
      </c>
      <c r="I2" s="49">
        <f>Calculations!I82</f>
        <v>0</v>
      </c>
      <c r="J2" s="49">
        <f>Calculations!J82</f>
        <v>0</v>
      </c>
      <c r="K2" s="49">
        <f>Calculations!K82</f>
        <v>0</v>
      </c>
      <c r="L2" s="49">
        <f>Calculations!L82</f>
        <v>0</v>
      </c>
      <c r="M2" s="49">
        <f>Calculations!M82</f>
        <v>0</v>
      </c>
      <c r="N2" s="49">
        <f>Calculations!N82</f>
        <v>0</v>
      </c>
      <c r="O2" s="49">
        <f>Calculations!O82</f>
        <v>0</v>
      </c>
      <c r="P2" s="49">
        <f>Calculations!P82</f>
        <v>0</v>
      </c>
      <c r="Q2" s="49">
        <f>Calculations!Q82</f>
        <v>0</v>
      </c>
      <c r="R2" s="49">
        <f>Calculations!R82</f>
        <v>0</v>
      </c>
      <c r="S2" s="49">
        <f>Calculations!S82</f>
        <v>0</v>
      </c>
      <c r="T2" s="49">
        <f>Calculations!T82</f>
        <v>0</v>
      </c>
      <c r="U2" s="49">
        <f>Calculations!U82</f>
        <v>0</v>
      </c>
      <c r="V2" s="49">
        <f>Calculations!V82</f>
        <v>0</v>
      </c>
      <c r="W2" s="49">
        <f>Calculations!W82</f>
        <v>0</v>
      </c>
      <c r="X2" s="49">
        <f>Calculations!X82</f>
        <v>0</v>
      </c>
      <c r="Y2" s="49">
        <f>Calculations!Y82</f>
        <v>0</v>
      </c>
      <c r="Z2" s="49">
        <f>Calculations!Z82</f>
        <v>0</v>
      </c>
      <c r="AA2" s="49">
        <f>Calculations!AA82</f>
        <v>0</v>
      </c>
      <c r="AB2" s="49">
        <f>Calculations!AB82</f>
        <v>0</v>
      </c>
      <c r="AC2" s="49">
        <f>Calculations!AC82</f>
        <v>0</v>
      </c>
      <c r="AD2" s="49">
        <f>Calculations!AD82</f>
        <v>0</v>
      </c>
      <c r="AE2" s="49">
        <f>Calculations!AE82</f>
        <v>0</v>
      </c>
      <c r="AF2" s="49">
        <f>Calculations!AF82</f>
        <v>0</v>
      </c>
      <c r="AG2" s="49">
        <f>Calculations!AG82</f>
        <v>0</v>
      </c>
      <c r="AH2" s="49">
        <f>Calculations!AH82</f>
        <v>0</v>
      </c>
      <c r="AI2" s="49">
        <f>Calculations!AI82</f>
        <v>0</v>
      </c>
    </row>
    <row r="3" spans="1:35" x14ac:dyDescent="0.45">
      <c r="A3" s="48" t="s">
        <v>18</v>
      </c>
      <c r="B3" s="49">
        <f>Calculations!B83</f>
        <v>4549313228376297</v>
      </c>
      <c r="C3" s="49">
        <f>Calculations!C83</f>
        <v>4402449843262403</v>
      </c>
      <c r="D3" s="49">
        <f>Calculations!D83</f>
        <v>4368932877007055.5</v>
      </c>
      <c r="E3" s="49">
        <f>Calculations!E83</f>
        <v>4283940709425110.5</v>
      </c>
      <c r="F3" s="49">
        <f>Calculations!F83</f>
        <v>4226538060777640</v>
      </c>
      <c r="G3" s="49">
        <f>Calculations!G83</f>
        <v>4137709126760653.5</v>
      </c>
      <c r="H3" s="49">
        <f>Calculations!H83</f>
        <v>4025306974091825.5</v>
      </c>
      <c r="I3" s="49">
        <f>Calculations!I83</f>
        <v>3940092603454432</v>
      </c>
      <c r="J3" s="49">
        <f>Calculations!J83</f>
        <v>3884433188570180</v>
      </c>
      <c r="K3" s="49">
        <f>Calculations!K83</f>
        <v>3828776998582836</v>
      </c>
      <c r="L3" s="49">
        <f>Calculations!L83</f>
        <v>3790599038473561</v>
      </c>
      <c r="M3" s="49">
        <f>Calculations!M83</f>
        <v>3764380719726920</v>
      </c>
      <c r="N3" s="49">
        <f>Calculations!N83</f>
        <v>3756119473517483</v>
      </c>
      <c r="O3" s="49">
        <f>Calculations!O83</f>
        <v>3701353889544592.5</v>
      </c>
      <c r="P3" s="49">
        <f>Calculations!P83</f>
        <v>3654584329545971</v>
      </c>
      <c r="Q3" s="49">
        <f>Calculations!Q83</f>
        <v>3559561119679586</v>
      </c>
      <c r="R3" s="49">
        <f>Calculations!R83</f>
        <v>3421319231486680</v>
      </c>
      <c r="S3" s="49">
        <f>Calculations!S83</f>
        <v>3308824561878834.5</v>
      </c>
      <c r="T3" s="49">
        <f>Calculations!T83</f>
        <v>3191391308099375</v>
      </c>
      <c r="U3" s="49">
        <f>Calculations!U83</f>
        <v>3116689510988624</v>
      </c>
      <c r="V3" s="49">
        <f>Calculations!V83</f>
        <v>3026706064436862.5</v>
      </c>
      <c r="W3" s="49">
        <f>Calculations!W83</f>
        <v>2927574606447593</v>
      </c>
      <c r="X3" s="49">
        <f>Calculations!X83</f>
        <v>2841935975260090.5</v>
      </c>
      <c r="Y3" s="49">
        <f>Calculations!Y83</f>
        <v>2744412523816881</v>
      </c>
      <c r="Z3" s="49">
        <f>Calculations!Z83</f>
        <v>2645255723189349</v>
      </c>
      <c r="AA3" s="49">
        <f>Calculations!AA83</f>
        <v>2551902107278302.5</v>
      </c>
      <c r="AB3" s="49">
        <f>Calculations!AB83</f>
        <v>2435665233022763</v>
      </c>
      <c r="AC3" s="49">
        <f>Calculations!AC83</f>
        <v>2338429416558119</v>
      </c>
      <c r="AD3" s="49">
        <f>Calculations!AD83</f>
        <v>2267621439330858.5</v>
      </c>
      <c r="AE3" s="49">
        <f>Calculations!AE83</f>
        <v>2203958639637008</v>
      </c>
      <c r="AF3" s="49">
        <f>Calculations!AF83</f>
        <v>2100124741705328.3</v>
      </c>
      <c r="AG3" s="49">
        <f>Calculations!AG83</f>
        <v>2015352705058543.3</v>
      </c>
      <c r="AH3" s="49">
        <f>Calculations!AH83</f>
        <v>1904827536006324</v>
      </c>
      <c r="AI3" s="49">
        <f>Calculations!AI83</f>
        <v>1826586236655439.8</v>
      </c>
    </row>
    <row r="4" spans="1:35" x14ac:dyDescent="0.45">
      <c r="A4" s="48" t="s">
        <v>11</v>
      </c>
      <c r="B4" s="49">
        <f>Calculations!B84</f>
        <v>1.5546835906617918E+16</v>
      </c>
      <c r="C4" s="49">
        <f>Calculations!C84</f>
        <v>1.4659292018135964E+16</v>
      </c>
      <c r="D4" s="49">
        <f>Calculations!D84</f>
        <v>1.4427524861997476E+16</v>
      </c>
      <c r="E4" s="49">
        <f>Calculations!E84</f>
        <v>1.4325661659726216E+16</v>
      </c>
      <c r="F4" s="49">
        <f>Calculations!F84</f>
        <v>1.428415289908936E+16</v>
      </c>
      <c r="G4" s="49">
        <f>Calculations!G84</f>
        <v>1.4272869360568332E+16</v>
      </c>
      <c r="H4" s="49">
        <f>Calculations!H84</f>
        <v>1.4305722390496588E+16</v>
      </c>
      <c r="I4" s="49">
        <f>Calculations!I84</f>
        <v>1.427004477519964E+16</v>
      </c>
      <c r="J4" s="49">
        <f>Calculations!J84</f>
        <v>1.4292144464001672E+16</v>
      </c>
      <c r="K4" s="49">
        <f>Calculations!K84</f>
        <v>1.438292060902902E+16</v>
      </c>
      <c r="L4" s="49">
        <f>Calculations!L84</f>
        <v>1.456852061163279E+16</v>
      </c>
      <c r="M4" s="49">
        <f>Calculations!M84</f>
        <v>1.4595912823265054E+16</v>
      </c>
      <c r="N4" s="49">
        <f>Calculations!N84</f>
        <v>1.476708844214279E+16</v>
      </c>
      <c r="O4" s="49">
        <f>Calculations!O84</f>
        <v>1.499309275652717E+16</v>
      </c>
      <c r="P4" s="49">
        <f>Calculations!P84</f>
        <v>1.5120971141842448E+16</v>
      </c>
      <c r="Q4" s="49">
        <f>Calculations!Q84</f>
        <v>1.5136391698279098E+16</v>
      </c>
      <c r="R4" s="49">
        <f>Calculations!R84</f>
        <v>1.5166490585472602E+16</v>
      </c>
      <c r="S4" s="49">
        <f>Calculations!S84</f>
        <v>1.5178286856536218E+16</v>
      </c>
      <c r="T4" s="49">
        <f>Calculations!T84</f>
        <v>1.515142564631125E+16</v>
      </c>
      <c r="U4" s="49">
        <f>Calculations!U84</f>
        <v>1.516613290892573E+16</v>
      </c>
      <c r="V4" s="49">
        <f>Calculations!V84</f>
        <v>1.5142599742932274E+16</v>
      </c>
      <c r="W4" s="49">
        <f>Calculations!W84</f>
        <v>1.5127792852720898E+16</v>
      </c>
      <c r="X4" s="49">
        <f>Calculations!X84</f>
        <v>1.5105247829148284E+16</v>
      </c>
      <c r="Y4" s="49">
        <f>Calculations!Y84</f>
        <v>1.5092620630551764E+16</v>
      </c>
      <c r="Z4" s="49">
        <f>Calculations!Z84</f>
        <v>1.508317619077944E+16</v>
      </c>
      <c r="AA4" s="49">
        <f>Calculations!AA84</f>
        <v>1.5069710091279868E+16</v>
      </c>
      <c r="AB4" s="49">
        <f>Calculations!AB84</f>
        <v>1.5019662167788772E+16</v>
      </c>
      <c r="AC4" s="49">
        <f>Calculations!AC84</f>
        <v>1.4983226588041928E+16</v>
      </c>
      <c r="AD4" s="49">
        <f>Calculations!AD84</f>
        <v>1.4950085388270302E+16</v>
      </c>
      <c r="AE4" s="49">
        <f>Calculations!AE84</f>
        <v>1.4914795973818654E+16</v>
      </c>
      <c r="AF4" s="49">
        <f>Calculations!AF84</f>
        <v>1.4834753528657732E+16</v>
      </c>
      <c r="AG4" s="49">
        <f>Calculations!AG84</f>
        <v>1.479650913668879E+16</v>
      </c>
      <c r="AH4" s="49">
        <f>Calculations!AH84</f>
        <v>1.4751232062445338E+16</v>
      </c>
      <c r="AI4" s="49">
        <f>Calculations!AI84</f>
        <v>1.4668823223383592E+16</v>
      </c>
    </row>
    <row r="5" spans="1:35" x14ac:dyDescent="0.45">
      <c r="A5" s="48" t="s">
        <v>19</v>
      </c>
      <c r="B5" s="49">
        <f>Calculations!B85</f>
        <v>2.6679686613958812E+16</v>
      </c>
      <c r="C5" s="49">
        <f>Calculations!C85</f>
        <v>2.392821763692806E+16</v>
      </c>
      <c r="D5" s="49">
        <f>Calculations!D85</f>
        <v>2.3566040279793436E+16</v>
      </c>
      <c r="E5" s="49">
        <f>Calculations!E85</f>
        <v>2.3198866668378252E+16</v>
      </c>
      <c r="F5" s="49">
        <f>Calculations!F85</f>
        <v>2.3060304635680092E+16</v>
      </c>
      <c r="G5" s="49">
        <f>Calculations!G85</f>
        <v>2.2011010356393656E+16</v>
      </c>
      <c r="H5" s="49">
        <f>Calculations!H85</f>
        <v>2.0478244189119852E+16</v>
      </c>
      <c r="I5" s="49">
        <f>Calculations!I85</f>
        <v>1.965739745837924E+16</v>
      </c>
      <c r="J5" s="49">
        <f>Calculations!J85</f>
        <v>1.9635796227956708E+16</v>
      </c>
      <c r="K5" s="49">
        <f>Calculations!K85</f>
        <v>1.9596352468813656E+16</v>
      </c>
      <c r="L5" s="49">
        <f>Calculations!L85</f>
        <v>2.0110465337844052E+16</v>
      </c>
      <c r="M5" s="49">
        <f>Calculations!M85</f>
        <v>2.0043748218349216E+16</v>
      </c>
      <c r="N5" s="49">
        <f>Calculations!N85</f>
        <v>1.9717063663498272E+16</v>
      </c>
      <c r="O5" s="49">
        <f>Calculations!O85</f>
        <v>1.9294249541031488E+16</v>
      </c>
      <c r="P5" s="49">
        <f>Calculations!P85</f>
        <v>1.9340684248938272E+16</v>
      </c>
      <c r="Q5" s="49">
        <f>Calculations!Q85</f>
        <v>1.9220087763117744E+16</v>
      </c>
      <c r="R5" s="49">
        <f>Calculations!R85</f>
        <v>1.8008880430606172E+16</v>
      </c>
      <c r="S5" s="49">
        <f>Calculations!S85</f>
        <v>1.72418233987276E+16</v>
      </c>
      <c r="T5" s="49">
        <f>Calculations!T85</f>
        <v>1.5332608489469786E+16</v>
      </c>
      <c r="U5" s="49">
        <f>Calculations!U85</f>
        <v>1.5175604025401186E+16</v>
      </c>
      <c r="V5" s="49">
        <f>Calculations!V85</f>
        <v>1.4663420631951798E+16</v>
      </c>
      <c r="W5" s="49">
        <f>Calculations!W85</f>
        <v>1.4221225870652354E+16</v>
      </c>
      <c r="X5" s="49">
        <f>Calculations!X85</f>
        <v>1.4407627602690498E+16</v>
      </c>
      <c r="Y5" s="49">
        <f>Calculations!Y85</f>
        <v>1.4590389054043832E+16</v>
      </c>
      <c r="Z5" s="49">
        <f>Calculations!Z85</f>
        <v>1.3891197858717188E+16</v>
      </c>
      <c r="AA5" s="49">
        <f>Calculations!AA85</f>
        <v>1.4039764181280132E+16</v>
      </c>
      <c r="AB5" s="49">
        <f>Calculations!AB85</f>
        <v>1.370467339875522E+16</v>
      </c>
      <c r="AC5" s="49">
        <f>Calculations!AC85</f>
        <v>1.3839292240471986E+16</v>
      </c>
      <c r="AD5" s="49">
        <f>Calculations!AD85</f>
        <v>1.4665693877726354E+16</v>
      </c>
      <c r="AE5" s="49">
        <f>Calculations!AE85</f>
        <v>1.4663256353793694E+16</v>
      </c>
      <c r="AF5" s="49">
        <f>Calculations!AF85</f>
        <v>1.4229913508390986E+16</v>
      </c>
      <c r="AG5" s="49">
        <f>Calculations!AG85</f>
        <v>1.33411005958479E+16</v>
      </c>
      <c r="AH5" s="49">
        <f>Calculations!AH85</f>
        <v>1.2533007332173764E+16</v>
      </c>
      <c r="AI5" s="49">
        <f>Calculations!AI85</f>
        <v>1.2437809021648842E+16</v>
      </c>
    </row>
    <row r="6" spans="1:35" x14ac:dyDescent="0.45">
      <c r="A6" s="48" t="s">
        <v>20</v>
      </c>
      <c r="B6" s="49">
        <f>Calculations!B86</f>
        <v>0</v>
      </c>
      <c r="C6" s="49">
        <f>Calculations!C86</f>
        <v>0</v>
      </c>
      <c r="D6" s="49">
        <f>Calculations!D86</f>
        <v>0</v>
      </c>
      <c r="E6" s="49">
        <f>Calculations!E86</f>
        <v>0</v>
      </c>
      <c r="F6" s="49">
        <f>Calculations!F86</f>
        <v>0</v>
      </c>
      <c r="G6" s="49">
        <f>Calculations!G86</f>
        <v>0</v>
      </c>
      <c r="H6" s="49">
        <f>Calculations!H86</f>
        <v>0</v>
      </c>
      <c r="I6" s="49">
        <f>Calculations!I86</f>
        <v>0</v>
      </c>
      <c r="J6" s="49">
        <f>Calculations!J86</f>
        <v>0</v>
      </c>
      <c r="K6" s="49">
        <f>Calculations!K86</f>
        <v>0</v>
      </c>
      <c r="L6" s="49">
        <f>Calculations!L86</f>
        <v>0</v>
      </c>
      <c r="M6" s="49">
        <f>Calculations!M86</f>
        <v>0</v>
      </c>
      <c r="N6" s="49">
        <f>Calculations!N86</f>
        <v>0</v>
      </c>
      <c r="O6" s="49">
        <f>Calculations!O86</f>
        <v>0</v>
      </c>
      <c r="P6" s="49">
        <f>Calculations!P86</f>
        <v>0</v>
      </c>
      <c r="Q6" s="49">
        <f>Calculations!Q86</f>
        <v>0</v>
      </c>
      <c r="R6" s="49">
        <f>Calculations!R86</f>
        <v>0</v>
      </c>
      <c r="S6" s="49">
        <f>Calculations!S86</f>
        <v>0</v>
      </c>
      <c r="T6" s="49">
        <f>Calculations!T86</f>
        <v>0</v>
      </c>
      <c r="U6" s="49">
        <f>Calculations!U86</f>
        <v>0</v>
      </c>
      <c r="V6" s="49">
        <f>Calculations!V86</f>
        <v>0</v>
      </c>
      <c r="W6" s="49">
        <f>Calculations!W86</f>
        <v>0</v>
      </c>
      <c r="X6" s="49">
        <f>Calculations!X86</f>
        <v>0</v>
      </c>
      <c r="Y6" s="49">
        <f>Calculations!Y86</f>
        <v>0</v>
      </c>
      <c r="Z6" s="49">
        <f>Calculations!Z86</f>
        <v>0</v>
      </c>
      <c r="AA6" s="49">
        <f>Calculations!AA86</f>
        <v>0</v>
      </c>
      <c r="AB6" s="49">
        <f>Calculations!AB86</f>
        <v>0</v>
      </c>
      <c r="AC6" s="49">
        <f>Calculations!AC86</f>
        <v>0</v>
      </c>
      <c r="AD6" s="49">
        <f>Calculations!AD86</f>
        <v>0</v>
      </c>
      <c r="AE6" s="49">
        <f>Calculations!AE86</f>
        <v>0</v>
      </c>
      <c r="AF6" s="49">
        <f>Calculations!AF86</f>
        <v>0</v>
      </c>
      <c r="AG6" s="49">
        <f>Calculations!AG86</f>
        <v>0</v>
      </c>
      <c r="AH6" s="49">
        <f>Calculations!AH86</f>
        <v>0</v>
      </c>
      <c r="AI6" s="49">
        <f>Calculations!AI86</f>
        <v>0</v>
      </c>
    </row>
    <row r="7" spans="1:35" x14ac:dyDescent="0.45">
      <c r="A7" s="48" t="s">
        <v>21</v>
      </c>
      <c r="B7" s="49">
        <f>Calculations!B87</f>
        <v>0</v>
      </c>
      <c r="C7" s="49">
        <f>Calculations!C87</f>
        <v>0</v>
      </c>
      <c r="D7" s="49">
        <f>Calculations!D87</f>
        <v>0</v>
      </c>
      <c r="E7" s="49">
        <f>Calculations!E87</f>
        <v>0</v>
      </c>
      <c r="F7" s="49">
        <f>Calculations!F87</f>
        <v>0</v>
      </c>
      <c r="G7" s="49">
        <f>Calculations!G87</f>
        <v>0</v>
      </c>
      <c r="H7" s="49">
        <f>Calculations!H87</f>
        <v>0</v>
      </c>
      <c r="I7" s="49">
        <f>Calculations!I87</f>
        <v>0</v>
      </c>
      <c r="J7" s="49">
        <f>Calculations!J87</f>
        <v>0</v>
      </c>
      <c r="K7" s="49">
        <f>Calculations!K87</f>
        <v>0</v>
      </c>
      <c r="L7" s="49">
        <f>Calculations!L87</f>
        <v>0</v>
      </c>
      <c r="M7" s="49">
        <f>Calculations!M87</f>
        <v>0</v>
      </c>
      <c r="N7" s="49">
        <f>Calculations!N87</f>
        <v>0</v>
      </c>
      <c r="O7" s="49">
        <f>Calculations!O87</f>
        <v>0</v>
      </c>
      <c r="P7" s="49">
        <f>Calculations!P87</f>
        <v>0</v>
      </c>
      <c r="Q7" s="49">
        <f>Calculations!Q87</f>
        <v>0</v>
      </c>
      <c r="R7" s="49">
        <f>Calculations!R87</f>
        <v>0</v>
      </c>
      <c r="S7" s="49">
        <f>Calculations!S87</f>
        <v>0</v>
      </c>
      <c r="T7" s="49">
        <f>Calculations!T87</f>
        <v>0</v>
      </c>
      <c r="U7" s="49">
        <f>Calculations!U87</f>
        <v>0</v>
      </c>
      <c r="V7" s="49">
        <f>Calculations!V87</f>
        <v>0</v>
      </c>
      <c r="W7" s="49">
        <f>Calculations!W87</f>
        <v>0</v>
      </c>
      <c r="X7" s="49">
        <f>Calculations!X87</f>
        <v>0</v>
      </c>
      <c r="Y7" s="49">
        <f>Calculations!Y87</f>
        <v>0</v>
      </c>
      <c r="Z7" s="49">
        <f>Calculations!Z87</f>
        <v>0</v>
      </c>
      <c r="AA7" s="49">
        <f>Calculations!AA87</f>
        <v>0</v>
      </c>
      <c r="AB7" s="49">
        <f>Calculations!AB87</f>
        <v>0</v>
      </c>
      <c r="AC7" s="49">
        <f>Calculations!AC87</f>
        <v>0</v>
      </c>
      <c r="AD7" s="49">
        <f>Calculations!AD87</f>
        <v>0</v>
      </c>
      <c r="AE7" s="49">
        <f>Calculations!AE87</f>
        <v>0</v>
      </c>
      <c r="AF7" s="49">
        <f>Calculations!AF87</f>
        <v>0</v>
      </c>
      <c r="AG7" s="49">
        <f>Calculations!AG87</f>
        <v>0</v>
      </c>
      <c r="AH7" s="49">
        <f>Calculations!AH87</f>
        <v>0</v>
      </c>
      <c r="AI7" s="49">
        <f>Calculations!AI87</f>
        <v>0</v>
      </c>
    </row>
    <row r="8" spans="1:35" x14ac:dyDescent="0.45">
      <c r="A8" s="48" t="s">
        <v>22</v>
      </c>
      <c r="B8" s="49">
        <f>Calculations!B88</f>
        <v>0</v>
      </c>
      <c r="C8" s="49">
        <f>Calculations!C88</f>
        <v>0</v>
      </c>
      <c r="D8" s="49">
        <f>Calculations!D88</f>
        <v>0</v>
      </c>
      <c r="E8" s="49">
        <f>Calculations!E88</f>
        <v>0</v>
      </c>
      <c r="F8" s="49">
        <f>Calculations!F88</f>
        <v>0</v>
      </c>
      <c r="G8" s="49">
        <f>Calculations!G88</f>
        <v>0</v>
      </c>
      <c r="H8" s="49">
        <f>Calculations!H88</f>
        <v>0</v>
      </c>
      <c r="I8" s="49">
        <f>Calculations!I88</f>
        <v>0</v>
      </c>
      <c r="J8" s="49">
        <f>Calculations!J88</f>
        <v>0</v>
      </c>
      <c r="K8" s="49">
        <f>Calculations!K88</f>
        <v>0</v>
      </c>
      <c r="L8" s="49">
        <f>Calculations!L88</f>
        <v>0</v>
      </c>
      <c r="M8" s="49">
        <f>Calculations!M88</f>
        <v>0</v>
      </c>
      <c r="N8" s="49">
        <f>Calculations!N88</f>
        <v>0</v>
      </c>
      <c r="O8" s="49">
        <f>Calculations!O88</f>
        <v>0</v>
      </c>
      <c r="P8" s="49">
        <f>Calculations!P88</f>
        <v>0</v>
      </c>
      <c r="Q8" s="49">
        <f>Calculations!Q88</f>
        <v>0</v>
      </c>
      <c r="R8" s="49">
        <f>Calculations!R88</f>
        <v>0</v>
      </c>
      <c r="S8" s="49">
        <f>Calculations!S88</f>
        <v>0</v>
      </c>
      <c r="T8" s="49">
        <f>Calculations!T88</f>
        <v>0</v>
      </c>
      <c r="U8" s="49">
        <f>Calculations!U88</f>
        <v>0</v>
      </c>
      <c r="V8" s="49">
        <f>Calculations!V88</f>
        <v>0</v>
      </c>
      <c r="W8" s="49">
        <f>Calculations!W88</f>
        <v>0</v>
      </c>
      <c r="X8" s="49">
        <f>Calculations!X88</f>
        <v>0</v>
      </c>
      <c r="Y8" s="49">
        <f>Calculations!Y88</f>
        <v>0</v>
      </c>
      <c r="Z8" s="49">
        <f>Calculations!Z88</f>
        <v>0</v>
      </c>
      <c r="AA8" s="49">
        <f>Calculations!AA88</f>
        <v>0</v>
      </c>
      <c r="AB8" s="49">
        <f>Calculations!AB88</f>
        <v>0</v>
      </c>
      <c r="AC8" s="49">
        <f>Calculations!AC88</f>
        <v>0</v>
      </c>
      <c r="AD8" s="49">
        <f>Calculations!AD88</f>
        <v>0</v>
      </c>
      <c r="AE8" s="49">
        <f>Calculations!AE88</f>
        <v>0</v>
      </c>
      <c r="AF8" s="49">
        <f>Calculations!AF88</f>
        <v>0</v>
      </c>
      <c r="AG8" s="49">
        <f>Calculations!AG88</f>
        <v>0</v>
      </c>
      <c r="AH8" s="49">
        <f>Calculations!AH88</f>
        <v>0</v>
      </c>
      <c r="AI8" s="49">
        <f>Calculations!AI88</f>
        <v>0</v>
      </c>
    </row>
    <row r="9" spans="1:35" x14ac:dyDescent="0.45">
      <c r="A9" s="48" t="s">
        <v>12</v>
      </c>
      <c r="B9" s="49">
        <f>Calculations!B89</f>
        <v>413399606207475.19</v>
      </c>
      <c r="C9" s="49">
        <f>Calculations!C89</f>
        <v>447002167542935.63</v>
      </c>
      <c r="D9" s="49">
        <f>Calculations!D89</f>
        <v>446009987670228.13</v>
      </c>
      <c r="E9" s="49">
        <f>Calculations!E89</f>
        <v>450379115018066.06</v>
      </c>
      <c r="F9" s="49">
        <f>Calculations!F89</f>
        <v>453721605596724.06</v>
      </c>
      <c r="G9" s="49">
        <f>Calculations!G89</f>
        <v>452945359538260.56</v>
      </c>
      <c r="H9" s="49">
        <f>Calculations!H89</f>
        <v>443193815378517.94</v>
      </c>
      <c r="I9" s="49">
        <f>Calculations!I89</f>
        <v>446686591187530.44</v>
      </c>
      <c r="J9" s="49">
        <f>Calculations!J89</f>
        <v>448996579109022.94</v>
      </c>
      <c r="K9" s="49">
        <f>Calculations!K89</f>
        <v>450206795746301.38</v>
      </c>
      <c r="L9" s="49">
        <f>Calculations!L89</f>
        <v>448780985352584.44</v>
      </c>
      <c r="M9" s="49">
        <f>Calculations!M89</f>
        <v>452977070565332.75</v>
      </c>
      <c r="N9" s="49">
        <f>Calculations!N89</f>
        <v>453419294621656.13</v>
      </c>
      <c r="O9" s="49">
        <f>Calculations!O89</f>
        <v>451201640766094.94</v>
      </c>
      <c r="P9" s="49">
        <f>Calculations!P89</f>
        <v>456290630875937.44</v>
      </c>
      <c r="Q9" s="49">
        <f>Calculations!Q89</f>
        <v>459234843910843.44</v>
      </c>
      <c r="R9" s="49">
        <f>Calculations!R89</f>
        <v>463467446086884.56</v>
      </c>
      <c r="S9" s="49">
        <f>Calculations!S89</f>
        <v>467096820203134.81</v>
      </c>
      <c r="T9" s="49">
        <f>Calculations!T89</f>
        <v>469945390303754.19</v>
      </c>
      <c r="U9" s="49">
        <f>Calculations!U89</f>
        <v>471383351489433.5</v>
      </c>
      <c r="V9" s="49">
        <f>Calculations!V89</f>
        <v>473971993201646.56</v>
      </c>
      <c r="W9" s="49">
        <f>Calculations!W89</f>
        <v>475543700032472.13</v>
      </c>
      <c r="X9" s="49">
        <f>Calculations!X89</f>
        <v>477005377557875.88</v>
      </c>
      <c r="Y9" s="49">
        <f>Calculations!Y89</f>
        <v>479110779319133.5</v>
      </c>
      <c r="Z9" s="49">
        <f>Calculations!Z89</f>
        <v>482139236493807.88</v>
      </c>
      <c r="AA9" s="49">
        <f>Calculations!AA89</f>
        <v>484019096578127.06</v>
      </c>
      <c r="AB9" s="49">
        <f>Calculations!AB89</f>
        <v>486328016511133.25</v>
      </c>
      <c r="AC9" s="49">
        <f>Calculations!AC89</f>
        <v>487724228132888.94</v>
      </c>
      <c r="AD9" s="49">
        <f>Calculations!AD89</f>
        <v>488972993125095.5</v>
      </c>
      <c r="AE9" s="49">
        <f>Calculations!AE89</f>
        <v>489734219461452.63</v>
      </c>
      <c r="AF9" s="49">
        <f>Calculations!AF89</f>
        <v>492247116203408.31</v>
      </c>
      <c r="AG9" s="49">
        <f>Calculations!AG89</f>
        <v>494048766204720</v>
      </c>
      <c r="AH9" s="49">
        <f>Calculations!AH89</f>
        <v>496304806635360.19</v>
      </c>
      <c r="AI9" s="49">
        <f>Calculations!AI89</f>
        <v>498256538851373.69</v>
      </c>
    </row>
    <row r="10" spans="1:35" x14ac:dyDescent="0.45">
      <c r="A10" s="48" t="s">
        <v>13</v>
      </c>
      <c r="B10" s="49">
        <f>Calculations!B90</f>
        <v>1152754855565022.8</v>
      </c>
      <c r="C10" s="49">
        <f>Calculations!C90</f>
        <v>1027832055816836.6</v>
      </c>
      <c r="D10" s="49">
        <f>Calculations!D90</f>
        <v>0</v>
      </c>
      <c r="E10" s="49">
        <f>Calculations!E90</f>
        <v>0</v>
      </c>
      <c r="F10" s="49">
        <f>Calculations!F90</f>
        <v>0</v>
      </c>
      <c r="G10" s="49">
        <f>Calculations!G90</f>
        <v>0</v>
      </c>
      <c r="H10" s="49">
        <f>Calculations!H90</f>
        <v>0</v>
      </c>
      <c r="I10" s="49">
        <f>Calculations!I90</f>
        <v>0</v>
      </c>
      <c r="J10" s="49">
        <f>Calculations!J90</f>
        <v>0</v>
      </c>
      <c r="K10" s="49">
        <f>Calculations!K90</f>
        <v>0</v>
      </c>
      <c r="L10" s="49">
        <f>Calculations!L90</f>
        <v>0</v>
      </c>
      <c r="M10" s="49">
        <f>Calculations!M90</f>
        <v>0</v>
      </c>
      <c r="N10" s="49">
        <f>Calculations!N90</f>
        <v>0</v>
      </c>
      <c r="O10" s="49">
        <f>Calculations!O90</f>
        <v>0</v>
      </c>
      <c r="P10" s="49">
        <f>Calculations!P90</f>
        <v>0</v>
      </c>
      <c r="Q10" s="49">
        <f>Calculations!Q90</f>
        <v>0</v>
      </c>
      <c r="R10" s="49">
        <f>Calculations!R90</f>
        <v>0</v>
      </c>
      <c r="S10" s="49">
        <f>Calculations!S90</f>
        <v>0</v>
      </c>
      <c r="T10" s="49">
        <f>Calculations!T90</f>
        <v>0</v>
      </c>
      <c r="U10" s="49">
        <f>Calculations!U90</f>
        <v>0</v>
      </c>
      <c r="V10" s="49">
        <f>Calculations!V90</f>
        <v>0</v>
      </c>
      <c r="W10" s="49">
        <f>Calculations!W90</f>
        <v>0</v>
      </c>
      <c r="X10" s="49">
        <f>Calculations!X90</f>
        <v>0</v>
      </c>
      <c r="Y10" s="49">
        <f>Calculations!Y90</f>
        <v>0</v>
      </c>
      <c r="Z10" s="49">
        <f>Calculations!Z90</f>
        <v>0</v>
      </c>
      <c r="AA10" s="49">
        <f>Calculations!AA90</f>
        <v>0</v>
      </c>
      <c r="AB10" s="49">
        <f>Calculations!AB90</f>
        <v>0</v>
      </c>
      <c r="AC10" s="49">
        <f>Calculations!AC90</f>
        <v>0</v>
      </c>
      <c r="AD10" s="49">
        <f>Calculations!AD90</f>
        <v>0</v>
      </c>
      <c r="AE10" s="49">
        <f>Calculations!AE90</f>
        <v>0</v>
      </c>
      <c r="AF10" s="49">
        <f>Calculations!AF90</f>
        <v>0</v>
      </c>
      <c r="AG10" s="49">
        <f>Calculations!AG90</f>
        <v>0</v>
      </c>
      <c r="AH10" s="49">
        <f>Calculations!AH90</f>
        <v>0</v>
      </c>
      <c r="AI10" s="49">
        <f>Calculations!AI90</f>
        <v>0</v>
      </c>
    </row>
    <row r="11" spans="1:35" x14ac:dyDescent="0.45">
      <c r="A11" s="48" t="s">
        <v>23</v>
      </c>
      <c r="B11" s="49">
        <f>Calculations!B91</f>
        <v>5465334810172203</v>
      </c>
      <c r="C11" s="49">
        <f>Calculations!C91</f>
        <v>5201333461515337</v>
      </c>
      <c r="D11" s="49">
        <f>Calculations!D91</f>
        <v>0</v>
      </c>
      <c r="E11" s="49">
        <f>Calculations!E91</f>
        <v>0</v>
      </c>
      <c r="F11" s="49">
        <f>Calculations!F91</f>
        <v>0</v>
      </c>
      <c r="G11" s="49">
        <f>Calculations!G91</f>
        <v>0</v>
      </c>
      <c r="H11" s="49">
        <f>Calculations!H91</f>
        <v>0</v>
      </c>
      <c r="I11" s="49">
        <f>Calculations!I91</f>
        <v>0</v>
      </c>
      <c r="J11" s="49">
        <f>Calculations!J91</f>
        <v>0</v>
      </c>
      <c r="K11" s="49">
        <f>Calculations!K91</f>
        <v>0</v>
      </c>
      <c r="L11" s="49">
        <f>Calculations!L91</f>
        <v>0</v>
      </c>
      <c r="M11" s="49">
        <f>Calculations!M91</f>
        <v>0</v>
      </c>
      <c r="N11" s="49">
        <f>Calculations!N91</f>
        <v>0</v>
      </c>
      <c r="O11" s="49">
        <f>Calculations!O91</f>
        <v>0</v>
      </c>
      <c r="P11" s="49">
        <f>Calculations!P91</f>
        <v>0</v>
      </c>
      <c r="Q11" s="49">
        <f>Calculations!Q91</f>
        <v>0</v>
      </c>
      <c r="R11" s="49">
        <f>Calculations!R91</f>
        <v>0</v>
      </c>
      <c r="S11" s="49">
        <f>Calculations!S91</f>
        <v>0</v>
      </c>
      <c r="T11" s="49">
        <f>Calculations!T91</f>
        <v>0</v>
      </c>
      <c r="U11" s="49">
        <f>Calculations!U91</f>
        <v>0</v>
      </c>
      <c r="V11" s="49">
        <f>Calculations!V91</f>
        <v>0</v>
      </c>
      <c r="W11" s="49">
        <f>Calculations!W91</f>
        <v>0</v>
      </c>
      <c r="X11" s="49">
        <f>Calculations!X91</f>
        <v>0</v>
      </c>
      <c r="Y11" s="49">
        <f>Calculations!Y91</f>
        <v>0</v>
      </c>
      <c r="Z11" s="49">
        <f>Calculations!Z91</f>
        <v>0</v>
      </c>
      <c r="AA11" s="49">
        <f>Calculations!AA91</f>
        <v>0</v>
      </c>
      <c r="AB11" s="49">
        <f>Calculations!AB91</f>
        <v>0</v>
      </c>
      <c r="AC11" s="49">
        <f>Calculations!AC91</f>
        <v>0</v>
      </c>
      <c r="AD11" s="49">
        <f>Calculations!AD91</f>
        <v>0</v>
      </c>
      <c r="AE11" s="49">
        <f>Calculations!AE91</f>
        <v>0</v>
      </c>
      <c r="AF11" s="49">
        <f>Calculations!AF91</f>
        <v>0</v>
      </c>
      <c r="AG11" s="49">
        <f>Calculations!AG91</f>
        <v>0</v>
      </c>
      <c r="AH11" s="49">
        <f>Calculations!AH91</f>
        <v>0</v>
      </c>
      <c r="AI11" s="49">
        <f>Calculations!AI91</f>
        <v>0</v>
      </c>
    </row>
    <row r="12" spans="1:35" x14ac:dyDescent="0.45">
      <c r="A12" s="48" t="s">
        <v>24</v>
      </c>
      <c r="B12" s="49">
        <f>Calculations!B92</f>
        <v>61186150325304.852</v>
      </c>
      <c r="C12" s="49">
        <f>Calculations!C92</f>
        <v>63748993793056.195</v>
      </c>
      <c r="D12" s="49">
        <f>Calculations!D92</f>
        <v>63396443178786.734</v>
      </c>
      <c r="E12" s="49">
        <f>Calculations!E92</f>
        <v>63076989205310.008</v>
      </c>
      <c r="F12" s="49">
        <f>Calculations!F92</f>
        <v>62691063506232.906</v>
      </c>
      <c r="G12" s="49">
        <f>Calculations!G92</f>
        <v>62408500044147.438</v>
      </c>
      <c r="H12" s="49">
        <f>Calculations!H92</f>
        <v>62170187040350.141</v>
      </c>
      <c r="I12" s="49">
        <f>Calculations!I92</f>
        <v>62192650304355.578</v>
      </c>
      <c r="J12" s="49">
        <f>Calculations!J92</f>
        <v>62485529177665.664</v>
      </c>
      <c r="K12" s="49">
        <f>Calculations!K92</f>
        <v>63075334671125.227</v>
      </c>
      <c r="L12" s="49">
        <f>Calculations!L92</f>
        <v>63896676870277.781</v>
      </c>
      <c r="M12" s="49">
        <f>Calculations!M92</f>
        <v>64987092645071.617</v>
      </c>
      <c r="N12" s="49">
        <f>Calculations!N92</f>
        <v>66251746994727.18</v>
      </c>
      <c r="O12" s="49">
        <f>Calculations!O92</f>
        <v>67655596467490.586</v>
      </c>
      <c r="P12" s="49">
        <f>Calculations!P92</f>
        <v>68616910880404.82</v>
      </c>
      <c r="Q12" s="49">
        <f>Calculations!Q92</f>
        <v>69582382474260.977</v>
      </c>
      <c r="R12" s="49">
        <f>Calculations!R92</f>
        <v>70539077355406.563</v>
      </c>
      <c r="S12" s="49">
        <f>Calculations!S92</f>
        <v>71484620119493.25</v>
      </c>
      <c r="T12" s="49">
        <f>Calculations!T92</f>
        <v>72434613450645.797</v>
      </c>
      <c r="U12" s="49">
        <f>Calculations!U92</f>
        <v>73390814858426.609</v>
      </c>
      <c r="V12" s="49">
        <f>Calculations!V92</f>
        <v>74376179736238.719</v>
      </c>
      <c r="W12" s="49">
        <f>Calculations!W92</f>
        <v>75400804880358.438</v>
      </c>
      <c r="X12" s="49">
        <f>Calculations!X92</f>
        <v>76474899647761.438</v>
      </c>
      <c r="Y12" s="49">
        <f>Calculations!Y92</f>
        <v>77624384872037.063</v>
      </c>
      <c r="Z12" s="49">
        <f>Calculations!Z92</f>
        <v>78880489403671.031</v>
      </c>
      <c r="AA12" s="49">
        <f>Calculations!AA92</f>
        <v>80207587471250.781</v>
      </c>
      <c r="AB12" s="49">
        <f>Calculations!AB92</f>
        <v>81628528834313.656</v>
      </c>
      <c r="AC12" s="49">
        <f>Calculations!AC92</f>
        <v>83125699778547.953</v>
      </c>
      <c r="AD12" s="49">
        <f>Calculations!AD92</f>
        <v>84756972883378.5</v>
      </c>
      <c r="AE12" s="49">
        <f>Calculations!AE92</f>
        <v>86484480606059.328</v>
      </c>
      <c r="AF12" s="49">
        <f>Calculations!AF92</f>
        <v>88307027555456.266</v>
      </c>
      <c r="AG12" s="49">
        <f>Calculations!AG92</f>
        <v>90227211215570.672</v>
      </c>
      <c r="AH12" s="49">
        <f>Calculations!AH92</f>
        <v>92270138837783.656</v>
      </c>
      <c r="AI12" s="49">
        <f>Calculations!AI92</f>
        <v>94429898674106.734</v>
      </c>
    </row>
    <row r="13" spans="1:35" x14ac:dyDescent="0.45">
      <c r="A13" s="48" t="s">
        <v>25</v>
      </c>
      <c r="B13" s="49">
        <f>Calculations!B93</f>
        <v>259752926178692.22</v>
      </c>
      <c r="C13" s="49">
        <f>Calculations!C93</f>
        <v>346554845501331.81</v>
      </c>
      <c r="D13" s="49">
        <f>Calculations!D93</f>
        <v>357595446529134.88</v>
      </c>
      <c r="E13" s="49">
        <f>Calculations!E93</f>
        <v>366598169243709.56</v>
      </c>
      <c r="F13" s="49">
        <f>Calculations!F93</f>
        <v>370605549120585.88</v>
      </c>
      <c r="G13" s="49">
        <f>Calculations!G93</f>
        <v>373826930015939.31</v>
      </c>
      <c r="H13" s="49">
        <f>Calculations!H93</f>
        <v>373699068492067.75</v>
      </c>
      <c r="I13" s="49">
        <f>Calculations!I93</f>
        <v>372383626620349.13</v>
      </c>
      <c r="J13" s="49">
        <f>Calculations!J93</f>
        <v>371292242217081.38</v>
      </c>
      <c r="K13" s="49">
        <f>Calculations!K93</f>
        <v>370872311367493.88</v>
      </c>
      <c r="L13" s="49">
        <f>Calculations!L93</f>
        <v>370450260458806.63</v>
      </c>
      <c r="M13" s="49">
        <f>Calculations!M93</f>
        <v>370750472422583.19</v>
      </c>
      <c r="N13" s="49">
        <f>Calculations!N93</f>
        <v>371382680029559.13</v>
      </c>
      <c r="O13" s="49">
        <f>Calculations!O93</f>
        <v>371978779033017.13</v>
      </c>
      <c r="P13" s="49">
        <f>Calculations!P93</f>
        <v>371596284662585.31</v>
      </c>
      <c r="Q13" s="49">
        <f>Calculations!Q93</f>
        <v>371096702195842.44</v>
      </c>
      <c r="R13" s="49">
        <f>Calculations!R93</f>
        <v>370039819613576.38</v>
      </c>
      <c r="S13" s="49">
        <f>Calculations!S93</f>
        <v>368779255140247</v>
      </c>
      <c r="T13" s="49">
        <f>Calculations!T93</f>
        <v>367194456068823.56</v>
      </c>
      <c r="U13" s="49">
        <f>Calculations!U93</f>
        <v>365397796147709.31</v>
      </c>
      <c r="V13" s="49">
        <f>Calculations!V93</f>
        <v>363227017545357.19</v>
      </c>
      <c r="W13" s="49">
        <f>Calculations!W93</f>
        <v>360746376527747.75</v>
      </c>
      <c r="X13" s="49">
        <f>Calculations!X93</f>
        <v>357966551138401.56</v>
      </c>
      <c r="Y13" s="49">
        <f>Calculations!Y93</f>
        <v>354981687981440.63</v>
      </c>
      <c r="Z13" s="49">
        <f>Calculations!Z93</f>
        <v>351999657311019.88</v>
      </c>
      <c r="AA13" s="49">
        <f>Calculations!AA93</f>
        <v>348928061893081.81</v>
      </c>
      <c r="AB13" s="49">
        <f>Calculations!AB93</f>
        <v>345723776971041.81</v>
      </c>
      <c r="AC13" s="49">
        <f>Calculations!AC93</f>
        <v>342478642538967.31</v>
      </c>
      <c r="AD13" s="49">
        <f>Calculations!AD93</f>
        <v>339225977598423.94</v>
      </c>
      <c r="AE13" s="49">
        <f>Calculations!AE93</f>
        <v>335992739820411.81</v>
      </c>
      <c r="AF13" s="49">
        <f>Calculations!AF93</f>
        <v>332702161658686.81</v>
      </c>
      <c r="AG13" s="49">
        <f>Calculations!AG93</f>
        <v>329327208443347.81</v>
      </c>
      <c r="AH13" s="49">
        <f>Calculations!AH93</f>
        <v>325860212660535.5</v>
      </c>
      <c r="AI13" s="49">
        <f>Calculations!AI93</f>
        <v>322362327602488.5</v>
      </c>
    </row>
    <row r="14" spans="1:35" x14ac:dyDescent="0.45">
      <c r="A14" s="48" t="s">
        <v>14</v>
      </c>
      <c r="B14" s="49">
        <f>Calculations!B94</f>
        <v>1426097546649899.5</v>
      </c>
      <c r="C14" s="49">
        <f>Calculations!C94</f>
        <v>1508087219315272.8</v>
      </c>
      <c r="D14" s="49">
        <f>Calculations!D94</f>
        <v>0</v>
      </c>
      <c r="E14" s="49">
        <f>Calculations!E94</f>
        <v>0</v>
      </c>
      <c r="F14" s="49">
        <f>Calculations!F94</f>
        <v>0</v>
      </c>
      <c r="G14" s="49">
        <f>Calculations!G94</f>
        <v>0</v>
      </c>
      <c r="H14" s="49">
        <f>Calculations!H94</f>
        <v>0</v>
      </c>
      <c r="I14" s="49">
        <f>Calculations!I94</f>
        <v>0</v>
      </c>
      <c r="J14" s="49">
        <f>Calculations!J94</f>
        <v>0</v>
      </c>
      <c r="K14" s="49">
        <f>Calculations!K94</f>
        <v>0</v>
      </c>
      <c r="L14" s="49">
        <f>Calculations!L94</f>
        <v>0</v>
      </c>
      <c r="M14" s="49">
        <f>Calculations!M94</f>
        <v>0</v>
      </c>
      <c r="N14" s="49">
        <f>Calculations!N94</f>
        <v>0</v>
      </c>
      <c r="O14" s="49">
        <f>Calculations!O94</f>
        <v>0</v>
      </c>
      <c r="P14" s="49">
        <f>Calculations!P94</f>
        <v>0</v>
      </c>
      <c r="Q14" s="49">
        <f>Calculations!Q94</f>
        <v>0</v>
      </c>
      <c r="R14" s="49">
        <f>Calculations!R94</f>
        <v>0</v>
      </c>
      <c r="S14" s="49">
        <f>Calculations!S94</f>
        <v>0</v>
      </c>
      <c r="T14" s="49">
        <f>Calculations!T94</f>
        <v>0</v>
      </c>
      <c r="U14" s="49">
        <f>Calculations!U94</f>
        <v>0</v>
      </c>
      <c r="V14" s="49">
        <f>Calculations!V94</f>
        <v>0</v>
      </c>
      <c r="W14" s="49">
        <f>Calculations!W94</f>
        <v>0</v>
      </c>
      <c r="X14" s="49">
        <f>Calculations!X94</f>
        <v>0</v>
      </c>
      <c r="Y14" s="49">
        <f>Calculations!Y94</f>
        <v>0</v>
      </c>
      <c r="Z14" s="49">
        <f>Calculations!Z94</f>
        <v>0</v>
      </c>
      <c r="AA14" s="49">
        <f>Calculations!AA94</f>
        <v>0</v>
      </c>
      <c r="AB14" s="49">
        <f>Calculations!AB94</f>
        <v>0</v>
      </c>
      <c r="AC14" s="49">
        <f>Calculations!AC94</f>
        <v>0</v>
      </c>
      <c r="AD14" s="49">
        <f>Calculations!AD94</f>
        <v>0</v>
      </c>
      <c r="AE14" s="49">
        <f>Calculations!AE94</f>
        <v>0</v>
      </c>
      <c r="AF14" s="49">
        <f>Calculations!AF94</f>
        <v>0</v>
      </c>
      <c r="AG14" s="49">
        <f>Calculations!AG94</f>
        <v>0</v>
      </c>
      <c r="AH14" s="49">
        <f>Calculations!AH94</f>
        <v>0</v>
      </c>
      <c r="AI14" s="49">
        <f>Calculations!AI94</f>
        <v>0</v>
      </c>
    </row>
    <row r="15" spans="1:35" x14ac:dyDescent="0.45">
      <c r="A15" s="48" t="s">
        <v>26</v>
      </c>
      <c r="B15" s="49">
        <f>Calculations!B95</f>
        <v>0</v>
      </c>
      <c r="C15" s="49">
        <f>Calculations!C95</f>
        <v>0</v>
      </c>
      <c r="D15" s="49">
        <f>Calculations!D95</f>
        <v>0</v>
      </c>
      <c r="E15" s="49">
        <f>Calculations!E95</f>
        <v>0</v>
      </c>
      <c r="F15" s="49">
        <f>Calculations!F95</f>
        <v>0</v>
      </c>
      <c r="G15" s="49">
        <f>Calculations!G95</f>
        <v>0</v>
      </c>
      <c r="H15" s="49">
        <f>Calculations!H95</f>
        <v>0</v>
      </c>
      <c r="I15" s="49">
        <f>Calculations!I95</f>
        <v>0</v>
      </c>
      <c r="J15" s="49">
        <f>Calculations!J95</f>
        <v>0</v>
      </c>
      <c r="K15" s="49">
        <f>Calculations!K95</f>
        <v>0</v>
      </c>
      <c r="L15" s="49">
        <f>Calculations!L95</f>
        <v>0</v>
      </c>
      <c r="M15" s="49">
        <f>Calculations!M95</f>
        <v>0</v>
      </c>
      <c r="N15" s="49">
        <f>Calculations!N95</f>
        <v>0</v>
      </c>
      <c r="O15" s="49">
        <f>Calculations!O95</f>
        <v>0</v>
      </c>
      <c r="P15" s="49">
        <f>Calculations!P95</f>
        <v>0</v>
      </c>
      <c r="Q15" s="49">
        <f>Calculations!Q95</f>
        <v>0</v>
      </c>
      <c r="R15" s="49">
        <f>Calculations!R95</f>
        <v>0</v>
      </c>
      <c r="S15" s="49">
        <f>Calculations!S95</f>
        <v>0</v>
      </c>
      <c r="T15" s="49">
        <f>Calculations!T95</f>
        <v>0</v>
      </c>
      <c r="U15" s="49">
        <f>Calculations!U95</f>
        <v>0</v>
      </c>
      <c r="V15" s="49">
        <f>Calculations!V95</f>
        <v>0</v>
      </c>
      <c r="W15" s="49">
        <f>Calculations!W95</f>
        <v>0</v>
      </c>
      <c r="X15" s="49">
        <f>Calculations!X95</f>
        <v>0</v>
      </c>
      <c r="Y15" s="49">
        <f>Calculations!Y95</f>
        <v>0</v>
      </c>
      <c r="Z15" s="49">
        <f>Calculations!Z95</f>
        <v>0</v>
      </c>
      <c r="AA15" s="49">
        <f>Calculations!AA95</f>
        <v>0</v>
      </c>
      <c r="AB15" s="49">
        <f>Calculations!AB95</f>
        <v>0</v>
      </c>
      <c r="AC15" s="49">
        <f>Calculations!AC95</f>
        <v>0</v>
      </c>
      <c r="AD15" s="49">
        <f>Calculations!AD95</f>
        <v>0</v>
      </c>
      <c r="AE15" s="49">
        <f>Calculations!AE95</f>
        <v>0</v>
      </c>
      <c r="AF15" s="49">
        <f>Calculations!AF95</f>
        <v>0</v>
      </c>
      <c r="AG15" s="49">
        <f>Calculations!AG95</f>
        <v>0</v>
      </c>
      <c r="AH15" s="49">
        <f>Calculations!AH95</f>
        <v>0</v>
      </c>
      <c r="AI15" s="49">
        <f>Calculations!AI95</f>
        <v>0</v>
      </c>
    </row>
    <row r="16" spans="1:35" x14ac:dyDescent="0.45">
      <c r="A16" s="48" t="s">
        <v>27</v>
      </c>
      <c r="B16" s="49">
        <f>Calculations!B96</f>
        <v>0</v>
      </c>
      <c r="C16" s="49">
        <f>Calculations!C96</f>
        <v>0</v>
      </c>
      <c r="D16" s="49">
        <f>Calculations!D96</f>
        <v>0</v>
      </c>
      <c r="E16" s="49">
        <f>Calculations!E96</f>
        <v>0</v>
      </c>
      <c r="F16" s="49">
        <f>Calculations!F96</f>
        <v>0</v>
      </c>
      <c r="G16" s="49">
        <f>Calculations!G96</f>
        <v>0</v>
      </c>
      <c r="H16" s="49">
        <f>Calculations!H96</f>
        <v>0</v>
      </c>
      <c r="I16" s="49">
        <f>Calculations!I96</f>
        <v>0</v>
      </c>
      <c r="J16" s="49">
        <f>Calculations!J96</f>
        <v>0</v>
      </c>
      <c r="K16" s="49">
        <f>Calculations!K96</f>
        <v>0</v>
      </c>
      <c r="L16" s="49">
        <f>Calculations!L96</f>
        <v>0</v>
      </c>
      <c r="M16" s="49">
        <f>Calculations!M96</f>
        <v>0</v>
      </c>
      <c r="N16" s="49">
        <f>Calculations!N96</f>
        <v>0</v>
      </c>
      <c r="O16" s="49">
        <f>Calculations!O96</f>
        <v>0</v>
      </c>
      <c r="P16" s="49">
        <f>Calculations!P96</f>
        <v>0</v>
      </c>
      <c r="Q16" s="49">
        <f>Calculations!Q96</f>
        <v>0</v>
      </c>
      <c r="R16" s="49">
        <f>Calculations!R96</f>
        <v>0</v>
      </c>
      <c r="S16" s="49">
        <f>Calculations!S96</f>
        <v>0</v>
      </c>
      <c r="T16" s="49">
        <f>Calculations!T96</f>
        <v>0</v>
      </c>
      <c r="U16" s="49">
        <f>Calculations!U96</f>
        <v>0</v>
      </c>
      <c r="V16" s="49">
        <f>Calculations!V96</f>
        <v>0</v>
      </c>
      <c r="W16" s="49">
        <f>Calculations!W96</f>
        <v>0</v>
      </c>
      <c r="X16" s="49">
        <f>Calculations!X96</f>
        <v>0</v>
      </c>
      <c r="Y16" s="49">
        <f>Calculations!Y96</f>
        <v>0</v>
      </c>
      <c r="Z16" s="49">
        <f>Calculations!Z96</f>
        <v>0</v>
      </c>
      <c r="AA16" s="49">
        <f>Calculations!AA96</f>
        <v>0</v>
      </c>
      <c r="AB16" s="49">
        <f>Calculations!AB96</f>
        <v>0</v>
      </c>
      <c r="AC16" s="49">
        <f>Calculations!AC96</f>
        <v>0</v>
      </c>
      <c r="AD16" s="49">
        <f>Calculations!AD96</f>
        <v>0</v>
      </c>
      <c r="AE16" s="49">
        <f>Calculations!AE96</f>
        <v>0</v>
      </c>
      <c r="AF16" s="49">
        <f>Calculations!AF96</f>
        <v>0</v>
      </c>
      <c r="AG16" s="49">
        <f>Calculations!AG96</f>
        <v>0</v>
      </c>
      <c r="AH16" s="49">
        <f>Calculations!AH96</f>
        <v>0</v>
      </c>
      <c r="AI16" s="49">
        <f>Calculations!AI96</f>
        <v>0</v>
      </c>
    </row>
    <row r="17" spans="1:35" x14ac:dyDescent="0.45">
      <c r="A17" s="48" t="s">
        <v>28</v>
      </c>
      <c r="B17" s="49">
        <f>Calculations!B97</f>
        <v>38203004039936.016</v>
      </c>
      <c r="C17" s="49">
        <f>Calculations!C97</f>
        <v>37546912707632.57</v>
      </c>
      <c r="D17" s="49">
        <f>Calculations!D97</f>
        <v>37190809964510.039</v>
      </c>
      <c r="E17" s="49">
        <f>Calculations!E97</f>
        <v>36644729279993.234</v>
      </c>
      <c r="F17" s="49">
        <f>Calculations!F97</f>
        <v>36628039055505.602</v>
      </c>
      <c r="G17" s="49">
        <f>Calculations!G97</f>
        <v>34953271610740.688</v>
      </c>
      <c r="H17" s="49">
        <f>Calculations!H97</f>
        <v>33311288438342.07</v>
      </c>
      <c r="I17" s="49">
        <f>Calculations!I97</f>
        <v>31289664476277.91</v>
      </c>
      <c r="J17" s="49">
        <f>Calculations!J97</f>
        <v>29892836898609.938</v>
      </c>
      <c r="K17" s="49">
        <f>Calculations!K97</f>
        <v>27212801780831.523</v>
      </c>
      <c r="L17" s="49">
        <f>Calculations!L97</f>
        <v>25321798010534.68</v>
      </c>
      <c r="M17" s="49">
        <f>Calculations!M97</f>
        <v>24326616295928.406</v>
      </c>
      <c r="N17" s="49">
        <f>Calculations!N97</f>
        <v>23559198373774.547</v>
      </c>
      <c r="O17" s="49">
        <f>Calculations!O97</f>
        <v>22647110009971.387</v>
      </c>
      <c r="P17" s="49">
        <f>Calculations!P97</f>
        <v>22133284718971.539</v>
      </c>
      <c r="Q17" s="49">
        <f>Calculations!Q97</f>
        <v>21022619860209.406</v>
      </c>
      <c r="R17" s="49">
        <f>Calculations!R97</f>
        <v>19583996176961.102</v>
      </c>
      <c r="S17" s="49">
        <f>Calculations!S97</f>
        <v>18281825361134.25</v>
      </c>
      <c r="T17" s="49">
        <f>Calculations!T97</f>
        <v>17378762817577.822</v>
      </c>
      <c r="U17" s="49">
        <f>Calculations!U97</f>
        <v>16803798059858.262</v>
      </c>
      <c r="V17" s="49">
        <f>Calculations!V97</f>
        <v>15710738497398.678</v>
      </c>
      <c r="W17" s="49">
        <f>Calculations!W97</f>
        <v>15191889285930.846</v>
      </c>
      <c r="X17" s="49">
        <f>Calculations!X97</f>
        <v>14378870180573.889</v>
      </c>
      <c r="Y17" s="49">
        <f>Calculations!Y97</f>
        <v>13658242469225.381</v>
      </c>
      <c r="Z17" s="49">
        <f>Calculations!Z97</f>
        <v>12855828502128.127</v>
      </c>
      <c r="AA17" s="49">
        <f>Calculations!AA97</f>
        <v>11739811580081.508</v>
      </c>
      <c r="AB17" s="49">
        <f>Calculations!AB97</f>
        <v>10906578098343.621</v>
      </c>
      <c r="AC17" s="49">
        <f>Calculations!AC97</f>
        <v>9800262638464.1602</v>
      </c>
      <c r="AD17" s="49">
        <f>Calculations!AD97</f>
        <v>9337575669391.4883</v>
      </c>
      <c r="AE17" s="49">
        <f>Calculations!AE97</f>
        <v>8957901614281.7793</v>
      </c>
      <c r="AF17" s="49">
        <f>Calculations!AF97</f>
        <v>7467475314447.7549</v>
      </c>
      <c r="AG17" s="49">
        <f>Calculations!AG97</f>
        <v>6864750640307.3105</v>
      </c>
      <c r="AH17" s="49">
        <f>Calculations!AH97</f>
        <v>6431031724005.6914</v>
      </c>
      <c r="AI17" s="49">
        <f>Calculations!AI97</f>
        <v>5454100748995.0986</v>
      </c>
    </row>
    <row r="18" spans="1:35" x14ac:dyDescent="0.45">
      <c r="A18" s="48" t="s">
        <v>15</v>
      </c>
      <c r="B18" s="49">
        <f>Calculations!B98</f>
        <v>2.2738652408234816E+16</v>
      </c>
      <c r="C18" s="49">
        <f>Calculations!C98</f>
        <v>2.2396832094073788E+16</v>
      </c>
      <c r="D18" s="49">
        <f>Calculations!D98</f>
        <v>2.2117908479478704E+16</v>
      </c>
      <c r="E18" s="49">
        <f>Calculations!E98</f>
        <v>2.2284729573711884E+16</v>
      </c>
      <c r="F18" s="49">
        <f>Calculations!F98</f>
        <v>1.7709939987963106E+16</v>
      </c>
      <c r="G18" s="49">
        <f>Calculations!G98</f>
        <v>1.2380141295777146E+16</v>
      </c>
      <c r="H18" s="49">
        <f>Calculations!H98</f>
        <v>7087268921650510</v>
      </c>
      <c r="I18" s="49">
        <f>Calculations!I98</f>
        <v>7061799138515836</v>
      </c>
      <c r="J18" s="49">
        <f>Calculations!J98</f>
        <v>7062913191650823</v>
      </c>
      <c r="K18" s="49">
        <f>Calculations!K98</f>
        <v>7075766263468657</v>
      </c>
      <c r="L18" s="49">
        <f>Calculations!L98</f>
        <v>7091663003790016</v>
      </c>
      <c r="M18" s="49">
        <f>Calculations!M98</f>
        <v>7108125780350566</v>
      </c>
      <c r="N18" s="49">
        <f>Calculations!N98</f>
        <v>4553892355758419</v>
      </c>
      <c r="O18" s="49">
        <f>Calculations!O98</f>
        <v>4545632481809133</v>
      </c>
      <c r="P18" s="49">
        <f>Calculations!P98</f>
        <v>2055530005008104</v>
      </c>
      <c r="Q18" s="49">
        <f>Calculations!Q98</f>
        <v>2031572604596854.5</v>
      </c>
      <c r="R18" s="49">
        <f>Calculations!R98</f>
        <v>2010973908086922.5</v>
      </c>
      <c r="S18" s="49">
        <f>Calculations!S98</f>
        <v>1981630939743255.3</v>
      </c>
      <c r="T18" s="49">
        <f>Calculations!T98</f>
        <v>1960361117886976.3</v>
      </c>
      <c r="U18" s="49">
        <f>Calculations!U98</f>
        <v>1947422125192062.5</v>
      </c>
      <c r="V18" s="49">
        <f>Calculations!V98</f>
        <v>1926691882685705.5</v>
      </c>
      <c r="W18" s="49">
        <f>Calculations!W98</f>
        <v>1910742796908901.3</v>
      </c>
      <c r="X18" s="49">
        <f>Calculations!X98</f>
        <v>1899021630847528.5</v>
      </c>
      <c r="Y18" s="49">
        <f>Calculations!Y98</f>
        <v>1889404240919711.8</v>
      </c>
      <c r="Z18" s="49">
        <f>Calculations!Z98</f>
        <v>1103079022191326.3</v>
      </c>
      <c r="AA18" s="49">
        <f>Calculations!AA98</f>
        <v>664057744326729.13</v>
      </c>
      <c r="AB18" s="49">
        <f>Calculations!AB98</f>
        <v>317878102122604.81</v>
      </c>
      <c r="AC18" s="49">
        <f>Calculations!AC98</f>
        <v>300828960240179.75</v>
      </c>
      <c r="AD18" s="49">
        <f>Calculations!AD98</f>
        <v>281813999285111.63</v>
      </c>
      <c r="AE18" s="49">
        <f>Calculations!AE98</f>
        <v>256362363577779.41</v>
      </c>
      <c r="AF18" s="49">
        <f>Calculations!AF98</f>
        <v>231753296773047.81</v>
      </c>
      <c r="AG18" s="49">
        <f>Calculations!AG98</f>
        <v>210482406143811.94</v>
      </c>
      <c r="AH18" s="49">
        <f>Calculations!AH98</f>
        <v>95484548518237.781</v>
      </c>
      <c r="AI18" s="49">
        <f>Calculations!AI98</f>
        <v>86744027105455.016</v>
      </c>
    </row>
    <row r="19" spans="1:35" x14ac:dyDescent="0.45">
      <c r="A19" s="48" t="s">
        <v>29</v>
      </c>
      <c r="B19" s="49">
        <f>Calculations!B99</f>
        <v>1742723414532097.5</v>
      </c>
      <c r="C19" s="49">
        <f>Calculations!C99</f>
        <v>1739549700086853</v>
      </c>
      <c r="D19" s="49">
        <f>Calculations!D99</f>
        <v>1697421070140603</v>
      </c>
      <c r="E19" s="49">
        <f>Calculations!E99</f>
        <v>1658532278340314.5</v>
      </c>
      <c r="F19" s="49">
        <f>Calculations!F99</f>
        <v>1638154500376328.3</v>
      </c>
      <c r="G19" s="49">
        <f>Calculations!G99</f>
        <v>1603085755243055.3</v>
      </c>
      <c r="H19" s="49">
        <f>Calculations!H99</f>
        <v>1530009854279561.8</v>
      </c>
      <c r="I19" s="49">
        <f>Calculations!I99</f>
        <v>1501605183264120.5</v>
      </c>
      <c r="J19" s="49">
        <f>Calculations!J99</f>
        <v>1453026836670049.3</v>
      </c>
      <c r="K19" s="49">
        <f>Calculations!K99</f>
        <v>1405780171300642.3</v>
      </c>
      <c r="L19" s="49">
        <f>Calculations!L99</f>
        <v>1336562752398690.5</v>
      </c>
      <c r="M19" s="49">
        <f>Calculations!M99</f>
        <v>1296555686437827.3</v>
      </c>
      <c r="N19" s="49">
        <f>Calculations!N99</f>
        <v>1271936005084794.8</v>
      </c>
      <c r="O19" s="49">
        <f>Calculations!O99</f>
        <v>1196079215197497.5</v>
      </c>
      <c r="P19" s="49">
        <f>Calculations!P99</f>
        <v>1154560319363674.5</v>
      </c>
      <c r="Q19" s="49">
        <f>Calculations!Q99</f>
        <v>1094704452457298.8</v>
      </c>
      <c r="R19" s="49">
        <f>Calculations!R99</f>
        <v>1034706750173167.6</v>
      </c>
      <c r="S19" s="49">
        <f>Calculations!S99</f>
        <v>975342073070268</v>
      </c>
      <c r="T19" s="49">
        <f>Calculations!T99</f>
        <v>926537410285008.38</v>
      </c>
      <c r="U19" s="49">
        <f>Calculations!U99</f>
        <v>915990650043951.38</v>
      </c>
      <c r="V19" s="49">
        <f>Calculations!V99</f>
        <v>872578234167842.75</v>
      </c>
      <c r="W19" s="49">
        <f>Calculations!W99</f>
        <v>848253515207034.75</v>
      </c>
      <c r="X19" s="49">
        <f>Calculations!X99</f>
        <v>824553781076985.75</v>
      </c>
      <c r="Y19" s="49">
        <f>Calculations!Y99</f>
        <v>804494462465705.38</v>
      </c>
      <c r="Z19" s="49">
        <f>Calculations!Z99</f>
        <v>779167646114459.38</v>
      </c>
      <c r="AA19" s="49">
        <f>Calculations!AA99</f>
        <v>758489560063445.88</v>
      </c>
      <c r="AB19" s="49">
        <f>Calculations!AB99</f>
        <v>727476691107361.88</v>
      </c>
      <c r="AC19" s="49">
        <f>Calculations!AC99</f>
        <v>708788178627485.25</v>
      </c>
      <c r="AD19" s="49">
        <f>Calculations!AD99</f>
        <v>682178688530733.88</v>
      </c>
      <c r="AE19" s="49">
        <f>Calculations!AE99</f>
        <v>665371322256659.63</v>
      </c>
      <c r="AF19" s="49">
        <f>Calculations!AF99</f>
        <v>638100652149820.88</v>
      </c>
      <c r="AG19" s="49">
        <f>Calculations!AG99</f>
        <v>624020134450852</v>
      </c>
      <c r="AH19" s="49">
        <f>Calculations!AH99</f>
        <v>614136833813435.75</v>
      </c>
      <c r="AI19" s="49">
        <f>Calculations!AI99</f>
        <v>597249619158825.25</v>
      </c>
    </row>
    <row r="20" spans="1:35" x14ac:dyDescent="0.45">
      <c r="A20" s="48" t="s">
        <v>16</v>
      </c>
      <c r="B20" s="49">
        <f>Calculations!B100</f>
        <v>913942886156661.38</v>
      </c>
      <c r="C20" s="49">
        <f>Calculations!C100</f>
        <v>973690848165933.5</v>
      </c>
      <c r="D20" s="49">
        <f>Calculations!D100</f>
        <v>968887461730306.5</v>
      </c>
      <c r="E20" s="49">
        <f>Calculations!E100</f>
        <v>954127650054068.63</v>
      </c>
      <c r="F20" s="49">
        <f>Calculations!F100</f>
        <v>935740269671337.38</v>
      </c>
      <c r="G20" s="49">
        <f>Calculations!G100</f>
        <v>917937415719009.63</v>
      </c>
      <c r="H20" s="49">
        <f>Calculations!H100</f>
        <v>873194896553231</v>
      </c>
      <c r="I20" s="49">
        <f>Calculations!I100</f>
        <v>864582492665946</v>
      </c>
      <c r="J20" s="49">
        <f>Calculations!J100</f>
        <v>856604317605444</v>
      </c>
      <c r="K20" s="49">
        <f>Calculations!K100</f>
        <v>847550233093676.25</v>
      </c>
      <c r="L20" s="49">
        <f>Calculations!L100</f>
        <v>822241502371305.75</v>
      </c>
      <c r="M20" s="49">
        <f>Calculations!M100</f>
        <v>827604233927910.38</v>
      </c>
      <c r="N20" s="49">
        <f>Calculations!N100</f>
        <v>824117704616857.5</v>
      </c>
      <c r="O20" s="49">
        <f>Calculations!O100</f>
        <v>819328595175364.75</v>
      </c>
      <c r="P20" s="49">
        <f>Calculations!P100</f>
        <v>823738546216318.5</v>
      </c>
      <c r="Q20" s="49">
        <f>Calculations!Q100</f>
        <v>819059946086516.5</v>
      </c>
      <c r="R20" s="49">
        <f>Calculations!R100</f>
        <v>812492758867195</v>
      </c>
      <c r="S20" s="49">
        <f>Calculations!S100</f>
        <v>805653096709600.88</v>
      </c>
      <c r="T20" s="49">
        <f>Calculations!T100</f>
        <v>797392197204599.38</v>
      </c>
      <c r="U20" s="49">
        <f>Calculations!U100</f>
        <v>790807427907609.25</v>
      </c>
      <c r="V20" s="49">
        <f>Calculations!V100</f>
        <v>782735610549833.25</v>
      </c>
      <c r="W20" s="49">
        <f>Calculations!W100</f>
        <v>774813036670325.63</v>
      </c>
      <c r="X20" s="49">
        <f>Calculations!X100</f>
        <v>766001273899471.88</v>
      </c>
      <c r="Y20" s="49">
        <f>Calculations!Y100</f>
        <v>757142540551429</v>
      </c>
      <c r="Z20" s="49">
        <f>Calculations!Z100</f>
        <v>749350474061527.5</v>
      </c>
      <c r="AA20" s="49">
        <f>Calculations!AA100</f>
        <v>740153864794421.5</v>
      </c>
      <c r="AB20" s="49">
        <f>Calculations!AB100</f>
        <v>729890935972722.13</v>
      </c>
      <c r="AC20" s="49">
        <f>Calculations!AC100</f>
        <v>719714700992187.5</v>
      </c>
      <c r="AD20" s="49">
        <f>Calculations!AD100</f>
        <v>710167597767620.5</v>
      </c>
      <c r="AE20" s="49">
        <f>Calculations!AE100</f>
        <v>701624643751473</v>
      </c>
      <c r="AF20" s="49">
        <f>Calculations!AF100</f>
        <v>692195429339040</v>
      </c>
      <c r="AG20" s="49">
        <f>Calculations!AG100</f>
        <v>683956529499340.75</v>
      </c>
      <c r="AH20" s="49">
        <f>Calculations!AH100</f>
        <v>675312025460451.38</v>
      </c>
      <c r="AI20" s="49">
        <f>Calculations!AI100</f>
        <v>666436998560875.13</v>
      </c>
    </row>
    <row r="21" spans="1:35" x14ac:dyDescent="0.45">
      <c r="A21" s="48" t="s">
        <v>30</v>
      </c>
      <c r="B21" s="49">
        <f>Calculations!B101</f>
        <v>37448814583497.266</v>
      </c>
      <c r="C21" s="49">
        <f>Calculations!C101</f>
        <v>37256319561081.477</v>
      </c>
      <c r="D21" s="49">
        <f>Calculations!D101</f>
        <v>36627910228384.125</v>
      </c>
      <c r="E21" s="49">
        <f>Calculations!E101</f>
        <v>36199684961374.07</v>
      </c>
      <c r="F21" s="49">
        <f>Calculations!F101</f>
        <v>36578679110012.328</v>
      </c>
      <c r="G21" s="49">
        <f>Calculations!G101</f>
        <v>36544703894791.367</v>
      </c>
      <c r="H21" s="49">
        <f>Calculations!H101</f>
        <v>36080987082252.43</v>
      </c>
      <c r="I21" s="49">
        <f>Calculations!I101</f>
        <v>36086287430918.82</v>
      </c>
      <c r="J21" s="49">
        <f>Calculations!J101</f>
        <v>36261969130003.969</v>
      </c>
      <c r="K21" s="49">
        <f>Calculations!K101</f>
        <v>36604687856172.477</v>
      </c>
      <c r="L21" s="49">
        <f>Calculations!L101</f>
        <v>36539881119107.477</v>
      </c>
      <c r="M21" s="49">
        <f>Calculations!M101</f>
        <v>36968497836639.578</v>
      </c>
      <c r="N21" s="49">
        <f>Calculations!N101</f>
        <v>36693277590604.469</v>
      </c>
      <c r="O21" s="49">
        <f>Calculations!O101</f>
        <v>35531282516952.148</v>
      </c>
      <c r="P21" s="49">
        <f>Calculations!P101</f>
        <v>35409812601240.5</v>
      </c>
      <c r="Q21" s="49">
        <f>Calculations!Q101</f>
        <v>35954895048281.742</v>
      </c>
      <c r="R21" s="49">
        <f>Calculations!R101</f>
        <v>36091942998158.82</v>
      </c>
      <c r="S21" s="49">
        <f>Calculations!S101</f>
        <v>36219448482708.086</v>
      </c>
      <c r="T21" s="49">
        <f>Calculations!T101</f>
        <v>36700842233317.438</v>
      </c>
      <c r="U21" s="49">
        <f>Calculations!U101</f>
        <v>36997269621666.016</v>
      </c>
      <c r="V21" s="49">
        <f>Calculations!V101</f>
        <v>37414185627067.289</v>
      </c>
      <c r="W21" s="49">
        <f>Calculations!W101</f>
        <v>37576151079320.008</v>
      </c>
      <c r="X21" s="49">
        <f>Calculations!X101</f>
        <v>38064404791587.211</v>
      </c>
      <c r="Y21" s="49">
        <f>Calculations!Y101</f>
        <v>38754055409792.781</v>
      </c>
      <c r="Z21" s="49">
        <f>Calculations!Z101</f>
        <v>39429763692963.875</v>
      </c>
      <c r="AA21" s="49">
        <f>Calculations!AA101</f>
        <v>40255782350275.188</v>
      </c>
      <c r="AB21" s="49">
        <f>Calculations!AB101</f>
        <v>41032436576694.391</v>
      </c>
      <c r="AC21" s="49">
        <f>Calculations!AC101</f>
        <v>41531524352974.383</v>
      </c>
      <c r="AD21" s="49">
        <f>Calculations!AD101</f>
        <v>41812665280840.367</v>
      </c>
      <c r="AE21" s="49">
        <f>Calculations!AE101</f>
        <v>41955648500387.844</v>
      </c>
      <c r="AF21" s="49">
        <f>Calculations!AF101</f>
        <v>41439004637309.523</v>
      </c>
      <c r="AG21" s="49">
        <f>Calculations!AG101</f>
        <v>41522654305622.992</v>
      </c>
      <c r="AH21" s="49">
        <f>Calculations!AH101</f>
        <v>41415872379727.609</v>
      </c>
      <c r="AI21" s="49">
        <f>Calculations!AI101</f>
        <v>40402233197982.086</v>
      </c>
    </row>
    <row r="22" spans="1:35" x14ac:dyDescent="0.45">
      <c r="A22" s="48" t="s">
        <v>31</v>
      </c>
      <c r="B22" s="49">
        <f>Calculations!B102</f>
        <v>0</v>
      </c>
      <c r="C22" s="49">
        <f>Calculations!C102</f>
        <v>0</v>
      </c>
      <c r="D22" s="49">
        <f>Calculations!D102</f>
        <v>0</v>
      </c>
      <c r="E22" s="49">
        <f>Calculations!E102</f>
        <v>0</v>
      </c>
      <c r="F22" s="49">
        <f>Calculations!F102</f>
        <v>0</v>
      </c>
      <c r="G22" s="49">
        <f>Calculations!G102</f>
        <v>0</v>
      </c>
      <c r="H22" s="49">
        <f>Calculations!H102</f>
        <v>0</v>
      </c>
      <c r="I22" s="49">
        <f>Calculations!I102</f>
        <v>0</v>
      </c>
      <c r="J22" s="49">
        <f>Calculations!J102</f>
        <v>0</v>
      </c>
      <c r="K22" s="49">
        <f>Calculations!K102</f>
        <v>0</v>
      </c>
      <c r="L22" s="49">
        <f>Calculations!L102</f>
        <v>0</v>
      </c>
      <c r="M22" s="49">
        <f>Calculations!M102</f>
        <v>0</v>
      </c>
      <c r="N22" s="49">
        <f>Calculations!N102</f>
        <v>0</v>
      </c>
      <c r="O22" s="49">
        <f>Calculations!O102</f>
        <v>0</v>
      </c>
      <c r="P22" s="49">
        <f>Calculations!P102</f>
        <v>0</v>
      </c>
      <c r="Q22" s="49">
        <f>Calculations!Q102</f>
        <v>0</v>
      </c>
      <c r="R22" s="49">
        <f>Calculations!R102</f>
        <v>0</v>
      </c>
      <c r="S22" s="49">
        <f>Calculations!S102</f>
        <v>0</v>
      </c>
      <c r="T22" s="49">
        <f>Calculations!T102</f>
        <v>0</v>
      </c>
      <c r="U22" s="49">
        <f>Calculations!U102</f>
        <v>0</v>
      </c>
      <c r="V22" s="49">
        <f>Calculations!V102</f>
        <v>0</v>
      </c>
      <c r="W22" s="49">
        <f>Calculations!W102</f>
        <v>0</v>
      </c>
      <c r="X22" s="49">
        <f>Calculations!X102</f>
        <v>0</v>
      </c>
      <c r="Y22" s="49">
        <f>Calculations!Y102</f>
        <v>0</v>
      </c>
      <c r="Z22" s="49">
        <f>Calculations!Z102</f>
        <v>0</v>
      </c>
      <c r="AA22" s="49">
        <f>Calculations!AA102</f>
        <v>0</v>
      </c>
      <c r="AB22" s="49">
        <f>Calculations!AB102</f>
        <v>0</v>
      </c>
      <c r="AC22" s="49">
        <f>Calculations!AC102</f>
        <v>0</v>
      </c>
      <c r="AD22" s="49">
        <f>Calculations!AD102</f>
        <v>0</v>
      </c>
      <c r="AE22" s="49">
        <f>Calculations!AE102</f>
        <v>0</v>
      </c>
      <c r="AF22" s="49">
        <f>Calculations!AF102</f>
        <v>0</v>
      </c>
      <c r="AG22" s="49">
        <f>Calculations!AG102</f>
        <v>0</v>
      </c>
      <c r="AH22" s="49">
        <f>Calculations!AH102</f>
        <v>0</v>
      </c>
      <c r="AI22" s="49">
        <f>Calculations!AI102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3"/>
  <sheetViews>
    <sheetView zoomScale="85" zoomScaleNormal="85" workbookViewId="0"/>
  </sheetViews>
  <sheetFormatPr defaultColWidth="9.1328125" defaultRowHeight="14.25" x14ac:dyDescent="0.45"/>
  <cols>
    <col min="1" max="1" width="36.265625" customWidth="1"/>
    <col min="2" max="2" width="13" style="5" customWidth="1"/>
    <col min="3" max="35" width="13" customWidth="1"/>
  </cols>
  <sheetData>
    <row r="1" spans="1:35" x14ac:dyDescent="0.45">
      <c r="A1" s="48" t="s">
        <v>60</v>
      </c>
      <c r="B1" s="48">
        <v>2017</v>
      </c>
      <c r="C1" s="48">
        <v>2018</v>
      </c>
      <c r="D1" s="48">
        <v>2019</v>
      </c>
      <c r="E1" s="48">
        <v>2020</v>
      </c>
      <c r="F1" s="48">
        <v>2021</v>
      </c>
      <c r="G1" s="48">
        <v>2022</v>
      </c>
      <c r="H1" s="48">
        <v>2023</v>
      </c>
      <c r="I1" s="48">
        <v>2024</v>
      </c>
      <c r="J1" s="48">
        <v>2025</v>
      </c>
      <c r="K1" s="48">
        <v>2026</v>
      </c>
      <c r="L1" s="48">
        <v>2027</v>
      </c>
      <c r="M1" s="48">
        <v>2028</v>
      </c>
      <c r="N1" s="48">
        <v>2029</v>
      </c>
      <c r="O1" s="48">
        <v>2030</v>
      </c>
      <c r="P1" s="48">
        <v>2031</v>
      </c>
      <c r="Q1" s="48">
        <v>2032</v>
      </c>
      <c r="R1" s="48">
        <v>2033</v>
      </c>
      <c r="S1" s="48">
        <v>2034</v>
      </c>
      <c r="T1" s="48">
        <v>2035</v>
      </c>
      <c r="U1" s="48">
        <v>2036</v>
      </c>
      <c r="V1" s="48">
        <v>2037</v>
      </c>
      <c r="W1" s="48">
        <v>2038</v>
      </c>
      <c r="X1" s="48">
        <v>2039</v>
      </c>
      <c r="Y1" s="48">
        <v>2040</v>
      </c>
      <c r="Z1" s="48">
        <v>2041</v>
      </c>
      <c r="AA1" s="48">
        <v>2042</v>
      </c>
      <c r="AB1" s="48">
        <v>2043</v>
      </c>
      <c r="AC1" s="48">
        <v>2044</v>
      </c>
      <c r="AD1" s="48">
        <v>2045</v>
      </c>
      <c r="AE1" s="48">
        <v>2046</v>
      </c>
      <c r="AF1" s="48">
        <v>2047</v>
      </c>
      <c r="AG1" s="48">
        <v>2048</v>
      </c>
      <c r="AH1" s="48">
        <v>2049</v>
      </c>
      <c r="AI1" s="48">
        <v>2050</v>
      </c>
    </row>
    <row r="2" spans="1:35" x14ac:dyDescent="0.45">
      <c r="A2" s="48" t="s">
        <v>17</v>
      </c>
      <c r="B2" s="49">
        <f>Calculations!B109</f>
        <v>0</v>
      </c>
      <c r="C2" s="49">
        <f>Calculations!C109</f>
        <v>0</v>
      </c>
      <c r="D2" s="49">
        <f>Calculations!D109</f>
        <v>0</v>
      </c>
      <c r="E2" s="49">
        <f>Calculations!E109</f>
        <v>0</v>
      </c>
      <c r="F2" s="49">
        <f>Calculations!F109</f>
        <v>0</v>
      </c>
      <c r="G2" s="49">
        <f>Calculations!G109</f>
        <v>0</v>
      </c>
      <c r="H2" s="49">
        <f>Calculations!H109</f>
        <v>0</v>
      </c>
      <c r="I2" s="49">
        <f>Calculations!I109</f>
        <v>0</v>
      </c>
      <c r="J2" s="49">
        <f>Calculations!J109</f>
        <v>0</v>
      </c>
      <c r="K2" s="49">
        <f>Calculations!K109</f>
        <v>0</v>
      </c>
      <c r="L2" s="49">
        <f>Calculations!L109</f>
        <v>0</v>
      </c>
      <c r="M2" s="49">
        <f>Calculations!M109</f>
        <v>0</v>
      </c>
      <c r="N2" s="49">
        <f>Calculations!N109</f>
        <v>0</v>
      </c>
      <c r="O2" s="49">
        <f>Calculations!O109</f>
        <v>0</v>
      </c>
      <c r="P2" s="49">
        <f>Calculations!P109</f>
        <v>0</v>
      </c>
      <c r="Q2" s="49">
        <f>Calculations!Q109</f>
        <v>0</v>
      </c>
      <c r="R2" s="49">
        <f>Calculations!R109</f>
        <v>0</v>
      </c>
      <c r="S2" s="49">
        <f>Calculations!S109</f>
        <v>0</v>
      </c>
      <c r="T2" s="49">
        <f>Calculations!T109</f>
        <v>0</v>
      </c>
      <c r="U2" s="49">
        <f>Calculations!U109</f>
        <v>0</v>
      </c>
      <c r="V2" s="49">
        <f>Calculations!V109</f>
        <v>0</v>
      </c>
      <c r="W2" s="49">
        <f>Calculations!W109</f>
        <v>0</v>
      </c>
      <c r="X2" s="49">
        <f>Calculations!X109</f>
        <v>0</v>
      </c>
      <c r="Y2" s="49">
        <f>Calculations!Y109</f>
        <v>0</v>
      </c>
      <c r="Z2" s="49">
        <f>Calculations!Z109</f>
        <v>0</v>
      </c>
      <c r="AA2" s="49">
        <f>Calculations!AA109</f>
        <v>0</v>
      </c>
      <c r="AB2" s="49">
        <f>Calculations!AB109</f>
        <v>0</v>
      </c>
      <c r="AC2" s="49">
        <f>Calculations!AC109</f>
        <v>0</v>
      </c>
      <c r="AD2" s="49">
        <f>Calculations!AD109</f>
        <v>0</v>
      </c>
      <c r="AE2" s="49">
        <f>Calculations!AE109</f>
        <v>0</v>
      </c>
      <c r="AF2" s="49">
        <f>Calculations!AF109</f>
        <v>0</v>
      </c>
      <c r="AG2" s="49">
        <f>Calculations!AG109</f>
        <v>0</v>
      </c>
      <c r="AH2" s="49">
        <f>Calculations!AH109</f>
        <v>0</v>
      </c>
      <c r="AI2" s="49">
        <f>Calculations!AI109</f>
        <v>0</v>
      </c>
    </row>
    <row r="3" spans="1:35" x14ac:dyDescent="0.45">
      <c r="A3" s="48" t="s">
        <v>18</v>
      </c>
      <c r="B3" s="49">
        <f>Calculations!B110</f>
        <v>543869357792824.19</v>
      </c>
      <c r="C3" s="49">
        <f>Calculations!C110</f>
        <v>479842820399329.38</v>
      </c>
      <c r="D3" s="49">
        <f>Calculations!D110</f>
        <v>476189655413518.44</v>
      </c>
      <c r="E3" s="49">
        <f>Calculations!E110</f>
        <v>466925976585515.88</v>
      </c>
      <c r="F3" s="49">
        <f>Calculations!F110</f>
        <v>460669403585019.75</v>
      </c>
      <c r="G3" s="49">
        <f>Calculations!G110</f>
        <v>450987538316978.31</v>
      </c>
      <c r="H3" s="49">
        <f>Calculations!H110</f>
        <v>438736321863459.81</v>
      </c>
      <c r="I3" s="49">
        <f>Calculations!I110</f>
        <v>429448424124481.88</v>
      </c>
      <c r="J3" s="49">
        <f>Calculations!J110</f>
        <v>423381854016770.19</v>
      </c>
      <c r="K3" s="49">
        <f>Calculations!K110</f>
        <v>417315635405085.19</v>
      </c>
      <c r="L3" s="49">
        <f>Calculations!L110</f>
        <v>413154447723648.25</v>
      </c>
      <c r="M3" s="49">
        <f>Calculations!M110</f>
        <v>410296795175313.06</v>
      </c>
      <c r="N3" s="49">
        <f>Calculations!N110</f>
        <v>409396364773541.13</v>
      </c>
      <c r="O3" s="49">
        <f>Calculations!O110</f>
        <v>403427217319292.31</v>
      </c>
      <c r="P3" s="49">
        <f>Calculations!P110</f>
        <v>398329592501846.63</v>
      </c>
      <c r="Q3" s="49">
        <f>Calculations!Q110</f>
        <v>387972585233390.19</v>
      </c>
      <c r="R3" s="49">
        <f>Calculations!R110</f>
        <v>372904979720670.44</v>
      </c>
      <c r="S3" s="49">
        <f>Calculations!S110</f>
        <v>360643679429622</v>
      </c>
      <c r="T3" s="49">
        <f>Calculations!T110</f>
        <v>347844100625006.06</v>
      </c>
      <c r="U3" s="49">
        <f>Calculations!U110</f>
        <v>339702015583565</v>
      </c>
      <c r="V3" s="49">
        <f>Calculations!V110</f>
        <v>329894314798800.81</v>
      </c>
      <c r="W3" s="49">
        <f>Calculations!W110</f>
        <v>319089531079420.81</v>
      </c>
      <c r="X3" s="49">
        <f>Calculations!X110</f>
        <v>309755391273821.69</v>
      </c>
      <c r="Y3" s="49">
        <f>Calculations!Y110</f>
        <v>299125871424276.13</v>
      </c>
      <c r="Z3" s="49">
        <f>Calculations!Z110</f>
        <v>288318325496704.5</v>
      </c>
      <c r="AA3" s="49">
        <f>Calculations!AA110</f>
        <v>278143294786976.47</v>
      </c>
      <c r="AB3" s="49">
        <f>Calculations!AB110</f>
        <v>265474114770640.78</v>
      </c>
      <c r="AC3" s="49">
        <f>Calculations!AC110</f>
        <v>254875945551829.03</v>
      </c>
      <c r="AD3" s="49">
        <f>Calculations!AD110</f>
        <v>247158265462526.31</v>
      </c>
      <c r="AE3" s="49">
        <f>Calculations!AE110</f>
        <v>240219370427443.47</v>
      </c>
      <c r="AF3" s="49">
        <f>Calculations!AF110</f>
        <v>228902046616737.28</v>
      </c>
      <c r="AG3" s="49">
        <f>Calculations!AG110</f>
        <v>219662360849994.94</v>
      </c>
      <c r="AH3" s="49">
        <f>Calculations!AH110</f>
        <v>207615725287685.25</v>
      </c>
      <c r="AI3" s="49">
        <f>Calculations!AI110</f>
        <v>199087853968561.91</v>
      </c>
    </row>
    <row r="4" spans="1:35" x14ac:dyDescent="0.45">
      <c r="A4" s="48" t="s">
        <v>11</v>
      </c>
      <c r="B4" s="49">
        <f>Calculations!B111</f>
        <v>3823833849157421.5</v>
      </c>
      <c r="C4" s="49">
        <f>Calculations!C111</f>
        <v>2610080945157157.5</v>
      </c>
      <c r="D4" s="49">
        <f>Calculations!D111</f>
        <v>2568814897847237.5</v>
      </c>
      <c r="E4" s="49">
        <f>Calculations!E111</f>
        <v>2550678196365885</v>
      </c>
      <c r="F4" s="49">
        <f>Calculations!F111</f>
        <v>2543287578520131.5</v>
      </c>
      <c r="G4" s="49">
        <f>Calculations!G111</f>
        <v>2541278549103755.5</v>
      </c>
      <c r="H4" s="49">
        <f>Calculations!H111</f>
        <v>2547128017638820.5</v>
      </c>
      <c r="I4" s="49">
        <f>Calculations!I111</f>
        <v>2540775632834697.5</v>
      </c>
      <c r="J4" s="49">
        <f>Calculations!J111</f>
        <v>2544710473382571.5</v>
      </c>
      <c r="K4" s="49">
        <f>Calculations!K111</f>
        <v>2560873128858537</v>
      </c>
      <c r="L4" s="49">
        <f>Calculations!L111</f>
        <v>2593919133373482</v>
      </c>
      <c r="M4" s="49">
        <f>Calculations!M111</f>
        <v>2598796305445546</v>
      </c>
      <c r="N4" s="49">
        <f>Calculations!N111</f>
        <v>2629274054340617</v>
      </c>
      <c r="O4" s="49">
        <f>Calculations!O111</f>
        <v>2669514030034408</v>
      </c>
      <c r="P4" s="49">
        <f>Calculations!P111</f>
        <v>2692282724211176</v>
      </c>
      <c r="Q4" s="49">
        <f>Calculations!Q111</f>
        <v>2695028347974535.5</v>
      </c>
      <c r="R4" s="49">
        <f>Calculations!R111</f>
        <v>2700387442522690</v>
      </c>
      <c r="S4" s="49">
        <f>Calculations!S111</f>
        <v>2702487763758460.5</v>
      </c>
      <c r="T4" s="49">
        <f>Calculations!T111</f>
        <v>2697705136269676.5</v>
      </c>
      <c r="U4" s="49">
        <f>Calculations!U111</f>
        <v>2700323758359882.5</v>
      </c>
      <c r="V4" s="49">
        <f>Calculations!V111</f>
        <v>2696133687784663</v>
      </c>
      <c r="W4" s="49">
        <f>Calculations!W111</f>
        <v>2693497327041597.5</v>
      </c>
      <c r="X4" s="49">
        <f>Calculations!X111</f>
        <v>2689483194820055</v>
      </c>
      <c r="Y4" s="49">
        <f>Calculations!Y111</f>
        <v>2687234927277071.5</v>
      </c>
      <c r="Z4" s="49">
        <f>Calculations!Z111</f>
        <v>2685553348640332</v>
      </c>
      <c r="AA4" s="49">
        <f>Calculations!AA111</f>
        <v>2683155715134843.5</v>
      </c>
      <c r="AB4" s="49">
        <f>Calculations!AB111</f>
        <v>2674244702837170.5</v>
      </c>
      <c r="AC4" s="49">
        <f>Calculations!AC111</f>
        <v>2667757362772907</v>
      </c>
      <c r="AD4" s="49">
        <f>Calculations!AD111</f>
        <v>2661856585715150.5</v>
      </c>
      <c r="AE4" s="49">
        <f>Calculations!AE111</f>
        <v>2655573319912679</v>
      </c>
      <c r="AF4" s="49">
        <f>Calculations!AF111</f>
        <v>2641321795305635</v>
      </c>
      <c r="AG4" s="49">
        <f>Calculations!AG111</f>
        <v>2634512396965404</v>
      </c>
      <c r="AH4" s="49">
        <f>Calculations!AH111</f>
        <v>2626450832424013</v>
      </c>
      <c r="AI4" s="49">
        <f>Calculations!AI111</f>
        <v>2611777972351270</v>
      </c>
    </row>
    <row r="5" spans="1:35" x14ac:dyDescent="0.45">
      <c r="A5" s="48" t="s">
        <v>19</v>
      </c>
      <c r="B5" s="49">
        <f>Calculations!B112</f>
        <v>0</v>
      </c>
      <c r="C5" s="49">
        <f>Calculations!C112</f>
        <v>0</v>
      </c>
      <c r="D5" s="49">
        <f>Calculations!D112</f>
        <v>0</v>
      </c>
      <c r="E5" s="49">
        <f>Calculations!E112</f>
        <v>0</v>
      </c>
      <c r="F5" s="49">
        <f>Calculations!F112</f>
        <v>0</v>
      </c>
      <c r="G5" s="49">
        <f>Calculations!G112</f>
        <v>0</v>
      </c>
      <c r="H5" s="49">
        <f>Calculations!H112</f>
        <v>0</v>
      </c>
      <c r="I5" s="49">
        <f>Calculations!I112</f>
        <v>0</v>
      </c>
      <c r="J5" s="49">
        <f>Calculations!J112</f>
        <v>0</v>
      </c>
      <c r="K5" s="49">
        <f>Calculations!K112</f>
        <v>0</v>
      </c>
      <c r="L5" s="49">
        <f>Calculations!L112</f>
        <v>0</v>
      </c>
      <c r="M5" s="49">
        <f>Calculations!M112</f>
        <v>0</v>
      </c>
      <c r="N5" s="49">
        <f>Calculations!N112</f>
        <v>0</v>
      </c>
      <c r="O5" s="49">
        <f>Calculations!O112</f>
        <v>0</v>
      </c>
      <c r="P5" s="49">
        <f>Calculations!P112</f>
        <v>0</v>
      </c>
      <c r="Q5" s="49">
        <f>Calculations!Q112</f>
        <v>0</v>
      </c>
      <c r="R5" s="49">
        <f>Calculations!R112</f>
        <v>0</v>
      </c>
      <c r="S5" s="49">
        <f>Calculations!S112</f>
        <v>0</v>
      </c>
      <c r="T5" s="49">
        <f>Calculations!T112</f>
        <v>0</v>
      </c>
      <c r="U5" s="49">
        <f>Calculations!U112</f>
        <v>0</v>
      </c>
      <c r="V5" s="49">
        <f>Calculations!V112</f>
        <v>0</v>
      </c>
      <c r="W5" s="49">
        <f>Calculations!W112</f>
        <v>0</v>
      </c>
      <c r="X5" s="49">
        <f>Calculations!X112</f>
        <v>0</v>
      </c>
      <c r="Y5" s="49">
        <f>Calculations!Y112</f>
        <v>0</v>
      </c>
      <c r="Z5" s="49">
        <f>Calculations!Z112</f>
        <v>0</v>
      </c>
      <c r="AA5" s="49">
        <f>Calculations!AA112</f>
        <v>0</v>
      </c>
      <c r="AB5" s="49">
        <f>Calculations!AB112</f>
        <v>0</v>
      </c>
      <c r="AC5" s="49">
        <f>Calculations!AC112</f>
        <v>0</v>
      </c>
      <c r="AD5" s="49">
        <f>Calculations!AD112</f>
        <v>0</v>
      </c>
      <c r="AE5" s="49">
        <f>Calculations!AE112</f>
        <v>0</v>
      </c>
      <c r="AF5" s="49">
        <f>Calculations!AF112</f>
        <v>0</v>
      </c>
      <c r="AG5" s="49">
        <f>Calculations!AG112</f>
        <v>0</v>
      </c>
      <c r="AH5" s="49">
        <f>Calculations!AH112</f>
        <v>0</v>
      </c>
      <c r="AI5" s="49">
        <f>Calculations!AI112</f>
        <v>0</v>
      </c>
    </row>
    <row r="6" spans="1:35" x14ac:dyDescent="0.45">
      <c r="A6" s="48" t="s">
        <v>20</v>
      </c>
      <c r="B6" s="49">
        <f>Calculations!B113</f>
        <v>0</v>
      </c>
      <c r="C6" s="49">
        <f>Calculations!C113</f>
        <v>0</v>
      </c>
      <c r="D6" s="49">
        <f>Calculations!D113</f>
        <v>0</v>
      </c>
      <c r="E6" s="49">
        <f>Calculations!E113</f>
        <v>0</v>
      </c>
      <c r="F6" s="49">
        <f>Calculations!F113</f>
        <v>0</v>
      </c>
      <c r="G6" s="49">
        <f>Calculations!G113</f>
        <v>0</v>
      </c>
      <c r="H6" s="49">
        <f>Calculations!H113</f>
        <v>0</v>
      </c>
      <c r="I6" s="49">
        <f>Calculations!I113</f>
        <v>0</v>
      </c>
      <c r="J6" s="49">
        <f>Calculations!J113</f>
        <v>0</v>
      </c>
      <c r="K6" s="49">
        <f>Calculations!K113</f>
        <v>0</v>
      </c>
      <c r="L6" s="49">
        <f>Calculations!L113</f>
        <v>0</v>
      </c>
      <c r="M6" s="49">
        <f>Calculations!M113</f>
        <v>0</v>
      </c>
      <c r="N6" s="49">
        <f>Calculations!N113</f>
        <v>0</v>
      </c>
      <c r="O6" s="49">
        <f>Calculations!O113</f>
        <v>0</v>
      </c>
      <c r="P6" s="49">
        <f>Calculations!P113</f>
        <v>0</v>
      </c>
      <c r="Q6" s="49">
        <f>Calculations!Q113</f>
        <v>0</v>
      </c>
      <c r="R6" s="49">
        <f>Calculations!R113</f>
        <v>0</v>
      </c>
      <c r="S6" s="49">
        <f>Calculations!S113</f>
        <v>0</v>
      </c>
      <c r="T6" s="49">
        <f>Calculations!T113</f>
        <v>0</v>
      </c>
      <c r="U6" s="49">
        <f>Calculations!U113</f>
        <v>0</v>
      </c>
      <c r="V6" s="49">
        <f>Calculations!V113</f>
        <v>0</v>
      </c>
      <c r="W6" s="49">
        <f>Calculations!W113</f>
        <v>0</v>
      </c>
      <c r="X6" s="49">
        <f>Calculations!X113</f>
        <v>0</v>
      </c>
      <c r="Y6" s="49">
        <f>Calculations!Y113</f>
        <v>0</v>
      </c>
      <c r="Z6" s="49">
        <f>Calculations!Z113</f>
        <v>0</v>
      </c>
      <c r="AA6" s="49">
        <f>Calculations!AA113</f>
        <v>0</v>
      </c>
      <c r="AB6" s="49">
        <f>Calculations!AB113</f>
        <v>0</v>
      </c>
      <c r="AC6" s="49">
        <f>Calculations!AC113</f>
        <v>0</v>
      </c>
      <c r="AD6" s="49">
        <f>Calculations!AD113</f>
        <v>0</v>
      </c>
      <c r="AE6" s="49">
        <f>Calculations!AE113</f>
        <v>0</v>
      </c>
      <c r="AF6" s="49">
        <f>Calculations!AF113</f>
        <v>0</v>
      </c>
      <c r="AG6" s="49">
        <f>Calculations!AG113</f>
        <v>0</v>
      </c>
      <c r="AH6" s="49">
        <f>Calculations!AH113</f>
        <v>0</v>
      </c>
      <c r="AI6" s="49">
        <f>Calculations!AI113</f>
        <v>0</v>
      </c>
    </row>
    <row r="7" spans="1:35" x14ac:dyDescent="0.45">
      <c r="A7" s="48" t="s">
        <v>21</v>
      </c>
      <c r="B7" s="49">
        <f>Calculations!B114</f>
        <v>0</v>
      </c>
      <c r="C7" s="49">
        <f>Calculations!C114</f>
        <v>0</v>
      </c>
      <c r="D7" s="49">
        <f>Calculations!D114</f>
        <v>0</v>
      </c>
      <c r="E7" s="49">
        <f>Calculations!E114</f>
        <v>0</v>
      </c>
      <c r="F7" s="49">
        <f>Calculations!F114</f>
        <v>0</v>
      </c>
      <c r="G7" s="49">
        <f>Calculations!G114</f>
        <v>0</v>
      </c>
      <c r="H7" s="49">
        <f>Calculations!H114</f>
        <v>0</v>
      </c>
      <c r="I7" s="49">
        <f>Calculations!I114</f>
        <v>0</v>
      </c>
      <c r="J7" s="49">
        <f>Calculations!J114</f>
        <v>0</v>
      </c>
      <c r="K7" s="49">
        <f>Calculations!K114</f>
        <v>0</v>
      </c>
      <c r="L7" s="49">
        <f>Calculations!L114</f>
        <v>0</v>
      </c>
      <c r="M7" s="49">
        <f>Calculations!M114</f>
        <v>0</v>
      </c>
      <c r="N7" s="49">
        <f>Calculations!N114</f>
        <v>0</v>
      </c>
      <c r="O7" s="49">
        <f>Calculations!O114</f>
        <v>0</v>
      </c>
      <c r="P7" s="49">
        <f>Calculations!P114</f>
        <v>0</v>
      </c>
      <c r="Q7" s="49">
        <f>Calculations!Q114</f>
        <v>0</v>
      </c>
      <c r="R7" s="49">
        <f>Calculations!R114</f>
        <v>0</v>
      </c>
      <c r="S7" s="49">
        <f>Calculations!S114</f>
        <v>0</v>
      </c>
      <c r="T7" s="49">
        <f>Calculations!T114</f>
        <v>0</v>
      </c>
      <c r="U7" s="49">
        <f>Calculations!U114</f>
        <v>0</v>
      </c>
      <c r="V7" s="49">
        <f>Calculations!V114</f>
        <v>0</v>
      </c>
      <c r="W7" s="49">
        <f>Calculations!W114</f>
        <v>0</v>
      </c>
      <c r="X7" s="49">
        <f>Calculations!X114</f>
        <v>0</v>
      </c>
      <c r="Y7" s="49">
        <f>Calculations!Y114</f>
        <v>0</v>
      </c>
      <c r="Z7" s="49">
        <f>Calculations!Z114</f>
        <v>0</v>
      </c>
      <c r="AA7" s="49">
        <f>Calculations!AA114</f>
        <v>0</v>
      </c>
      <c r="AB7" s="49">
        <f>Calculations!AB114</f>
        <v>0</v>
      </c>
      <c r="AC7" s="49">
        <f>Calculations!AC114</f>
        <v>0</v>
      </c>
      <c r="AD7" s="49">
        <f>Calculations!AD114</f>
        <v>0</v>
      </c>
      <c r="AE7" s="49">
        <f>Calculations!AE114</f>
        <v>0</v>
      </c>
      <c r="AF7" s="49">
        <f>Calculations!AF114</f>
        <v>0</v>
      </c>
      <c r="AG7" s="49">
        <f>Calculations!AG114</f>
        <v>0</v>
      </c>
      <c r="AH7" s="49">
        <f>Calculations!AH114</f>
        <v>0</v>
      </c>
      <c r="AI7" s="49">
        <f>Calculations!AI114</f>
        <v>0</v>
      </c>
    </row>
    <row r="8" spans="1:35" x14ac:dyDescent="0.45">
      <c r="A8" s="48" t="s">
        <v>22</v>
      </c>
      <c r="B8" s="49">
        <f>Calculations!B115</f>
        <v>0</v>
      </c>
      <c r="C8" s="49">
        <f>Calculations!C115</f>
        <v>0</v>
      </c>
      <c r="D8" s="49">
        <f>Calculations!D115</f>
        <v>0</v>
      </c>
      <c r="E8" s="49">
        <f>Calculations!E115</f>
        <v>0</v>
      </c>
      <c r="F8" s="49">
        <f>Calculations!F115</f>
        <v>0</v>
      </c>
      <c r="G8" s="49">
        <f>Calculations!G115</f>
        <v>0</v>
      </c>
      <c r="H8" s="49">
        <f>Calculations!H115</f>
        <v>0</v>
      </c>
      <c r="I8" s="49">
        <f>Calculations!I115</f>
        <v>0</v>
      </c>
      <c r="J8" s="49">
        <f>Calculations!J115</f>
        <v>0</v>
      </c>
      <c r="K8" s="49">
        <f>Calculations!K115</f>
        <v>0</v>
      </c>
      <c r="L8" s="49">
        <f>Calculations!L115</f>
        <v>0</v>
      </c>
      <c r="M8" s="49">
        <f>Calculations!M115</f>
        <v>0</v>
      </c>
      <c r="N8" s="49">
        <f>Calculations!N115</f>
        <v>0</v>
      </c>
      <c r="O8" s="49">
        <f>Calculations!O115</f>
        <v>0</v>
      </c>
      <c r="P8" s="49">
        <f>Calculations!P115</f>
        <v>0</v>
      </c>
      <c r="Q8" s="49">
        <f>Calculations!Q115</f>
        <v>0</v>
      </c>
      <c r="R8" s="49">
        <f>Calculations!R115</f>
        <v>0</v>
      </c>
      <c r="S8" s="49">
        <f>Calculations!S115</f>
        <v>0</v>
      </c>
      <c r="T8" s="49">
        <f>Calculations!T115</f>
        <v>0</v>
      </c>
      <c r="U8" s="49">
        <f>Calculations!U115</f>
        <v>0</v>
      </c>
      <c r="V8" s="49">
        <f>Calculations!V115</f>
        <v>0</v>
      </c>
      <c r="W8" s="49">
        <f>Calculations!W115</f>
        <v>0</v>
      </c>
      <c r="X8" s="49">
        <f>Calculations!X115</f>
        <v>0</v>
      </c>
      <c r="Y8" s="49">
        <f>Calculations!Y115</f>
        <v>0</v>
      </c>
      <c r="Z8" s="49">
        <f>Calculations!Z115</f>
        <v>0</v>
      </c>
      <c r="AA8" s="49">
        <f>Calculations!AA115</f>
        <v>0</v>
      </c>
      <c r="AB8" s="49">
        <f>Calculations!AB115</f>
        <v>0</v>
      </c>
      <c r="AC8" s="49">
        <f>Calculations!AC115</f>
        <v>0</v>
      </c>
      <c r="AD8" s="49">
        <f>Calculations!AD115</f>
        <v>0</v>
      </c>
      <c r="AE8" s="49">
        <f>Calculations!AE115</f>
        <v>0</v>
      </c>
      <c r="AF8" s="49">
        <f>Calculations!AF115</f>
        <v>0</v>
      </c>
      <c r="AG8" s="49">
        <f>Calculations!AG115</f>
        <v>0</v>
      </c>
      <c r="AH8" s="49">
        <f>Calculations!AH115</f>
        <v>0</v>
      </c>
      <c r="AI8" s="49">
        <f>Calculations!AI115</f>
        <v>0</v>
      </c>
    </row>
    <row r="9" spans="1:35" x14ac:dyDescent="0.45">
      <c r="A9" s="48" t="s">
        <v>12</v>
      </c>
      <c r="B9" s="49">
        <f>Calculations!B116</f>
        <v>186843906424924.28</v>
      </c>
      <c r="C9" s="49">
        <f>Calculations!C116</f>
        <v>197730276062586.31</v>
      </c>
      <c r="D9" s="49">
        <f>Calculations!D116</f>
        <v>197291387810181.25</v>
      </c>
      <c r="E9" s="49">
        <f>Calculations!E116</f>
        <v>199224060220673.78</v>
      </c>
      <c r="F9" s="49">
        <f>Calculations!F116</f>
        <v>200702602457924.03</v>
      </c>
      <c r="G9" s="49">
        <f>Calculations!G116</f>
        <v>200359231981051.03</v>
      </c>
      <c r="H9" s="49">
        <f>Calculations!H116</f>
        <v>196045661133417.03</v>
      </c>
      <c r="I9" s="49">
        <f>Calculations!I116</f>
        <v>197590681661476.16</v>
      </c>
      <c r="J9" s="49">
        <f>Calculations!J116</f>
        <v>198612498964798.47</v>
      </c>
      <c r="K9" s="49">
        <f>Calculations!K116</f>
        <v>199147835227483.63</v>
      </c>
      <c r="L9" s="49">
        <f>Calculations!L116</f>
        <v>198517131612974.91</v>
      </c>
      <c r="M9" s="49">
        <f>Calculations!M116</f>
        <v>200373259273517.31</v>
      </c>
      <c r="N9" s="49">
        <f>Calculations!N116</f>
        <v>200568875964190.16</v>
      </c>
      <c r="O9" s="49">
        <f>Calculations!O116</f>
        <v>199587902400948.41</v>
      </c>
      <c r="P9" s="49">
        <f>Calculations!P116</f>
        <v>201839004280006.47</v>
      </c>
      <c r="Q9" s="49">
        <f>Calculations!Q116</f>
        <v>203141369455054.78</v>
      </c>
      <c r="R9" s="49">
        <f>Calculations!R116</f>
        <v>205013650301772</v>
      </c>
      <c r="S9" s="49">
        <f>Calculations!S116</f>
        <v>206619094744883.41</v>
      </c>
      <c r="T9" s="49">
        <f>Calculations!T116</f>
        <v>207879152510319.19</v>
      </c>
      <c r="U9" s="49">
        <f>Calculations!U116</f>
        <v>208515230996861.09</v>
      </c>
      <c r="V9" s="49">
        <f>Calculations!V116</f>
        <v>209660310098370.94</v>
      </c>
      <c r="W9" s="49">
        <f>Calculations!W116</f>
        <v>210355550632117.88</v>
      </c>
      <c r="X9" s="49">
        <f>Calculations!X116</f>
        <v>211002119981437.19</v>
      </c>
      <c r="Y9" s="49">
        <f>Calculations!Y116</f>
        <v>211933439115222.25</v>
      </c>
      <c r="Z9" s="49">
        <f>Calculations!Z116</f>
        <v>213273069472013.69</v>
      </c>
      <c r="AA9" s="49">
        <f>Calculations!AA116</f>
        <v>214104620816551.13</v>
      </c>
      <c r="AB9" s="49">
        <f>Calculations!AB116</f>
        <v>215125965697872.91</v>
      </c>
      <c r="AC9" s="49">
        <f>Calculations!AC116</f>
        <v>215743576370610.94</v>
      </c>
      <c r="AD9" s="49">
        <f>Calculations!AD116</f>
        <v>216295964400413</v>
      </c>
      <c r="AE9" s="49">
        <f>Calculations!AE116</f>
        <v>216632690941273.78</v>
      </c>
      <c r="AF9" s="49">
        <f>Calculations!AF116</f>
        <v>217744264447135.91</v>
      </c>
      <c r="AG9" s="49">
        <f>Calculations!AG116</f>
        <v>218541219759647.44</v>
      </c>
      <c r="AH9" s="49">
        <f>Calculations!AH116</f>
        <v>219539173527099.78</v>
      </c>
      <c r="AI9" s="49">
        <f>Calculations!AI116</f>
        <v>220402517326960.72</v>
      </c>
    </row>
    <row r="10" spans="1:35" x14ac:dyDescent="0.45">
      <c r="A10" s="48" t="s">
        <v>13</v>
      </c>
      <c r="B10" s="49">
        <f>Calculations!B117</f>
        <v>3453115659187935</v>
      </c>
      <c r="C10" s="49">
        <f>Calculations!C117</f>
        <v>3416763288927387</v>
      </c>
      <c r="D10" s="49">
        <f>Calculations!D117</f>
        <v>3350484062321683</v>
      </c>
      <c r="E10" s="49">
        <f>Calculations!E117</f>
        <v>3280532523141354.5</v>
      </c>
      <c r="F10" s="49">
        <f>Calculations!F117</f>
        <v>3204902730964540</v>
      </c>
      <c r="G10" s="49">
        <f>Calculations!G117</f>
        <v>3135430642975506.5</v>
      </c>
      <c r="H10" s="49">
        <f>Calculations!H117</f>
        <v>3067395030663435.5</v>
      </c>
      <c r="I10" s="49">
        <f>Calculations!I117</f>
        <v>3009033092085119.5</v>
      </c>
      <c r="J10" s="49">
        <f>Calculations!J117</f>
        <v>2962478978835849</v>
      </c>
      <c r="K10" s="49">
        <f>Calculations!K117</f>
        <v>2929389005378192</v>
      </c>
      <c r="L10" s="49">
        <f>Calculations!L117</f>
        <v>2905267859922013.5</v>
      </c>
      <c r="M10" s="49">
        <f>Calculations!M117</f>
        <v>2891809292101062.5</v>
      </c>
      <c r="N10" s="49">
        <f>Calculations!N117</f>
        <v>2882841212600955.5</v>
      </c>
      <c r="O10" s="49">
        <f>Calculations!O117</f>
        <v>2875718052303782</v>
      </c>
      <c r="P10" s="49">
        <f>Calculations!P117</f>
        <v>2869376930097981.5</v>
      </c>
      <c r="Q10" s="49">
        <f>Calculations!Q117</f>
        <v>2860660131182908</v>
      </c>
      <c r="R10" s="49">
        <f>Calculations!R117</f>
        <v>2848774205007287</v>
      </c>
      <c r="S10" s="49">
        <f>Calculations!S117</f>
        <v>2833834970248042</v>
      </c>
      <c r="T10" s="49">
        <f>Calculations!T117</f>
        <v>2815776899187876.5</v>
      </c>
      <c r="U10" s="49">
        <f>Calculations!U117</f>
        <v>2794835946266528.5</v>
      </c>
      <c r="V10" s="49">
        <f>Calculations!V117</f>
        <v>2771515321991596.5</v>
      </c>
      <c r="W10" s="49">
        <f>Calculations!W117</f>
        <v>2746117702476090.5</v>
      </c>
      <c r="X10" s="49">
        <f>Calculations!X117</f>
        <v>2719118572409985</v>
      </c>
      <c r="Y10" s="49">
        <f>Calculations!Y117</f>
        <v>2691223199136657</v>
      </c>
      <c r="Z10" s="49">
        <f>Calculations!Z117</f>
        <v>2663926341762177</v>
      </c>
      <c r="AA10" s="49">
        <f>Calculations!AA117</f>
        <v>2636184033176081.5</v>
      </c>
      <c r="AB10" s="49">
        <f>Calculations!AB117</f>
        <v>2608844259625513</v>
      </c>
      <c r="AC10" s="49">
        <f>Calculations!AC117</f>
        <v>2581521287893714</v>
      </c>
      <c r="AD10" s="49">
        <f>Calculations!AD117</f>
        <v>2556197008663292</v>
      </c>
      <c r="AE10" s="49">
        <f>Calculations!AE117</f>
        <v>2532234887884702.5</v>
      </c>
      <c r="AF10" s="49">
        <f>Calculations!AF117</f>
        <v>2509764609226678.5</v>
      </c>
      <c r="AG10" s="49">
        <f>Calculations!AG117</f>
        <v>2488898245227649.5</v>
      </c>
      <c r="AH10" s="49">
        <f>Calculations!AH117</f>
        <v>2470496055984329.5</v>
      </c>
      <c r="AI10" s="49">
        <f>Calculations!AI117</f>
        <v>2454351660445052</v>
      </c>
    </row>
    <row r="11" spans="1:35" x14ac:dyDescent="0.45">
      <c r="A11" s="48" t="s">
        <v>23</v>
      </c>
      <c r="B11" s="49">
        <f>Calculations!B118</f>
        <v>4496796445627398</v>
      </c>
      <c r="C11" s="49">
        <f>Calculations!C118</f>
        <v>4014349226614311</v>
      </c>
      <c r="D11" s="49">
        <f>Calculations!D118</f>
        <v>4008844557609336.5</v>
      </c>
      <c r="E11" s="49">
        <f>Calculations!E118</f>
        <v>3982708617754768.5</v>
      </c>
      <c r="F11" s="49">
        <f>Calculations!F118</f>
        <v>3944650079146977.5</v>
      </c>
      <c r="G11" s="49">
        <f>Calculations!G118</f>
        <v>3902941462922295</v>
      </c>
      <c r="H11" s="49">
        <f>Calculations!H118</f>
        <v>3867776948894786.5</v>
      </c>
      <c r="I11" s="49">
        <f>Calculations!I118</f>
        <v>3802156935386538.5</v>
      </c>
      <c r="J11" s="49">
        <f>Calculations!J118</f>
        <v>3743952210800835</v>
      </c>
      <c r="K11" s="49">
        <f>Calculations!K118</f>
        <v>3699848816734319</v>
      </c>
      <c r="L11" s="49">
        <f>Calculations!L118</f>
        <v>3646295576206096</v>
      </c>
      <c r="M11" s="49">
        <f>Calculations!M118</f>
        <v>3606891410573877.5</v>
      </c>
      <c r="N11" s="49">
        <f>Calculations!N118</f>
        <v>3564399650630400</v>
      </c>
      <c r="O11" s="49">
        <f>Calculations!O118</f>
        <v>3515294643008144.5</v>
      </c>
      <c r="P11" s="49">
        <f>Calculations!P118</f>
        <v>3482960955467676.5</v>
      </c>
      <c r="Q11" s="49">
        <f>Calculations!Q118</f>
        <v>3449466897841785.5</v>
      </c>
      <c r="R11" s="49">
        <f>Calculations!R118</f>
        <v>3406690298087754.5</v>
      </c>
      <c r="S11" s="49">
        <f>Calculations!S118</f>
        <v>3363486035916901.5</v>
      </c>
      <c r="T11" s="49">
        <f>Calculations!T118</f>
        <v>3317643723741817.5</v>
      </c>
      <c r="U11" s="49">
        <f>Calculations!U118</f>
        <v>3276778363091702.5</v>
      </c>
      <c r="V11" s="49">
        <f>Calculations!V118</f>
        <v>3231758546645650</v>
      </c>
      <c r="W11" s="49">
        <f>Calculations!W118</f>
        <v>3184728596788508.5</v>
      </c>
      <c r="X11" s="49">
        <f>Calculations!X118</f>
        <v>3136044468859301</v>
      </c>
      <c r="Y11" s="49">
        <f>Calculations!Y118</f>
        <v>3086029116573948</v>
      </c>
      <c r="Z11" s="49">
        <f>Calculations!Z118</f>
        <v>3036669674928017.5</v>
      </c>
      <c r="AA11" s="49">
        <f>Calculations!AA118</f>
        <v>2988343886255728</v>
      </c>
      <c r="AB11" s="49">
        <f>Calculations!AB118</f>
        <v>2937377832977418</v>
      </c>
      <c r="AC11" s="49">
        <f>Calculations!AC118</f>
        <v>2886906285773328</v>
      </c>
      <c r="AD11" s="49">
        <f>Calculations!AD118</f>
        <v>2837761443807676.5</v>
      </c>
      <c r="AE11" s="49">
        <f>Calculations!AE118</f>
        <v>2790569932592750</v>
      </c>
      <c r="AF11" s="49">
        <f>Calculations!AF118</f>
        <v>2742889211076489</v>
      </c>
      <c r="AG11" s="49">
        <f>Calculations!AG118</f>
        <v>2696213618682311</v>
      </c>
      <c r="AH11" s="49">
        <f>Calculations!AH118</f>
        <v>2648670058576772.5</v>
      </c>
      <c r="AI11" s="49">
        <f>Calculations!AI118</f>
        <v>2600863806246817.5</v>
      </c>
    </row>
    <row r="12" spans="1:35" x14ac:dyDescent="0.45">
      <c r="A12" s="48" t="s">
        <v>24</v>
      </c>
      <c r="B12" s="49">
        <f>Calculations!B119</f>
        <v>50661771950049.992</v>
      </c>
      <c r="C12" s="49">
        <f>Calculations!C119</f>
        <v>48849723805629.555</v>
      </c>
      <c r="D12" s="49">
        <f>Calculations!D119</f>
        <v>48579570519909.086</v>
      </c>
      <c r="E12" s="49">
        <f>Calculations!E119</f>
        <v>48334778603293.008</v>
      </c>
      <c r="F12" s="49">
        <f>Calculations!F119</f>
        <v>48039050581755.758</v>
      </c>
      <c r="G12" s="49">
        <f>Calculations!G119</f>
        <v>47822527210026.227</v>
      </c>
      <c r="H12" s="49">
        <f>Calculations!H119</f>
        <v>47639912180013.688</v>
      </c>
      <c r="I12" s="49">
        <f>Calculations!I119</f>
        <v>47657125380993.781</v>
      </c>
      <c r="J12" s="49">
        <f>Calculations!J119</f>
        <v>47881553269473.805</v>
      </c>
      <c r="K12" s="49">
        <f>Calculations!K119</f>
        <v>48333510763078.68</v>
      </c>
      <c r="L12" s="49">
        <f>Calculations!L119</f>
        <v>48962890729588.539</v>
      </c>
      <c r="M12" s="49">
        <f>Calculations!M119</f>
        <v>49798457006993.57</v>
      </c>
      <c r="N12" s="49">
        <f>Calculations!N119</f>
        <v>50767539215425.094</v>
      </c>
      <c r="O12" s="49">
        <f>Calculations!O119</f>
        <v>51843284179052.125</v>
      </c>
      <c r="P12" s="49">
        <f>Calculations!P119</f>
        <v>52579922371549.313</v>
      </c>
      <c r="Q12" s="49">
        <f>Calculations!Q119</f>
        <v>53319746138104.063</v>
      </c>
      <c r="R12" s="49">
        <f>Calculations!R119</f>
        <v>54052844465301.695</v>
      </c>
      <c r="S12" s="49">
        <f>Calculations!S119</f>
        <v>54777397122901.094</v>
      </c>
      <c r="T12" s="49">
        <f>Calculations!T119</f>
        <v>55505360171143.695</v>
      </c>
      <c r="U12" s="49">
        <f>Calculations!U119</f>
        <v>56238080358450.164</v>
      </c>
      <c r="V12" s="49">
        <f>Calculations!V119</f>
        <v>56993147995833.523</v>
      </c>
      <c r="W12" s="49">
        <f>Calculations!W119</f>
        <v>57778300079284.977</v>
      </c>
      <c r="X12" s="49">
        <f>Calculations!X119</f>
        <v>58601359858064.156</v>
      </c>
      <c r="Y12" s="49">
        <f>Calculations!Y119</f>
        <v>59482190007427.758</v>
      </c>
      <c r="Z12" s="49">
        <f>Calculations!Z119</f>
        <v>60444720641879.953</v>
      </c>
      <c r="AA12" s="49">
        <f>Calculations!AA119</f>
        <v>61461652364358.633</v>
      </c>
      <c r="AB12" s="49">
        <f>Calculations!AB119</f>
        <v>62550494540518.234</v>
      </c>
      <c r="AC12" s="49">
        <f>Calculations!AC119</f>
        <v>63697750093336.469</v>
      </c>
      <c r="AD12" s="49">
        <f>Calculations!AD119</f>
        <v>64947765754465.289</v>
      </c>
      <c r="AE12" s="49">
        <f>Calculations!AE119</f>
        <v>66271524297211.766</v>
      </c>
      <c r="AF12" s="49">
        <f>Calculations!AF119</f>
        <v>67668109714541.617</v>
      </c>
      <c r="AG12" s="49">
        <f>Calculations!AG119</f>
        <v>69139512412397.047</v>
      </c>
      <c r="AH12" s="49">
        <f>Calculations!AH119</f>
        <v>70704971632411.688</v>
      </c>
      <c r="AI12" s="49">
        <f>Calculations!AI119</f>
        <v>72359957306905.047</v>
      </c>
    </row>
    <row r="13" spans="1:35" x14ac:dyDescent="0.45">
      <c r="A13" s="48" t="s">
        <v>25</v>
      </c>
      <c r="B13" s="49">
        <f>Calculations!B120</f>
        <v>252368664975218.25</v>
      </c>
      <c r="C13" s="49">
        <f>Calculations!C120</f>
        <v>293750693131906.88</v>
      </c>
      <c r="D13" s="49">
        <f>Calculations!D120</f>
        <v>303109050825097.88</v>
      </c>
      <c r="E13" s="49">
        <f>Calculations!E120</f>
        <v>310740039315981.69</v>
      </c>
      <c r="F13" s="49">
        <f>Calculations!F120</f>
        <v>314136819455565</v>
      </c>
      <c r="G13" s="49">
        <f>Calculations!G120</f>
        <v>316867362349816.13</v>
      </c>
      <c r="H13" s="49">
        <f>Calculations!H120</f>
        <v>316758982935274</v>
      </c>
      <c r="I13" s="49">
        <f>Calculations!I120</f>
        <v>315643973387411.31</v>
      </c>
      <c r="J13" s="49">
        <f>Calculations!J120</f>
        <v>314718881936245.81</v>
      </c>
      <c r="K13" s="49">
        <f>Calculations!K120</f>
        <v>314362935454079.75</v>
      </c>
      <c r="L13" s="49">
        <f>Calculations!L120</f>
        <v>314005191943714.25</v>
      </c>
      <c r="M13" s="49">
        <f>Calculations!M120</f>
        <v>314259660965257.63</v>
      </c>
      <c r="N13" s="49">
        <f>Calculations!N120</f>
        <v>314795539846084.69</v>
      </c>
      <c r="O13" s="49">
        <f>Calculations!O120</f>
        <v>315300811948651.06</v>
      </c>
      <c r="P13" s="49">
        <f>Calculations!P120</f>
        <v>314976597793541.31</v>
      </c>
      <c r="Q13" s="49">
        <f>Calculations!Q120</f>
        <v>314553136117020.94</v>
      </c>
      <c r="R13" s="49">
        <f>Calculations!R120</f>
        <v>313657289485153.56</v>
      </c>
      <c r="S13" s="49">
        <f>Calculations!S120</f>
        <v>312588795731322.81</v>
      </c>
      <c r="T13" s="49">
        <f>Calculations!T120</f>
        <v>311245470622040.38</v>
      </c>
      <c r="U13" s="49">
        <f>Calculations!U120</f>
        <v>309722565650430.06</v>
      </c>
      <c r="V13" s="49">
        <f>Calculations!V120</f>
        <v>307882546019036.94</v>
      </c>
      <c r="W13" s="49">
        <f>Calculations!W120</f>
        <v>305779877342510.19</v>
      </c>
      <c r="X13" s="49">
        <f>Calculations!X120</f>
        <v>303423610663494.81</v>
      </c>
      <c r="Y13" s="49">
        <f>Calculations!Y120</f>
        <v>300893547579272.88</v>
      </c>
      <c r="Z13" s="49">
        <f>Calculations!Z120</f>
        <v>298365885398963.44</v>
      </c>
      <c r="AA13" s="49">
        <f>Calculations!AA120</f>
        <v>295762305345899</v>
      </c>
      <c r="AB13" s="49">
        <f>Calculations!AB120</f>
        <v>293046253531705.69</v>
      </c>
      <c r="AC13" s="49">
        <f>Calculations!AC120</f>
        <v>290295576399059.88</v>
      </c>
      <c r="AD13" s="49">
        <f>Calculations!AD120</f>
        <v>287538516172623.69</v>
      </c>
      <c r="AE13" s="49">
        <f>Calculations!AE120</f>
        <v>284797923014916.19</v>
      </c>
      <c r="AF13" s="49">
        <f>Calculations!AF120</f>
        <v>282008726360016.94</v>
      </c>
      <c r="AG13" s="49">
        <f>Calculations!AG120</f>
        <v>279148010778737.38</v>
      </c>
      <c r="AH13" s="49">
        <f>Calculations!AH120</f>
        <v>276209277047246.09</v>
      </c>
      <c r="AI13" s="49">
        <f>Calculations!AI120</f>
        <v>273244360602893.28</v>
      </c>
    </row>
    <row r="14" spans="1:35" x14ac:dyDescent="0.45">
      <c r="A14" s="48" t="s">
        <v>14</v>
      </c>
      <c r="B14" s="49">
        <f>Calculations!B121</f>
        <v>683982077544015.25</v>
      </c>
      <c r="C14" s="49">
        <f>Calculations!C121</f>
        <v>773650324741610.75</v>
      </c>
      <c r="D14" s="49">
        <f>Calculations!D121</f>
        <v>793377893729684</v>
      </c>
      <c r="E14" s="49">
        <f>Calculations!E121</f>
        <v>808232289098951.25</v>
      </c>
      <c r="F14" s="49">
        <f>Calculations!F121</f>
        <v>824824256029937.13</v>
      </c>
      <c r="G14" s="49">
        <f>Calculations!G121</f>
        <v>838292399446551.5</v>
      </c>
      <c r="H14" s="49">
        <f>Calculations!H121</f>
        <v>848903790947915.88</v>
      </c>
      <c r="I14" s="49">
        <f>Calculations!I121</f>
        <v>855733749733927.63</v>
      </c>
      <c r="J14" s="49">
        <f>Calculations!J121</f>
        <v>864921011554188.63</v>
      </c>
      <c r="K14" s="49">
        <f>Calculations!K121</f>
        <v>875538727719056.25</v>
      </c>
      <c r="L14" s="49">
        <f>Calculations!L121</f>
        <v>887006042191910.5</v>
      </c>
      <c r="M14" s="49">
        <f>Calculations!M121</f>
        <v>898455354439633</v>
      </c>
      <c r="N14" s="49">
        <f>Calculations!N121</f>
        <v>908510341222618</v>
      </c>
      <c r="O14" s="49">
        <f>Calculations!O121</f>
        <v>917517790875546</v>
      </c>
      <c r="P14" s="49">
        <f>Calculations!P121</f>
        <v>928288632454450.13</v>
      </c>
      <c r="Q14" s="49">
        <f>Calculations!Q121</f>
        <v>935637593417862</v>
      </c>
      <c r="R14" s="49">
        <f>Calculations!R121</f>
        <v>941986226080588.63</v>
      </c>
      <c r="S14" s="49">
        <f>Calculations!S121</f>
        <v>947307455253581.13</v>
      </c>
      <c r="T14" s="49">
        <f>Calculations!T121</f>
        <v>951417629844327.5</v>
      </c>
      <c r="U14" s="49">
        <f>Calculations!U121</f>
        <v>957532445277095.25</v>
      </c>
      <c r="V14" s="49">
        <f>Calculations!V121</f>
        <v>961860131441119.38</v>
      </c>
      <c r="W14" s="49">
        <f>Calculations!W121</f>
        <v>967866930020979</v>
      </c>
      <c r="X14" s="49">
        <f>Calculations!X121</f>
        <v>971620321438820.5</v>
      </c>
      <c r="Y14" s="49">
        <f>Calculations!Y121</f>
        <v>975597690356489.63</v>
      </c>
      <c r="Z14" s="49">
        <f>Calculations!Z121</f>
        <v>980329352420114.5</v>
      </c>
      <c r="AA14" s="49">
        <f>Calculations!AA121</f>
        <v>984259605142162.13</v>
      </c>
      <c r="AB14" s="49">
        <f>Calculations!AB121</f>
        <v>986308053815199.38</v>
      </c>
      <c r="AC14" s="49">
        <f>Calculations!AC121</f>
        <v>986754769342802.63</v>
      </c>
      <c r="AD14" s="49">
        <f>Calculations!AD121</f>
        <v>989906296968092.5</v>
      </c>
      <c r="AE14" s="49">
        <f>Calculations!AE121</f>
        <v>991465303248856</v>
      </c>
      <c r="AF14" s="49">
        <f>Calculations!AF121</f>
        <v>987919243712934.88</v>
      </c>
      <c r="AG14" s="49">
        <f>Calculations!AG121</f>
        <v>986599004903026.75</v>
      </c>
      <c r="AH14" s="49">
        <f>Calculations!AH121</f>
        <v>979235451613053.13</v>
      </c>
      <c r="AI14" s="49">
        <f>Calculations!AI121</f>
        <v>969778611864597.13</v>
      </c>
    </row>
    <row r="15" spans="1:35" x14ac:dyDescent="0.45">
      <c r="A15" s="48" t="s">
        <v>26</v>
      </c>
      <c r="B15" s="49">
        <f>Calculations!B122</f>
        <v>0</v>
      </c>
      <c r="C15" s="49">
        <f>Calculations!C122</f>
        <v>0</v>
      </c>
      <c r="D15" s="49">
        <f>Calculations!D122</f>
        <v>0</v>
      </c>
      <c r="E15" s="49">
        <f>Calculations!E122</f>
        <v>0</v>
      </c>
      <c r="F15" s="49">
        <f>Calculations!F122</f>
        <v>0</v>
      </c>
      <c r="G15" s="49">
        <f>Calculations!G122</f>
        <v>0</v>
      </c>
      <c r="H15" s="49">
        <f>Calculations!H122</f>
        <v>0</v>
      </c>
      <c r="I15" s="49">
        <f>Calculations!I122</f>
        <v>0</v>
      </c>
      <c r="J15" s="49">
        <f>Calculations!J122</f>
        <v>0</v>
      </c>
      <c r="K15" s="49">
        <f>Calculations!K122</f>
        <v>0</v>
      </c>
      <c r="L15" s="49">
        <f>Calculations!L122</f>
        <v>0</v>
      </c>
      <c r="M15" s="49">
        <f>Calculations!M122</f>
        <v>0</v>
      </c>
      <c r="N15" s="49">
        <f>Calculations!N122</f>
        <v>0</v>
      </c>
      <c r="O15" s="49">
        <f>Calculations!O122</f>
        <v>0</v>
      </c>
      <c r="P15" s="49">
        <f>Calculations!P122</f>
        <v>0</v>
      </c>
      <c r="Q15" s="49">
        <f>Calculations!Q122</f>
        <v>0</v>
      </c>
      <c r="R15" s="49">
        <f>Calculations!R122</f>
        <v>0</v>
      </c>
      <c r="S15" s="49">
        <f>Calculations!S122</f>
        <v>0</v>
      </c>
      <c r="T15" s="49">
        <f>Calculations!T122</f>
        <v>0</v>
      </c>
      <c r="U15" s="49">
        <f>Calculations!U122</f>
        <v>0</v>
      </c>
      <c r="V15" s="49">
        <f>Calculations!V122</f>
        <v>0</v>
      </c>
      <c r="W15" s="49">
        <f>Calculations!W122</f>
        <v>0</v>
      </c>
      <c r="X15" s="49">
        <f>Calculations!X122</f>
        <v>0</v>
      </c>
      <c r="Y15" s="49">
        <f>Calculations!Y122</f>
        <v>0</v>
      </c>
      <c r="Z15" s="49">
        <f>Calculations!Z122</f>
        <v>0</v>
      </c>
      <c r="AA15" s="49">
        <f>Calculations!AA122</f>
        <v>0</v>
      </c>
      <c r="AB15" s="49">
        <f>Calculations!AB122</f>
        <v>0</v>
      </c>
      <c r="AC15" s="49">
        <f>Calculations!AC122</f>
        <v>0</v>
      </c>
      <c r="AD15" s="49">
        <f>Calculations!AD122</f>
        <v>0</v>
      </c>
      <c r="AE15" s="49">
        <f>Calculations!AE122</f>
        <v>0</v>
      </c>
      <c r="AF15" s="49">
        <f>Calculations!AF122</f>
        <v>0</v>
      </c>
      <c r="AG15" s="49">
        <f>Calculations!AG122</f>
        <v>0</v>
      </c>
      <c r="AH15" s="49">
        <f>Calculations!AH122</f>
        <v>0</v>
      </c>
      <c r="AI15" s="49">
        <f>Calculations!AI122</f>
        <v>0</v>
      </c>
    </row>
    <row r="16" spans="1:35" x14ac:dyDescent="0.45">
      <c r="A16" s="48" t="s">
        <v>27</v>
      </c>
      <c r="B16" s="49">
        <f>Calculations!B123</f>
        <v>0</v>
      </c>
      <c r="C16" s="49">
        <f>Calculations!C123</f>
        <v>0</v>
      </c>
      <c r="D16" s="49">
        <f>Calculations!D123</f>
        <v>0</v>
      </c>
      <c r="E16" s="49">
        <f>Calculations!E123</f>
        <v>0</v>
      </c>
      <c r="F16" s="49">
        <f>Calculations!F123</f>
        <v>0</v>
      </c>
      <c r="G16" s="49">
        <f>Calculations!G123</f>
        <v>0</v>
      </c>
      <c r="H16" s="49">
        <f>Calculations!H123</f>
        <v>0</v>
      </c>
      <c r="I16" s="49">
        <f>Calculations!I123</f>
        <v>0</v>
      </c>
      <c r="J16" s="49">
        <f>Calculations!J123</f>
        <v>0</v>
      </c>
      <c r="K16" s="49">
        <f>Calculations!K123</f>
        <v>0</v>
      </c>
      <c r="L16" s="49">
        <f>Calculations!L123</f>
        <v>0</v>
      </c>
      <c r="M16" s="49">
        <f>Calculations!M123</f>
        <v>0</v>
      </c>
      <c r="N16" s="49">
        <f>Calculations!N123</f>
        <v>0</v>
      </c>
      <c r="O16" s="49">
        <f>Calculations!O123</f>
        <v>0</v>
      </c>
      <c r="P16" s="49">
        <f>Calculations!P123</f>
        <v>0</v>
      </c>
      <c r="Q16" s="49">
        <f>Calculations!Q123</f>
        <v>0</v>
      </c>
      <c r="R16" s="49">
        <f>Calculations!R123</f>
        <v>0</v>
      </c>
      <c r="S16" s="49">
        <f>Calculations!S123</f>
        <v>0</v>
      </c>
      <c r="T16" s="49">
        <f>Calculations!T123</f>
        <v>0</v>
      </c>
      <c r="U16" s="49">
        <f>Calculations!U123</f>
        <v>0</v>
      </c>
      <c r="V16" s="49">
        <f>Calculations!V123</f>
        <v>0</v>
      </c>
      <c r="W16" s="49">
        <f>Calculations!W123</f>
        <v>0</v>
      </c>
      <c r="X16" s="49">
        <f>Calculations!X123</f>
        <v>0</v>
      </c>
      <c r="Y16" s="49">
        <f>Calculations!Y123</f>
        <v>0</v>
      </c>
      <c r="Z16" s="49">
        <f>Calculations!Z123</f>
        <v>0</v>
      </c>
      <c r="AA16" s="49">
        <f>Calculations!AA123</f>
        <v>0</v>
      </c>
      <c r="AB16" s="49">
        <f>Calculations!AB123</f>
        <v>0</v>
      </c>
      <c r="AC16" s="49">
        <f>Calculations!AC123</f>
        <v>0</v>
      </c>
      <c r="AD16" s="49">
        <f>Calculations!AD123</f>
        <v>0</v>
      </c>
      <c r="AE16" s="49">
        <f>Calculations!AE123</f>
        <v>0</v>
      </c>
      <c r="AF16" s="49">
        <f>Calculations!AF123</f>
        <v>0</v>
      </c>
      <c r="AG16" s="49">
        <f>Calculations!AG123</f>
        <v>0</v>
      </c>
      <c r="AH16" s="49">
        <f>Calculations!AH123</f>
        <v>0</v>
      </c>
      <c r="AI16" s="49">
        <f>Calculations!AI123</f>
        <v>0</v>
      </c>
    </row>
    <row r="17" spans="1:35" x14ac:dyDescent="0.45">
      <c r="A17" s="48" t="s">
        <v>28</v>
      </c>
      <c r="B17" s="49">
        <f>Calculations!B124</f>
        <v>51675019729629.898</v>
      </c>
      <c r="C17" s="49">
        <f>Calculations!C124</f>
        <v>50559840853480.148</v>
      </c>
      <c r="D17" s="49">
        <f>Calculations!D124</f>
        <v>50080320788542.742</v>
      </c>
      <c r="E17" s="49">
        <f>Calculations!E124</f>
        <v>49344980636415.75</v>
      </c>
      <c r="F17" s="49">
        <f>Calculations!F124</f>
        <v>49322505949868.961</v>
      </c>
      <c r="G17" s="49">
        <f>Calculations!G124</f>
        <v>47067301210846.82</v>
      </c>
      <c r="H17" s="49">
        <f>Calculations!H124</f>
        <v>44856243046704.063</v>
      </c>
      <c r="I17" s="49">
        <f>Calculations!I124</f>
        <v>42133969005601.133</v>
      </c>
      <c r="J17" s="49">
        <f>Calculations!J124</f>
        <v>40253031934248.031</v>
      </c>
      <c r="K17" s="49">
        <f>Calculations!K124</f>
        <v>36644156017025.961</v>
      </c>
      <c r="L17" s="49">
        <f>Calculations!L124</f>
        <v>34097772232451.738</v>
      </c>
      <c r="M17" s="49">
        <f>Calculations!M124</f>
        <v>32757682582402.871</v>
      </c>
      <c r="N17" s="49">
        <f>Calculations!N124</f>
        <v>31724294609486.52</v>
      </c>
      <c r="O17" s="49">
        <f>Calculations!O124</f>
        <v>30496096624813.746</v>
      </c>
      <c r="P17" s="49">
        <f>Calculations!P124</f>
        <v>29804190871024.184</v>
      </c>
      <c r="Q17" s="49">
        <f>Calculations!Q124</f>
        <v>28308594177420.363</v>
      </c>
      <c r="R17" s="49">
        <f>Calculations!R124</f>
        <v>26371375396226.25</v>
      </c>
      <c r="S17" s="49">
        <f>Calculations!S124</f>
        <v>24617901023382.047</v>
      </c>
      <c r="T17" s="49">
        <f>Calculations!T124</f>
        <v>23401857008299.273</v>
      </c>
      <c r="U17" s="49">
        <f>Calculations!U124</f>
        <v>22627622203083.148</v>
      </c>
      <c r="V17" s="49">
        <f>Calculations!V124</f>
        <v>21155732411459.965</v>
      </c>
      <c r="W17" s="49">
        <f>Calculations!W124</f>
        <v>20457061557666.051</v>
      </c>
      <c r="X17" s="49">
        <f>Calculations!X124</f>
        <v>19362268041677.973</v>
      </c>
      <c r="Y17" s="49">
        <f>Calculations!Y124</f>
        <v>18391886730061.328</v>
      </c>
      <c r="Z17" s="49">
        <f>Calculations!Z124</f>
        <v>17311373858311.965</v>
      </c>
      <c r="AA17" s="49">
        <f>Calculations!AA124</f>
        <v>15808570194856.635</v>
      </c>
      <c r="AB17" s="49">
        <f>Calculations!AB124</f>
        <v>14686556447454.846</v>
      </c>
      <c r="AC17" s="49">
        <f>Calculations!AC124</f>
        <v>13196816558031.67</v>
      </c>
      <c r="AD17" s="49">
        <f>Calculations!AD124</f>
        <v>12573772535652.225</v>
      </c>
      <c r="AE17" s="49">
        <f>Calculations!AE124</f>
        <v>12062511864181.889</v>
      </c>
      <c r="AF17" s="49">
        <f>Calculations!AF124</f>
        <v>10055536827106.973</v>
      </c>
      <c r="AG17" s="49">
        <f>Calculations!AG124</f>
        <v>9243921133420.0762</v>
      </c>
      <c r="AH17" s="49">
        <f>Calculations!AH124</f>
        <v>8659884849155.9902</v>
      </c>
      <c r="AI17" s="49">
        <f>Calculations!AI124</f>
        <v>7344371240727.4063</v>
      </c>
    </row>
    <row r="18" spans="1:35" x14ac:dyDescent="0.45">
      <c r="A18" s="48" t="s">
        <v>15</v>
      </c>
      <c r="B18" s="49">
        <f>Calculations!B125</f>
        <v>1651353975880473.5</v>
      </c>
      <c r="C18" s="49">
        <f>Calculations!C125</f>
        <v>1856053932251206</v>
      </c>
      <c r="D18" s="49">
        <f>Calculations!D125</f>
        <v>1832939177919324</v>
      </c>
      <c r="E18" s="49">
        <f>Calculations!E125</f>
        <v>1846763853955354.8</v>
      </c>
      <c r="F18" s="49">
        <f>Calculations!F125</f>
        <v>1467645228420021.8</v>
      </c>
      <c r="G18" s="49">
        <f>Calculations!G125</f>
        <v>1025958038946622.1</v>
      </c>
      <c r="H18" s="49">
        <f>Calculations!H125</f>
        <v>587330980368060.25</v>
      </c>
      <c r="I18" s="49">
        <f>Calculations!I125</f>
        <v>585220267078692.63</v>
      </c>
      <c r="J18" s="49">
        <f>Calculations!J125</f>
        <v>585312590077465.13</v>
      </c>
      <c r="K18" s="49">
        <f>Calculations!K125</f>
        <v>586377740469663.25</v>
      </c>
      <c r="L18" s="49">
        <f>Calculations!L125</f>
        <v>587695123537925</v>
      </c>
      <c r="M18" s="49">
        <f>Calculations!M125</f>
        <v>589059414748514</v>
      </c>
      <c r="N18" s="49">
        <f>Calculations!N125</f>
        <v>377386845534757.44</v>
      </c>
      <c r="O18" s="49">
        <f>Calculations!O125</f>
        <v>376702339285879.13</v>
      </c>
      <c r="P18" s="49">
        <f>Calculations!P125</f>
        <v>170344383198065.31</v>
      </c>
      <c r="Q18" s="49">
        <f>Calculations!Q125</f>
        <v>168359002986567.38</v>
      </c>
      <c r="R18" s="49">
        <f>Calculations!R125</f>
        <v>166651962834820.88</v>
      </c>
      <c r="S18" s="49">
        <f>Calculations!S125</f>
        <v>164220273766053.13</v>
      </c>
      <c r="T18" s="49">
        <f>Calculations!T125</f>
        <v>162457616604146.94</v>
      </c>
      <c r="U18" s="49">
        <f>Calculations!U125</f>
        <v>161385345839697.22</v>
      </c>
      <c r="V18" s="49">
        <f>Calculations!V125</f>
        <v>159667404304089.31</v>
      </c>
      <c r="W18" s="49">
        <f>Calculations!W125</f>
        <v>158345683301426.53</v>
      </c>
      <c r="X18" s="49">
        <f>Calculations!X125</f>
        <v>157374335377425.41</v>
      </c>
      <c r="Y18" s="49">
        <f>Calculations!Y125</f>
        <v>156577330054594.91</v>
      </c>
      <c r="Z18" s="49">
        <f>Calculations!Z125</f>
        <v>91413560101821.813</v>
      </c>
      <c r="AA18" s="49">
        <f>Calculations!AA125</f>
        <v>55031309000419.688</v>
      </c>
      <c r="AB18" s="49">
        <f>Calculations!AB125</f>
        <v>26342962207468.84</v>
      </c>
      <c r="AC18" s="49">
        <f>Calculations!AC125</f>
        <v>24930078157641.242</v>
      </c>
      <c r="AD18" s="49">
        <f>Calculations!AD125</f>
        <v>23354284183564.176</v>
      </c>
      <c r="AE18" s="49">
        <f>Calculations!AE125</f>
        <v>21245074794557.824</v>
      </c>
      <c r="AF18" s="49">
        <f>Calculations!AF125</f>
        <v>19205690161047.957</v>
      </c>
      <c r="AG18" s="49">
        <f>Calculations!AG125</f>
        <v>17442944428568.9</v>
      </c>
      <c r="AH18" s="49">
        <f>Calculations!AH125</f>
        <v>7912925854964.9961</v>
      </c>
      <c r="AI18" s="49">
        <f>Calculations!AI125</f>
        <v>7188587740093.21</v>
      </c>
    </row>
    <row r="19" spans="1:35" x14ac:dyDescent="0.45">
      <c r="A19" s="48" t="s">
        <v>29</v>
      </c>
      <c r="B19" s="49">
        <f>Calculations!B126</f>
        <v>2365687623837068</v>
      </c>
      <c r="C19" s="49">
        <f>Calculations!C126</f>
        <v>2207934520447625</v>
      </c>
      <c r="D19" s="49">
        <f>Calculations!D126</f>
        <v>2154462488948413</v>
      </c>
      <c r="E19" s="49">
        <f>Calculations!E126</f>
        <v>2105102642621475.3</v>
      </c>
      <c r="F19" s="49">
        <f>Calculations!F126</f>
        <v>2079238018337124</v>
      </c>
      <c r="G19" s="49">
        <f>Calculations!G126</f>
        <v>2034726790537960.3</v>
      </c>
      <c r="H19" s="49">
        <f>Calculations!H126</f>
        <v>1941974738474111</v>
      </c>
      <c r="I19" s="49">
        <f>Calculations!I126</f>
        <v>1905921929132808.8</v>
      </c>
      <c r="J19" s="49">
        <f>Calculations!J126</f>
        <v>1844263553757869</v>
      </c>
      <c r="K19" s="49">
        <f>Calculations!K126</f>
        <v>1784295423246885.3</v>
      </c>
      <c r="L19" s="49">
        <f>Calculations!L126</f>
        <v>1696440774079763</v>
      </c>
      <c r="M19" s="49">
        <f>Calculations!M126</f>
        <v>1645661551162243.3</v>
      </c>
      <c r="N19" s="49">
        <f>Calculations!N126</f>
        <v>1614412864022653.5</v>
      </c>
      <c r="O19" s="49">
        <f>Calculations!O126</f>
        <v>1518131151005690.8</v>
      </c>
      <c r="P19" s="49">
        <f>Calculations!P126</f>
        <v>1465433028406612.3</v>
      </c>
      <c r="Q19" s="49">
        <f>Calculations!Q126</f>
        <v>1389460588649756</v>
      </c>
      <c r="R19" s="49">
        <f>Calculations!R126</f>
        <v>1313308123437604.5</v>
      </c>
      <c r="S19" s="49">
        <f>Calculations!S126</f>
        <v>1237959129462799</v>
      </c>
      <c r="T19" s="49">
        <f>Calculations!T126</f>
        <v>1176013500822812.5</v>
      </c>
      <c r="U19" s="49">
        <f>Calculations!U126</f>
        <v>1162626958308993.3</v>
      </c>
      <c r="V19" s="49">
        <f>Calculations!V126</f>
        <v>1107525473353373.5</v>
      </c>
      <c r="W19" s="49">
        <f>Calculations!W126</f>
        <v>1076651169106088.6</v>
      </c>
      <c r="X19" s="49">
        <f>Calculations!X126</f>
        <v>1046570130830175.5</v>
      </c>
      <c r="Y19" s="49">
        <f>Calculations!Y126</f>
        <v>1021109713104661.8</v>
      </c>
      <c r="Z19" s="49">
        <f>Calculations!Z126</f>
        <v>988963490371180</v>
      </c>
      <c r="AA19" s="49">
        <f>Calculations!AA126</f>
        <v>962717698137396.88</v>
      </c>
      <c r="AB19" s="49">
        <f>Calculations!AB126</f>
        <v>923354416971680.5</v>
      </c>
      <c r="AC19" s="49">
        <f>Calculations!AC126</f>
        <v>899633903646838</v>
      </c>
      <c r="AD19" s="49">
        <f>Calculations!AD126</f>
        <v>865859639104012.25</v>
      </c>
      <c r="AE19" s="49">
        <f>Calculations!AE126</f>
        <v>844526782565056.88</v>
      </c>
      <c r="AF19" s="49">
        <f>Calculations!AF126</f>
        <v>809913311089293.88</v>
      </c>
      <c r="AG19" s="49">
        <f>Calculations!AG126</f>
        <v>792041524447167.63</v>
      </c>
      <c r="AH19" s="49">
        <f>Calculations!AH126</f>
        <v>779497082254901.5</v>
      </c>
      <c r="AI19" s="49">
        <f>Calculations!AI126</f>
        <v>758062877651111.38</v>
      </c>
    </row>
    <row r="20" spans="1:35" x14ac:dyDescent="0.45">
      <c r="A20" s="48" t="s">
        <v>16</v>
      </c>
      <c r="B20" s="49">
        <f>Calculations!B127</f>
        <v>391406366757281.44</v>
      </c>
      <c r="C20" s="49">
        <f>Calculations!C127</f>
        <v>372113118016514.13</v>
      </c>
      <c r="D20" s="49">
        <f>Calculations!D127</f>
        <v>370277419234948.94</v>
      </c>
      <c r="E20" s="49">
        <f>Calculations!E127</f>
        <v>364636697075007.88</v>
      </c>
      <c r="F20" s="49">
        <f>Calculations!F127</f>
        <v>357609635601377</v>
      </c>
      <c r="G20" s="49">
        <f>Calculations!G127</f>
        <v>350805961204856.06</v>
      </c>
      <c r="H20" s="49">
        <f>Calculations!H127</f>
        <v>333706818960628.88</v>
      </c>
      <c r="I20" s="49">
        <f>Calculations!I127</f>
        <v>330415437029544.94</v>
      </c>
      <c r="J20" s="49">
        <f>Calculations!J127</f>
        <v>327366436822305.56</v>
      </c>
      <c r="K20" s="49">
        <f>Calculations!K127</f>
        <v>323906258856367.88</v>
      </c>
      <c r="L20" s="49">
        <f>Calculations!L127</f>
        <v>314234081368121.94</v>
      </c>
      <c r="M20" s="49">
        <f>Calculations!M127</f>
        <v>316283543745603</v>
      </c>
      <c r="N20" s="49">
        <f>Calculations!N127</f>
        <v>314951105122568.13</v>
      </c>
      <c r="O20" s="49">
        <f>Calculations!O127</f>
        <v>313120862545930</v>
      </c>
      <c r="P20" s="49">
        <f>Calculations!P127</f>
        <v>314806203057490.19</v>
      </c>
      <c r="Q20" s="49">
        <f>Calculations!Q127</f>
        <v>313018193561937.88</v>
      </c>
      <c r="R20" s="49">
        <f>Calculations!R127</f>
        <v>310508427225545.75</v>
      </c>
      <c r="S20" s="49">
        <f>Calculations!S127</f>
        <v>307894529789377</v>
      </c>
      <c r="T20" s="49">
        <f>Calculations!T127</f>
        <v>304737481452918.44</v>
      </c>
      <c r="U20" s="49">
        <f>Calculations!U127</f>
        <v>302220995815677.63</v>
      </c>
      <c r="V20" s="49">
        <f>Calculations!V127</f>
        <v>299136208554177.19</v>
      </c>
      <c r="W20" s="49">
        <f>Calculations!W127</f>
        <v>296108457318173.63</v>
      </c>
      <c r="X20" s="49">
        <f>Calculations!X127</f>
        <v>292740886876220.13</v>
      </c>
      <c r="Y20" s="49">
        <f>Calculations!Y127</f>
        <v>289355365800381.31</v>
      </c>
      <c r="Z20" s="49">
        <f>Calculations!Z127</f>
        <v>286377490263386.31</v>
      </c>
      <c r="AA20" s="49">
        <f>Calculations!AA127</f>
        <v>282862843950330.69</v>
      </c>
      <c r="AB20" s="49">
        <f>Calculations!AB127</f>
        <v>278940684826603.06</v>
      </c>
      <c r="AC20" s="49">
        <f>Calculations!AC127</f>
        <v>275051657282174.34</v>
      </c>
      <c r="AD20" s="49">
        <f>Calculations!AD127</f>
        <v>271403063526147.06</v>
      </c>
      <c r="AE20" s="49">
        <f>Calculations!AE127</f>
        <v>268138223087307.25</v>
      </c>
      <c r="AF20" s="49">
        <f>Calculations!AF127</f>
        <v>264534682618516.97</v>
      </c>
      <c r="AG20" s="49">
        <f>Calculations!AG127</f>
        <v>261386041841877.19</v>
      </c>
      <c r="AH20" s="49">
        <f>Calculations!AH127</f>
        <v>258082392272122.47</v>
      </c>
      <c r="AI20" s="49">
        <f>Calculations!AI127</f>
        <v>254690644328406.63</v>
      </c>
    </row>
    <row r="21" spans="1:35" x14ac:dyDescent="0.45">
      <c r="A21" s="48" t="s">
        <v>30</v>
      </c>
      <c r="B21" s="49">
        <f>Calculations!B128</f>
        <v>3084196909499.5342</v>
      </c>
      <c r="C21" s="49">
        <f>Calculations!C128</f>
        <v>3055762395890.1348</v>
      </c>
      <c r="D21" s="49">
        <f>Calculations!D128</f>
        <v>3004220278184.8496</v>
      </c>
      <c r="E21" s="49">
        <f>Calculations!E128</f>
        <v>2969097252525.9688</v>
      </c>
      <c r="F21" s="49">
        <f>Calculations!F128</f>
        <v>3000182343090.8721</v>
      </c>
      <c r="G21" s="49">
        <f>Calculations!G128</f>
        <v>2997395696790.6582</v>
      </c>
      <c r="H21" s="49">
        <f>Calculations!H128</f>
        <v>2959361655457.7417</v>
      </c>
      <c r="I21" s="49">
        <f>Calculations!I128</f>
        <v>2959796389922.4087</v>
      </c>
      <c r="J21" s="49">
        <f>Calculations!J128</f>
        <v>2974205798474.7036</v>
      </c>
      <c r="K21" s="49">
        <f>Calculations!K128</f>
        <v>3002315579798.543</v>
      </c>
      <c r="L21" s="49">
        <f>Calculations!L128</f>
        <v>2997000132850.0356</v>
      </c>
      <c r="M21" s="49">
        <f>Calculations!M128</f>
        <v>3032155265270.916</v>
      </c>
      <c r="N21" s="49">
        <f>Calculations!N128</f>
        <v>3009581707594.5361</v>
      </c>
      <c r="O21" s="49">
        <f>Calculations!O128</f>
        <v>2914274900800.1914</v>
      </c>
      <c r="P21" s="49">
        <f>Calculations!P128</f>
        <v>2904311941360.3828</v>
      </c>
      <c r="Q21" s="49">
        <f>Calculations!Q128</f>
        <v>2949019589994.2632</v>
      </c>
      <c r="R21" s="49">
        <f>Calculations!R128</f>
        <v>2960260259405.5723</v>
      </c>
      <c r="S21" s="49">
        <f>Calculations!S128</f>
        <v>2970718256050.0508</v>
      </c>
      <c r="T21" s="49">
        <f>Calculations!T128</f>
        <v>3010202159400.1074</v>
      </c>
      <c r="U21" s="49">
        <f>Calculations!U128</f>
        <v>3034515126357.0938</v>
      </c>
      <c r="V21" s="49">
        <f>Calculations!V128</f>
        <v>3068710566662.4956</v>
      </c>
      <c r="W21" s="49">
        <f>Calculations!W128</f>
        <v>3081994968993.6426</v>
      </c>
      <c r="X21" s="49">
        <f>Calculations!X128</f>
        <v>3122041526226.8066</v>
      </c>
      <c r="Y21" s="49">
        <f>Calculations!Y128</f>
        <v>3178606652633.3452</v>
      </c>
      <c r="Z21" s="49">
        <f>Calculations!Z128</f>
        <v>3234028229070.0747</v>
      </c>
      <c r="AA21" s="49">
        <f>Calculations!AA128</f>
        <v>3301778258623.5122</v>
      </c>
      <c r="AB21" s="49">
        <f>Calculations!AB128</f>
        <v>3365479418793.3989</v>
      </c>
      <c r="AC21" s="49">
        <f>Calculations!AC128</f>
        <v>3406414585685.1382</v>
      </c>
      <c r="AD21" s="49">
        <f>Calculations!AD128</f>
        <v>3429473757536.7769</v>
      </c>
      <c r="AE21" s="49">
        <f>Calculations!AE128</f>
        <v>3441201237617.5767</v>
      </c>
      <c r="AF21" s="49">
        <f>Calculations!AF128</f>
        <v>3398826120927.0024</v>
      </c>
      <c r="AG21" s="49">
        <f>Calculations!AG128</f>
        <v>3405687064623.8672</v>
      </c>
      <c r="AH21" s="49">
        <f>Calculations!AH128</f>
        <v>3396928813740.3662</v>
      </c>
      <c r="AI21" s="49">
        <f>Calculations!AI128</f>
        <v>3313790153478.9683</v>
      </c>
    </row>
    <row r="22" spans="1:35" x14ac:dyDescent="0.45">
      <c r="A22" s="48" t="s">
        <v>31</v>
      </c>
      <c r="B22" s="49">
        <f>Calculations!B129</f>
        <v>0</v>
      </c>
      <c r="C22" s="49">
        <f>Calculations!C129</f>
        <v>0</v>
      </c>
      <c r="D22" s="49">
        <f>Calculations!D129</f>
        <v>0</v>
      </c>
      <c r="E22" s="49">
        <f>Calculations!E129</f>
        <v>0</v>
      </c>
      <c r="F22" s="49">
        <f>Calculations!F129</f>
        <v>0</v>
      </c>
      <c r="G22" s="49">
        <f>Calculations!G129</f>
        <v>0</v>
      </c>
      <c r="H22" s="49">
        <f>Calculations!H129</f>
        <v>0</v>
      </c>
      <c r="I22" s="49">
        <f>Calculations!I129</f>
        <v>0</v>
      </c>
      <c r="J22" s="49">
        <f>Calculations!J129</f>
        <v>0</v>
      </c>
      <c r="K22" s="49">
        <f>Calculations!K129</f>
        <v>0</v>
      </c>
      <c r="L22" s="49">
        <f>Calculations!L129</f>
        <v>0</v>
      </c>
      <c r="M22" s="49">
        <f>Calculations!M129</f>
        <v>0</v>
      </c>
      <c r="N22" s="49">
        <f>Calculations!N129</f>
        <v>0</v>
      </c>
      <c r="O22" s="49">
        <f>Calculations!O129</f>
        <v>0</v>
      </c>
      <c r="P22" s="49">
        <f>Calculations!P129</f>
        <v>0</v>
      </c>
      <c r="Q22" s="49">
        <f>Calculations!Q129</f>
        <v>0</v>
      </c>
      <c r="R22" s="49">
        <f>Calculations!R129</f>
        <v>0</v>
      </c>
      <c r="S22" s="49">
        <f>Calculations!S129</f>
        <v>0</v>
      </c>
      <c r="T22" s="49">
        <f>Calculations!T129</f>
        <v>0</v>
      </c>
      <c r="U22" s="49">
        <f>Calculations!U129</f>
        <v>0</v>
      </c>
      <c r="V22" s="49">
        <f>Calculations!V129</f>
        <v>0</v>
      </c>
      <c r="W22" s="49">
        <f>Calculations!W129</f>
        <v>0</v>
      </c>
      <c r="X22" s="49">
        <f>Calculations!X129</f>
        <v>0</v>
      </c>
      <c r="Y22" s="49">
        <f>Calculations!Y129</f>
        <v>0</v>
      </c>
      <c r="Z22" s="49">
        <f>Calculations!Z129</f>
        <v>0</v>
      </c>
      <c r="AA22" s="49">
        <f>Calculations!AA129</f>
        <v>0</v>
      </c>
      <c r="AB22" s="49">
        <f>Calculations!AB129</f>
        <v>0</v>
      </c>
      <c r="AC22" s="49">
        <f>Calculations!AC129</f>
        <v>0</v>
      </c>
      <c r="AD22" s="49">
        <f>Calculations!AD129</f>
        <v>0</v>
      </c>
      <c r="AE22" s="49">
        <f>Calculations!AE129</f>
        <v>0</v>
      </c>
      <c r="AF22" s="49">
        <f>Calculations!AF129</f>
        <v>0</v>
      </c>
      <c r="AG22" s="49">
        <f>Calculations!AG129</f>
        <v>0</v>
      </c>
      <c r="AH22" s="49">
        <f>Calculations!AH129</f>
        <v>0</v>
      </c>
      <c r="AI22" s="49">
        <f>Calculations!AI129</f>
        <v>0</v>
      </c>
    </row>
    <row r="23" spans="1:35" x14ac:dyDescent="0.45">
      <c r="A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About</vt:lpstr>
      <vt:lpstr>Eurostat_nrg_bal_c EU28</vt:lpstr>
      <vt:lpstr>JRC_CFENE</vt:lpstr>
      <vt:lpstr>JRC_tipgn</vt:lpstr>
      <vt:lpstr>Euratom</vt:lpstr>
      <vt:lpstr>World Nuclear Association</vt:lpstr>
      <vt:lpstr>Calculations</vt:lpstr>
      <vt:lpstr>BFPIaE-production</vt:lpstr>
      <vt:lpstr>BFPIaE-imports</vt:lpstr>
      <vt:lpstr>BFPIaE-exports</vt:lpstr>
      <vt:lpstr>BTU_per_ktoe</vt:lpstr>
      <vt:lpstr>BTU_per_TJ</vt:lpstr>
      <vt:lpstr>EuroStat_EPS_Fuel</vt:lpstr>
      <vt:lpstr>EurostatCategory</vt:lpstr>
      <vt:lpstr>EuroStatData</vt:lpstr>
      <vt:lpstr>EuroStatYear</vt:lpstr>
      <vt:lpstr>JRC_EPS_Mapping</vt:lpstr>
      <vt:lpstr>JRCData</vt:lpstr>
      <vt:lpstr>JRCYear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2019-07-26T21:45:06Z</dcterms:created>
  <dcterms:modified xsi:type="dcterms:W3CDTF">2021-03-03T18:48:09Z</dcterms:modified>
</cp:coreProperties>
</file>