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mahajan\Documents\eps-eu\InputData\indst\BIFUbC\"/>
    </mc:Choice>
  </mc:AlternateContent>
  <xr:revisionPtr revIDLastSave="0" documentId="13_ncr:1_{0DD16948-67E1-4BAF-8981-290C80706CB9}" xr6:coauthVersionLast="47" xr6:coauthVersionMax="47" xr10:uidLastSave="{00000000-0000-0000-0000-000000000000}"/>
  <bookViews>
    <workbookView xWindow="-120" yWindow="-120" windowWidth="29040" windowHeight="17640" xr2:uid="{00000000-000D-0000-FFFF-FFFF00000000}"/>
  </bookViews>
  <sheets>
    <sheet name="About" sheetId="1" r:id="rId1"/>
    <sheet name="EU Ind. Sector - EPS Crosswalk" sheetId="33" r:id="rId2"/>
    <sheet name="Fuel Mapping" sheetId="38" r:id="rId3"/>
    <sheet name="POTEnCIA Data --&gt;" sheetId="45" r:id="rId4"/>
    <sheet name="Potencia_Steam Balance" sheetId="61" r:id="rId5"/>
    <sheet name="Potencia_Electricity Balance" sheetId="60" r:id="rId6"/>
    <sheet name="AGR" sheetId="14" r:id="rId7"/>
    <sheet name="FBT" sheetId="44" r:id="rId8"/>
    <sheet name="TEL" sheetId="49" r:id="rId9"/>
    <sheet name="WWP" sheetId="50" r:id="rId10"/>
    <sheet name="PPA" sheetId="47" r:id="rId11"/>
    <sheet name="cenrf" sheetId="17" r:id="rId12"/>
    <sheet name="neos" sheetId="26" r:id="rId13"/>
    <sheet name="CHI" sheetId="16" r:id="rId14"/>
    <sheet name="ISI" sheetId="12" r:id="rId15"/>
    <sheet name="NFM" sheetId="46" r:id="rId16"/>
    <sheet name="cenpren" sheetId="24" r:id="rId17"/>
    <sheet name="gla" sheetId="53" r:id="rId18"/>
    <sheet name="cem" sheetId="54" r:id="rId19"/>
    <sheet name="cer" sheetId="55" r:id="rId20"/>
    <sheet name="cpi" sheetId="52" r:id="rId21"/>
    <sheet name="MAE" sheetId="48" r:id="rId22"/>
    <sheet name="TRE" sheetId="51" r:id="rId23"/>
    <sheet name="OIS" sheetId="40" r:id="rId24"/>
    <sheet name="LOS" sheetId="78" r:id="rId25"/>
    <sheet name="cenisb" sheetId="77" r:id="rId26"/>
    <sheet name="tick" sheetId="66" r:id="rId27"/>
    <sheet name="tock" sheetId="74" r:id="rId28"/>
    <sheet name="tibf" sheetId="76" r:id="rId29"/>
    <sheet name="tobf" sheetId="75" r:id="rId30"/>
    <sheet name="tigw" sheetId="67" r:id="rId31"/>
    <sheet name="tipf" sheetId="68" r:id="rId32"/>
    <sheet name="tibr" sheetId="69" r:id="rId33"/>
    <sheet name="ticl" sheetId="70" r:id="rId34"/>
    <sheet name="tibg" sheetId="71" r:id="rId35"/>
    <sheet name="tigl" sheetId="72" r:id="rId36"/>
    <sheet name="tich" sheetId="73" r:id="rId37"/>
    <sheet name="nech" sheetId="65" r:id="rId38"/>
    <sheet name="tirf" sheetId="64" r:id="rId39"/>
    <sheet name="Waste Water" sheetId="13" r:id="rId40"/>
    <sheet name="Eurostat Coal Mining Data" sheetId="57" r:id="rId41"/>
    <sheet name="Eurostat Oil and Gas Ext. Data" sheetId="58" r:id="rId42"/>
    <sheet name="Coal and Oil-Gas Ext. Calcs" sheetId="59" r:id="rId43"/>
    <sheet name="Carbon Capture Calculations" sheetId="32" r:id="rId44"/>
    <sheet name="Calculations" sheetId="56" r:id="rId45"/>
    <sheet name="BIFUbC-electricity" sheetId="2" r:id="rId46"/>
    <sheet name="BIFUbC-coal" sheetId="3" r:id="rId47"/>
    <sheet name="BIFUbC-natural-gas" sheetId="4" r:id="rId48"/>
    <sheet name="BIFUbC-biomass" sheetId="5" r:id="rId49"/>
    <sheet name="BIFUbC-petroleum-diesel" sheetId="6" r:id="rId50"/>
    <sheet name="BIFUbC-heat" sheetId="7" r:id="rId51"/>
    <sheet name="BIFUbC-crude-oil" sheetId="8" r:id="rId52"/>
    <sheet name="BIFUbC-heavy-or-residual-oil" sheetId="9" r:id="rId53"/>
    <sheet name="BIFUbC-LPG-propane-or-butane" sheetId="10" r:id="rId54"/>
    <sheet name="BIFUbC-hydrogen" sheetId="11" r:id="rId55"/>
  </sheets>
  <externalReferences>
    <externalReference r:id="rId56"/>
    <externalReference r:id="rId57"/>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About!$C$175</definedName>
    <definedName name="JRC_EPS_Mapping">[1]JRC_CFENE!$B$2:$B$85</definedName>
    <definedName name="JRCData">[1]JRC_CFENE!$D$2:$BB$85</definedName>
    <definedName name="JRCYear">[1]JRC_CFENE!$D$1:$BB$1</definedName>
    <definedName name="_xlnm.Print_Area" localSheetId="6">AGR!$A$1:$L$33</definedName>
    <definedName name="_xlnm.Print_Titles" localSheetId="6">AGR!$1:$1</definedName>
    <definedName name="_xlnm.Print_Titles" localSheetId="13">CHI!$1:$1</definedName>
    <definedName name="_xlnm.Print_Titles" localSheetId="7">FBT!$1:$1</definedName>
    <definedName name="_xlnm.Print_Titles" localSheetId="14">ISI!$1:$1</definedName>
    <definedName name="_xlnm.Print_Titles" localSheetId="21">MAE!$1:$1</definedName>
    <definedName name="_xlnm.Print_Titles" localSheetId="15">NFM!$1:$1</definedName>
    <definedName name="_xlnm.Print_Titles" localSheetId="23">OIS!$1:$1</definedName>
    <definedName name="_xlnm.Print_Titles" localSheetId="5">'Potencia_Electricity Balance'!$1:$1</definedName>
    <definedName name="_xlnm.Print_Titles" localSheetId="4">'Potencia_Steam Balance'!$1:$1</definedName>
    <definedName name="_xlnm.Print_Titles" localSheetId="10">PPA!$1:$1</definedName>
    <definedName name="_xlnm.Print_Titles" localSheetId="8">TEL!$1:$1</definedName>
    <definedName name="_xlnm.Print_Titles" localSheetId="22">TRE!$1:$1</definedName>
    <definedName name="_xlnm.Print_Titles" localSheetId="9">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1" i="56" l="1"/>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C131" i="56"/>
  <c r="D77"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C77" i="56"/>
  <c r="D31" i="56" l="1"/>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C31" i="56"/>
  <c r="D18" i="56"/>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C18" i="56"/>
  <c r="B2" i="4"/>
  <c r="B3" i="4"/>
  <c r="B4" i="4"/>
  <c r="B5" i="4"/>
  <c r="B6" i="4"/>
  <c r="B7" i="4"/>
  <c r="B8" i="4"/>
  <c r="B9" i="4"/>
  <c r="B10" i="4"/>
  <c r="B11" i="4"/>
  <c r="B12" i="4"/>
  <c r="B13" i="4"/>
  <c r="B14" i="4"/>
  <c r="B15" i="4"/>
  <c r="B16" i="4"/>
  <c r="B17" i="4"/>
  <c r="B18" i="4"/>
  <c r="B19" i="4"/>
  <c r="B20" i="4"/>
  <c r="B21" i="4"/>
  <c r="B22" i="4"/>
  <c r="B23" i="4"/>
  <c r="B24" i="4"/>
  <c r="B25" i="4"/>
  <c r="B26" i="4"/>
  <c r="D50" i="56"/>
  <c r="E50" i="56"/>
  <c r="F50" i="56"/>
  <c r="G50" i="56"/>
  <c r="H50" i="56"/>
  <c r="I50" i="56"/>
  <c r="J50" i="56"/>
  <c r="K50" i="56"/>
  <c r="L50" i="56"/>
  <c r="M50" i="56"/>
  <c r="N50" i="56"/>
  <c r="O50" i="56"/>
  <c r="P50" i="56"/>
  <c r="Q50" i="56"/>
  <c r="R50" i="56"/>
  <c r="S50" i="56"/>
  <c r="T50" i="56"/>
  <c r="U50" i="56"/>
  <c r="V50" i="56"/>
  <c r="W50" i="56"/>
  <c r="X50" i="56"/>
  <c r="Y50" i="56"/>
  <c r="Z50" i="56"/>
  <c r="AA50" i="56"/>
  <c r="AB50" i="56"/>
  <c r="AC50" i="56"/>
  <c r="AD50" i="56"/>
  <c r="AE50" i="56"/>
  <c r="AF50" i="56"/>
  <c r="AG50" i="56"/>
  <c r="C50" i="56"/>
  <c r="D112" i="56" l="1"/>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C112" i="56"/>
  <c r="D99" i="56"/>
  <c r="E99" i="56"/>
  <c r="F99" i="56"/>
  <c r="G99" i="56"/>
  <c r="H99" i="56"/>
  <c r="I99" i="56"/>
  <c r="J99" i="56"/>
  <c r="K99" i="56"/>
  <c r="L99" i="56"/>
  <c r="M99" i="56"/>
  <c r="N99" i="56"/>
  <c r="O99" i="56"/>
  <c r="P99" i="56"/>
  <c r="Q99" i="56"/>
  <c r="R99" i="56"/>
  <c r="S99" i="56"/>
  <c r="T99" i="56"/>
  <c r="U99" i="56"/>
  <c r="V99" i="56"/>
  <c r="W99" i="56"/>
  <c r="X99" i="56"/>
  <c r="Y99" i="56"/>
  <c r="Z99" i="56"/>
  <c r="AA99" i="56"/>
  <c r="AB99" i="56"/>
  <c r="AC99" i="56"/>
  <c r="AD99" i="56"/>
  <c r="AE99" i="56"/>
  <c r="AF99" i="56"/>
  <c r="AG99" i="56"/>
  <c r="C99" i="56"/>
  <c r="D235" i="56"/>
  <c r="E235" i="56"/>
  <c r="F235" i="56"/>
  <c r="G235" i="56"/>
  <c r="H235" i="56"/>
  <c r="I235" i="56"/>
  <c r="J235" i="56"/>
  <c r="K235" i="56"/>
  <c r="L235" i="56"/>
  <c r="M235" i="56"/>
  <c r="N235" i="56"/>
  <c r="O235" i="56"/>
  <c r="P235" i="56"/>
  <c r="Q235" i="56"/>
  <c r="R235" i="56"/>
  <c r="S235" i="56"/>
  <c r="T235" i="56"/>
  <c r="U235" i="56"/>
  <c r="V235" i="56"/>
  <c r="W235" i="56"/>
  <c r="X235" i="56"/>
  <c r="Y235" i="56"/>
  <c r="Z235" i="56"/>
  <c r="AA235" i="56"/>
  <c r="AB235" i="56"/>
  <c r="AC235" i="56"/>
  <c r="AD235" i="56"/>
  <c r="AE235" i="56"/>
  <c r="AF235" i="56"/>
  <c r="AG235" i="56"/>
  <c r="C235" i="56"/>
  <c r="D208" i="56"/>
  <c r="E208" i="56"/>
  <c r="F208" i="56"/>
  <c r="G208" i="56"/>
  <c r="H208" i="56"/>
  <c r="I208" i="56"/>
  <c r="J208" i="56"/>
  <c r="K208" i="56"/>
  <c r="L208" i="56"/>
  <c r="M208" i="56"/>
  <c r="N208" i="56"/>
  <c r="O208" i="56"/>
  <c r="P208" i="56"/>
  <c r="Q208" i="56"/>
  <c r="R208" i="56"/>
  <c r="S208" i="56"/>
  <c r="T208" i="56"/>
  <c r="U208" i="56"/>
  <c r="V208" i="56"/>
  <c r="W208" i="56"/>
  <c r="X208" i="56"/>
  <c r="Y208" i="56"/>
  <c r="Z208" i="56"/>
  <c r="AA208" i="56"/>
  <c r="AB208" i="56"/>
  <c r="AC208" i="56"/>
  <c r="AD208" i="56"/>
  <c r="AE208" i="56"/>
  <c r="AF208" i="56"/>
  <c r="AG208" i="56"/>
  <c r="C208" i="56"/>
  <c r="D127"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C127" i="56"/>
  <c r="D73"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C73" i="56"/>
  <c r="D46"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C46" i="56"/>
  <c r="C45" i="56"/>
  <c r="C234" i="56" l="1"/>
  <c r="C180" i="56"/>
  <c r="D100" i="56"/>
  <c r="E100" i="56"/>
  <c r="F100" i="56"/>
  <c r="G100" i="56"/>
  <c r="H100" i="56"/>
  <c r="I100" i="56"/>
  <c r="J100" i="56"/>
  <c r="K100" i="56"/>
  <c r="L100" i="56"/>
  <c r="M100" i="56"/>
  <c r="N100" i="56"/>
  <c r="O100" i="56"/>
  <c r="P100" i="56"/>
  <c r="Q100" i="56"/>
  <c r="R100" i="56"/>
  <c r="S100" i="56"/>
  <c r="T100" i="56"/>
  <c r="U100" i="56"/>
  <c r="V100" i="56"/>
  <c r="W100" i="56"/>
  <c r="X100" i="56"/>
  <c r="Y100" i="56"/>
  <c r="Z100" i="56"/>
  <c r="AA100" i="56"/>
  <c r="AB100" i="56"/>
  <c r="AC100" i="56"/>
  <c r="AD100" i="56"/>
  <c r="AE100" i="56"/>
  <c r="AF100" i="56"/>
  <c r="AG100" i="56"/>
  <c r="C100" i="56"/>
  <c r="D72" i="56"/>
  <c r="E72" i="56"/>
  <c r="F72" i="56"/>
  <c r="G72" i="56"/>
  <c r="H72" i="56"/>
  <c r="I72" i="56"/>
  <c r="J72" i="56"/>
  <c r="K72" i="56"/>
  <c r="L72" i="56"/>
  <c r="M72" i="56"/>
  <c r="N72" i="56"/>
  <c r="O72" i="56"/>
  <c r="P72" i="56"/>
  <c r="Q72" i="56"/>
  <c r="R72" i="56"/>
  <c r="S72" i="56"/>
  <c r="T72" i="56"/>
  <c r="U72" i="56"/>
  <c r="V72" i="56"/>
  <c r="W72" i="56"/>
  <c r="X72" i="56"/>
  <c r="Y72" i="56"/>
  <c r="Z72" i="56"/>
  <c r="AA72" i="56"/>
  <c r="AB72" i="56"/>
  <c r="AC72" i="56"/>
  <c r="AD72" i="56"/>
  <c r="AE72" i="56"/>
  <c r="AF72" i="56"/>
  <c r="AG72" i="56"/>
  <c r="C72" i="56"/>
  <c r="D45"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D38"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C38" i="56"/>
  <c r="D126"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C126" i="56"/>
  <c r="D119"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C119" i="56"/>
  <c r="D58" i="56"/>
  <c r="E58" i="56"/>
  <c r="F58" i="56"/>
  <c r="G58" i="56"/>
  <c r="H58" i="56"/>
  <c r="I58" i="56"/>
  <c r="J58" i="56"/>
  <c r="K58" i="56"/>
  <c r="L58" i="56"/>
  <c r="M58" i="56"/>
  <c r="N58" i="56"/>
  <c r="O58" i="56"/>
  <c r="P58" i="56"/>
  <c r="Q58" i="56"/>
  <c r="R58" i="56"/>
  <c r="S58" i="56"/>
  <c r="T58" i="56"/>
  <c r="U58" i="56"/>
  <c r="V58" i="56"/>
  <c r="W58" i="56"/>
  <c r="X58" i="56"/>
  <c r="Y58" i="56"/>
  <c r="Z58" i="56"/>
  <c r="AA58" i="56"/>
  <c r="AB58" i="56"/>
  <c r="AC58" i="56"/>
  <c r="AD58" i="56"/>
  <c r="AE58" i="56"/>
  <c r="AF58" i="56"/>
  <c r="AG58" i="56"/>
  <c r="C58" i="56"/>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6" i="2"/>
  <c r="B22" i="2"/>
  <c r="B19" i="2"/>
  <c r="B18" i="2"/>
  <c r="B17" i="2"/>
  <c r="B12" i="2"/>
  <c r="B5" i="2"/>
  <c r="D180" i="56" l="1"/>
  <c r="E180" i="56"/>
  <c r="F180" i="56"/>
  <c r="G180" i="56"/>
  <c r="H180" i="56"/>
  <c r="I180" i="56"/>
  <c r="J180" i="56"/>
  <c r="K180" i="56"/>
  <c r="L180" i="56"/>
  <c r="M180" i="56"/>
  <c r="N180" i="56"/>
  <c r="O180" i="56"/>
  <c r="P180" i="56"/>
  <c r="Q180" i="56"/>
  <c r="R180" i="56"/>
  <c r="S180" i="56"/>
  <c r="T180" i="56"/>
  <c r="U180" i="56"/>
  <c r="V180" i="56"/>
  <c r="W180" i="56"/>
  <c r="X180" i="56"/>
  <c r="Y180" i="56"/>
  <c r="Z180" i="56"/>
  <c r="AA180" i="56"/>
  <c r="AB180" i="56"/>
  <c r="AC180" i="56"/>
  <c r="AD180" i="56"/>
  <c r="AE180" i="56"/>
  <c r="AF180" i="56"/>
  <c r="AG180" i="56"/>
  <c r="B10" i="8"/>
  <c r="D85" i="56" l="1"/>
  <c r="E85" i="56"/>
  <c r="F85" i="56"/>
  <c r="G85" i="56"/>
  <c r="H85" i="56"/>
  <c r="I85" i="56"/>
  <c r="J85" i="56"/>
  <c r="K85" i="56"/>
  <c r="L85" i="56"/>
  <c r="M85" i="56"/>
  <c r="N85" i="56"/>
  <c r="O85" i="56"/>
  <c r="P85" i="56"/>
  <c r="Q85" i="56"/>
  <c r="R85" i="56"/>
  <c r="S85" i="56"/>
  <c r="T85" i="56"/>
  <c r="U85" i="56"/>
  <c r="V85" i="56"/>
  <c r="W85" i="56"/>
  <c r="X85" i="56"/>
  <c r="Y85" i="56"/>
  <c r="Z85" i="56"/>
  <c r="AA85" i="56"/>
  <c r="AB85" i="56"/>
  <c r="AC85" i="56"/>
  <c r="AD85" i="56"/>
  <c r="AE85" i="56"/>
  <c r="AF85" i="56"/>
  <c r="AG85" i="56"/>
  <c r="C85" i="56"/>
  <c r="D102" i="56"/>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D103"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C103" i="56"/>
  <c r="C102" i="56"/>
  <c r="D48"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D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AE49" i="56"/>
  <c r="AF49" i="56"/>
  <c r="AG49" i="56"/>
  <c r="C49" i="56"/>
  <c r="C48" i="56"/>
  <c r="D239" i="56"/>
  <c r="E239" i="56"/>
  <c r="F239" i="56"/>
  <c r="G239" i="56"/>
  <c r="H239" i="56"/>
  <c r="I239" i="56"/>
  <c r="J239" i="56"/>
  <c r="K239" i="56"/>
  <c r="L239" i="56"/>
  <c r="M239" i="56"/>
  <c r="N239" i="56"/>
  <c r="O239" i="56"/>
  <c r="P239" i="56"/>
  <c r="Q239" i="56"/>
  <c r="R239" i="56"/>
  <c r="S239" i="56"/>
  <c r="T239" i="56"/>
  <c r="U239" i="56"/>
  <c r="V239" i="56"/>
  <c r="W239" i="56"/>
  <c r="X239" i="56"/>
  <c r="Y239" i="56"/>
  <c r="Z239" i="56"/>
  <c r="AA239" i="56"/>
  <c r="AB239" i="56"/>
  <c r="AC239" i="56"/>
  <c r="AD239" i="56"/>
  <c r="AE239" i="56"/>
  <c r="AF239" i="56"/>
  <c r="AG239" i="56"/>
  <c r="C239" i="56"/>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B52"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B49" i="59"/>
  <c r="D10" i="56" l="1"/>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D19" i="56"/>
  <c r="C11" i="2" s="1"/>
  <c r="E19" i="56"/>
  <c r="D11" i="2" s="1"/>
  <c r="F19" i="56"/>
  <c r="E11" i="2" s="1"/>
  <c r="G19" i="56"/>
  <c r="F11" i="2" s="1"/>
  <c r="H19" i="56"/>
  <c r="G11" i="2" s="1"/>
  <c r="I19" i="56"/>
  <c r="H11" i="2" s="1"/>
  <c r="J19" i="56"/>
  <c r="I11"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D22" i="56"/>
  <c r="C14" i="2" s="1"/>
  <c r="E22" i="56"/>
  <c r="D14" i="2" s="1"/>
  <c r="F22" i="56"/>
  <c r="E14" i="2" s="1"/>
  <c r="G22" i="56"/>
  <c r="F14" i="2" s="1"/>
  <c r="H22" i="56"/>
  <c r="G14" i="2" s="1"/>
  <c r="I22" i="56"/>
  <c r="H14" i="2" s="1"/>
  <c r="J22" i="56"/>
  <c r="I14" i="2" s="1"/>
  <c r="D23" i="56"/>
  <c r="C15" i="2" s="1"/>
  <c r="E23" i="56"/>
  <c r="D15" i="2" s="1"/>
  <c r="F23" i="56"/>
  <c r="E15" i="2" s="1"/>
  <c r="G23" i="56"/>
  <c r="F15" i="2" s="1"/>
  <c r="H23" i="56"/>
  <c r="G15" i="2" s="1"/>
  <c r="I23" i="56"/>
  <c r="H15" i="2" s="1"/>
  <c r="J23" i="56"/>
  <c r="I15" i="2" s="1"/>
  <c r="D24" i="56"/>
  <c r="C16" i="2" s="1"/>
  <c r="E24" i="56"/>
  <c r="D16" i="2" s="1"/>
  <c r="F24" i="56"/>
  <c r="E16" i="2" s="1"/>
  <c r="G24" i="56"/>
  <c r="F16" i="2" s="1"/>
  <c r="H24" i="56"/>
  <c r="G16" i="2" s="1"/>
  <c r="I24" i="56"/>
  <c r="H16" i="2" s="1"/>
  <c r="J24" i="56"/>
  <c r="I16"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D64" i="56"/>
  <c r="E64" i="56"/>
  <c r="F64" i="56"/>
  <c r="G64" i="56"/>
  <c r="H64" i="56"/>
  <c r="I64" i="56"/>
  <c r="J64" i="56"/>
  <c r="K64" i="56"/>
  <c r="L64" i="56"/>
  <c r="M64" i="56"/>
  <c r="N64" i="56"/>
  <c r="O64" i="56"/>
  <c r="P64" i="56"/>
  <c r="Q64" i="56"/>
  <c r="R64" i="56"/>
  <c r="S64" i="56"/>
  <c r="T64" i="56"/>
  <c r="U64" i="56"/>
  <c r="V64" i="56"/>
  <c r="W64" i="56"/>
  <c r="X64" i="56"/>
  <c r="Y64" i="56"/>
  <c r="Z64" i="56"/>
  <c r="AA64" i="56"/>
  <c r="AB64" i="56"/>
  <c r="AC64" i="56"/>
  <c r="AD64" i="56"/>
  <c r="AE64" i="56"/>
  <c r="AF64" i="56"/>
  <c r="AG64" i="56"/>
  <c r="D68"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D69"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D70"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D71" i="56"/>
  <c r="E71" i="56"/>
  <c r="F71" i="56"/>
  <c r="G71" i="56"/>
  <c r="H71" i="56"/>
  <c r="I71" i="56"/>
  <c r="J71" i="56"/>
  <c r="K71" i="56"/>
  <c r="L71" i="56"/>
  <c r="M71" i="56"/>
  <c r="N71" i="56"/>
  <c r="O71" i="56"/>
  <c r="P71" i="56"/>
  <c r="Q71" i="56"/>
  <c r="R71" i="56"/>
  <c r="S71" i="56"/>
  <c r="T71" i="56"/>
  <c r="U71" i="56"/>
  <c r="V71" i="56"/>
  <c r="W71" i="56"/>
  <c r="X71" i="56"/>
  <c r="Y71" i="56"/>
  <c r="Z71" i="56"/>
  <c r="AA71" i="56"/>
  <c r="AB71" i="56"/>
  <c r="AC71" i="56"/>
  <c r="AD71" i="56"/>
  <c r="AE71" i="56"/>
  <c r="AF71" i="56"/>
  <c r="AG71" i="56"/>
  <c r="D75"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D76"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D78" i="56"/>
  <c r="E78" i="56"/>
  <c r="F78" i="56"/>
  <c r="G78" i="56"/>
  <c r="H78" i="56"/>
  <c r="I78" i="56"/>
  <c r="J78" i="56"/>
  <c r="K78" i="56"/>
  <c r="L78" i="56"/>
  <c r="M78" i="56"/>
  <c r="N78" i="56"/>
  <c r="O78" i="56"/>
  <c r="P78" i="56"/>
  <c r="Q78" i="56"/>
  <c r="R78" i="56"/>
  <c r="S78" i="56"/>
  <c r="T78" i="56"/>
  <c r="U78" i="56"/>
  <c r="V78" i="56"/>
  <c r="W78" i="56"/>
  <c r="X78" i="56"/>
  <c r="Y78" i="56"/>
  <c r="Z78" i="56"/>
  <c r="AA78" i="56"/>
  <c r="AB78" i="56"/>
  <c r="AC78" i="56"/>
  <c r="AD78" i="56"/>
  <c r="AE78" i="56"/>
  <c r="AF78" i="56"/>
  <c r="AG78" i="56"/>
  <c r="D82"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D83"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D86" i="56"/>
  <c r="E86" i="56"/>
  <c r="F86" i="56"/>
  <c r="G86" i="56"/>
  <c r="H86" i="56"/>
  <c r="I86" i="56"/>
  <c r="J86" i="56"/>
  <c r="K86" i="56"/>
  <c r="L86" i="56"/>
  <c r="M86" i="56"/>
  <c r="N86" i="56"/>
  <c r="O86" i="56"/>
  <c r="P86" i="56"/>
  <c r="Q86" i="56"/>
  <c r="R86" i="56"/>
  <c r="S86" i="56"/>
  <c r="T86" i="56"/>
  <c r="U86" i="56"/>
  <c r="V86" i="56"/>
  <c r="W86" i="56"/>
  <c r="X86" i="56"/>
  <c r="Y86" i="56"/>
  <c r="Z86" i="56"/>
  <c r="AA86" i="56"/>
  <c r="AB86" i="56"/>
  <c r="AC86" i="56"/>
  <c r="AD86" i="56"/>
  <c r="AE86" i="56"/>
  <c r="AF86" i="56"/>
  <c r="AG86" i="56"/>
  <c r="D226" i="56"/>
  <c r="E226" i="56"/>
  <c r="F226" i="56"/>
  <c r="G226" i="56"/>
  <c r="H226" i="56"/>
  <c r="I226" i="56"/>
  <c r="J226" i="56"/>
  <c r="K226" i="56"/>
  <c r="L226" i="56"/>
  <c r="M226" i="56"/>
  <c r="N226" i="56"/>
  <c r="O226" i="56"/>
  <c r="P226" i="56"/>
  <c r="Q226" i="56"/>
  <c r="R226" i="56"/>
  <c r="S226" i="56"/>
  <c r="T226" i="56"/>
  <c r="U226" i="56"/>
  <c r="V226" i="56"/>
  <c r="W226" i="56"/>
  <c r="X226" i="56"/>
  <c r="Y226" i="56"/>
  <c r="Z226" i="56"/>
  <c r="AA226" i="56"/>
  <c r="AB226" i="56"/>
  <c r="AC226" i="56"/>
  <c r="AD226" i="56"/>
  <c r="AE226" i="56"/>
  <c r="AF226" i="56"/>
  <c r="AG226" i="56"/>
  <c r="D230" i="56"/>
  <c r="E230" i="56"/>
  <c r="F230" i="56"/>
  <c r="G230" i="56"/>
  <c r="H230" i="56"/>
  <c r="I230" i="56"/>
  <c r="J230" i="56"/>
  <c r="K230" i="56"/>
  <c r="L230" i="56"/>
  <c r="M230" i="56"/>
  <c r="N230" i="56"/>
  <c r="O230" i="56"/>
  <c r="P230" i="56"/>
  <c r="Q230" i="56"/>
  <c r="R230" i="56"/>
  <c r="S230" i="56"/>
  <c r="T230" i="56"/>
  <c r="U230" i="56"/>
  <c r="V230" i="56"/>
  <c r="W230" i="56"/>
  <c r="X230" i="56"/>
  <c r="Y230" i="56"/>
  <c r="Z230" i="56"/>
  <c r="AA230" i="56"/>
  <c r="AB230" i="56"/>
  <c r="AC230" i="56"/>
  <c r="AD230" i="56"/>
  <c r="AE230" i="56"/>
  <c r="AF230" i="56"/>
  <c r="AG230" i="56"/>
  <c r="D231" i="56"/>
  <c r="E231" i="56"/>
  <c r="F231" i="56"/>
  <c r="G231" i="56"/>
  <c r="H231" i="56"/>
  <c r="I231" i="56"/>
  <c r="J231" i="56"/>
  <c r="K231" i="56"/>
  <c r="L231" i="56"/>
  <c r="M231" i="56"/>
  <c r="N231" i="56"/>
  <c r="O231" i="56"/>
  <c r="P231" i="56"/>
  <c r="Q231" i="56"/>
  <c r="R231" i="56"/>
  <c r="S231" i="56"/>
  <c r="T231" i="56"/>
  <c r="U231" i="56"/>
  <c r="V231" i="56"/>
  <c r="W231" i="56"/>
  <c r="X231" i="56"/>
  <c r="Y231" i="56"/>
  <c r="Z231" i="56"/>
  <c r="AA231" i="56"/>
  <c r="AB231" i="56"/>
  <c r="AC231" i="56"/>
  <c r="AD231" i="56"/>
  <c r="AE231" i="56"/>
  <c r="AF231" i="56"/>
  <c r="AG231" i="56"/>
  <c r="D232" i="56"/>
  <c r="E232" i="56"/>
  <c r="F232" i="56"/>
  <c r="G232" i="56"/>
  <c r="H232" i="56"/>
  <c r="I232" i="56"/>
  <c r="J232" i="56"/>
  <c r="K232" i="56"/>
  <c r="L232" i="56"/>
  <c r="M232" i="56"/>
  <c r="N232" i="56"/>
  <c r="O232" i="56"/>
  <c r="P232" i="56"/>
  <c r="Q232" i="56"/>
  <c r="R232" i="56"/>
  <c r="S232" i="56"/>
  <c r="T232" i="56"/>
  <c r="U232" i="56"/>
  <c r="V232" i="56"/>
  <c r="W232" i="56"/>
  <c r="X232" i="56"/>
  <c r="Y232" i="56"/>
  <c r="Z232" i="56"/>
  <c r="AA232" i="56"/>
  <c r="AB232" i="56"/>
  <c r="AC232" i="56"/>
  <c r="AD232" i="56"/>
  <c r="AE232" i="56"/>
  <c r="AF232" i="56"/>
  <c r="AG232" i="56"/>
  <c r="D233" i="56"/>
  <c r="E233" i="56"/>
  <c r="F233" i="56"/>
  <c r="G233" i="56"/>
  <c r="H233" i="56"/>
  <c r="I233" i="56"/>
  <c r="J233" i="56"/>
  <c r="K233" i="56"/>
  <c r="L233" i="56"/>
  <c r="M233" i="56"/>
  <c r="N233" i="56"/>
  <c r="O233" i="56"/>
  <c r="P233" i="56"/>
  <c r="Q233" i="56"/>
  <c r="R233" i="56"/>
  <c r="S233" i="56"/>
  <c r="T233" i="56"/>
  <c r="U233" i="56"/>
  <c r="V233" i="56"/>
  <c r="W233" i="56"/>
  <c r="X233" i="56"/>
  <c r="Y233" i="56"/>
  <c r="Z233" i="56"/>
  <c r="AA233" i="56"/>
  <c r="AB233" i="56"/>
  <c r="AC233" i="56"/>
  <c r="AD233" i="56"/>
  <c r="AE233" i="56"/>
  <c r="AF233" i="56"/>
  <c r="AG233" i="56"/>
  <c r="D234" i="56"/>
  <c r="E234" i="56"/>
  <c r="F234" i="56"/>
  <c r="G234" i="56"/>
  <c r="H234" i="56"/>
  <c r="I234" i="56"/>
  <c r="J234" i="56"/>
  <c r="K234" i="56"/>
  <c r="L234" i="56"/>
  <c r="M234" i="56"/>
  <c r="N234" i="56"/>
  <c r="O234" i="56"/>
  <c r="P234" i="56"/>
  <c r="Q234" i="56"/>
  <c r="R234" i="56"/>
  <c r="S234" i="56"/>
  <c r="T234" i="56"/>
  <c r="U234" i="56"/>
  <c r="V234" i="56"/>
  <c r="W234" i="56"/>
  <c r="X234" i="56"/>
  <c r="Y234" i="56"/>
  <c r="Z234" i="56"/>
  <c r="AA234" i="56"/>
  <c r="AB234" i="56"/>
  <c r="AC234" i="56"/>
  <c r="AD234" i="56"/>
  <c r="AE234" i="56"/>
  <c r="AF234" i="56"/>
  <c r="AG234" i="56"/>
  <c r="D237" i="56"/>
  <c r="E237" i="56"/>
  <c r="F237" i="56"/>
  <c r="G237" i="56"/>
  <c r="H237" i="56"/>
  <c r="I237" i="56"/>
  <c r="J237" i="56"/>
  <c r="K237" i="56"/>
  <c r="L237" i="56"/>
  <c r="M237" i="56"/>
  <c r="N237" i="56"/>
  <c r="O237" i="56"/>
  <c r="P237" i="56"/>
  <c r="Q237" i="56"/>
  <c r="R237" i="56"/>
  <c r="S237" i="56"/>
  <c r="T237" i="56"/>
  <c r="U237" i="56"/>
  <c r="V237" i="56"/>
  <c r="W237" i="56"/>
  <c r="X237" i="56"/>
  <c r="Y237" i="56"/>
  <c r="Z237" i="56"/>
  <c r="AA237" i="56"/>
  <c r="AB237" i="56"/>
  <c r="AC237" i="56"/>
  <c r="AD237" i="56"/>
  <c r="AE237" i="56"/>
  <c r="AF237" i="56"/>
  <c r="AG237" i="56"/>
  <c r="D238" i="56"/>
  <c r="E238" i="56"/>
  <c r="F238" i="56"/>
  <c r="G238" i="56"/>
  <c r="H238" i="56"/>
  <c r="I238" i="56"/>
  <c r="J238" i="56"/>
  <c r="K238" i="56"/>
  <c r="L238" i="56"/>
  <c r="M238" i="56"/>
  <c r="N238" i="56"/>
  <c r="O238" i="56"/>
  <c r="P238" i="56"/>
  <c r="Q238" i="56"/>
  <c r="R238" i="56"/>
  <c r="S238" i="56"/>
  <c r="T238" i="56"/>
  <c r="U238" i="56"/>
  <c r="V238" i="56"/>
  <c r="W238" i="56"/>
  <c r="X238" i="56"/>
  <c r="Y238" i="56"/>
  <c r="Z238" i="56"/>
  <c r="AA238" i="56"/>
  <c r="AB238" i="56"/>
  <c r="AC238" i="56"/>
  <c r="AD238" i="56"/>
  <c r="AE238" i="56"/>
  <c r="AF238" i="56"/>
  <c r="AG238" i="56"/>
  <c r="D240" i="56"/>
  <c r="E240" i="56"/>
  <c r="F240" i="56"/>
  <c r="G240" i="56"/>
  <c r="H240" i="56"/>
  <c r="I240" i="56"/>
  <c r="J240" i="56"/>
  <c r="K240" i="56"/>
  <c r="L240" i="56"/>
  <c r="M240" i="56"/>
  <c r="N240" i="56"/>
  <c r="O240" i="56"/>
  <c r="P240" i="56"/>
  <c r="Q240" i="56"/>
  <c r="R240" i="56"/>
  <c r="S240" i="56"/>
  <c r="T240" i="56"/>
  <c r="U240" i="56"/>
  <c r="V240" i="56"/>
  <c r="W240" i="56"/>
  <c r="X240" i="56"/>
  <c r="Y240" i="56"/>
  <c r="Z240" i="56"/>
  <c r="AA240" i="56"/>
  <c r="AB240" i="56"/>
  <c r="AC240" i="56"/>
  <c r="AD240" i="56"/>
  <c r="AE240" i="56"/>
  <c r="AF240" i="56"/>
  <c r="AG240" i="56"/>
  <c r="D244" i="56"/>
  <c r="E244" i="56"/>
  <c r="F244" i="56"/>
  <c r="G244" i="56"/>
  <c r="H244" i="56"/>
  <c r="I244" i="56"/>
  <c r="J244" i="56"/>
  <c r="K244" i="56"/>
  <c r="L244" i="56"/>
  <c r="M244" i="56"/>
  <c r="N244" i="56"/>
  <c r="O244" i="56"/>
  <c r="P244" i="56"/>
  <c r="Q244" i="56"/>
  <c r="R244" i="56"/>
  <c r="S244" i="56"/>
  <c r="T244" i="56"/>
  <c r="U244" i="56"/>
  <c r="V244" i="56"/>
  <c r="W244" i="56"/>
  <c r="X244" i="56"/>
  <c r="Y244" i="56"/>
  <c r="Z244" i="56"/>
  <c r="AA244" i="56"/>
  <c r="AB244" i="56"/>
  <c r="AC244" i="56"/>
  <c r="AD244" i="56"/>
  <c r="AE244" i="56"/>
  <c r="AF244" i="56"/>
  <c r="AG244" i="56"/>
  <c r="D245" i="56"/>
  <c r="E245" i="56"/>
  <c r="F245" i="56"/>
  <c r="G245" i="56"/>
  <c r="H245" i="56"/>
  <c r="I245" i="56"/>
  <c r="J245" i="56"/>
  <c r="K245" i="56"/>
  <c r="L245" i="56"/>
  <c r="M245" i="56"/>
  <c r="N245" i="56"/>
  <c r="O245" i="56"/>
  <c r="P245" i="56"/>
  <c r="Q245" i="56"/>
  <c r="R245" i="56"/>
  <c r="S245" i="56"/>
  <c r="T245" i="56"/>
  <c r="U245" i="56"/>
  <c r="V245" i="56"/>
  <c r="W245" i="56"/>
  <c r="X245" i="56"/>
  <c r="Y245" i="56"/>
  <c r="Z245" i="56"/>
  <c r="AA245" i="56"/>
  <c r="AB245" i="56"/>
  <c r="AC245" i="56"/>
  <c r="AD245" i="56"/>
  <c r="AE245" i="56"/>
  <c r="AF245" i="56"/>
  <c r="AG245" i="56"/>
  <c r="D247" i="56"/>
  <c r="E247" i="56"/>
  <c r="F247" i="56"/>
  <c r="G247" i="56"/>
  <c r="H247" i="56"/>
  <c r="I247" i="56"/>
  <c r="J247" i="56"/>
  <c r="K247" i="56"/>
  <c r="L247" i="56"/>
  <c r="M247" i="56"/>
  <c r="N247" i="56"/>
  <c r="O247" i="56"/>
  <c r="P247" i="56"/>
  <c r="Q247" i="56"/>
  <c r="R247" i="56"/>
  <c r="S247" i="56"/>
  <c r="T247" i="56"/>
  <c r="U247" i="56"/>
  <c r="V247" i="56"/>
  <c r="W247" i="56"/>
  <c r="X247" i="56"/>
  <c r="Y247" i="56"/>
  <c r="Z247" i="56"/>
  <c r="AA247" i="56"/>
  <c r="AB247" i="56"/>
  <c r="AC247" i="56"/>
  <c r="AD247" i="56"/>
  <c r="AE247" i="56"/>
  <c r="AF247" i="56"/>
  <c r="AG247" i="56"/>
  <c r="D248" i="56"/>
  <c r="E248" i="56"/>
  <c r="F248" i="56"/>
  <c r="G248" i="56"/>
  <c r="H248" i="56"/>
  <c r="I248" i="56"/>
  <c r="J248" i="56"/>
  <c r="K248" i="56"/>
  <c r="L248" i="56"/>
  <c r="M248" i="56"/>
  <c r="N248" i="56"/>
  <c r="O248" i="56"/>
  <c r="P248" i="56"/>
  <c r="Q248" i="56"/>
  <c r="R248" i="56"/>
  <c r="S248" i="56"/>
  <c r="T248" i="56"/>
  <c r="U248" i="56"/>
  <c r="V248" i="56"/>
  <c r="W248" i="56"/>
  <c r="X248" i="56"/>
  <c r="Y248" i="56"/>
  <c r="Z248" i="56"/>
  <c r="AA248" i="56"/>
  <c r="AB248" i="56"/>
  <c r="AC248" i="56"/>
  <c r="AD248" i="56"/>
  <c r="AE248" i="56"/>
  <c r="AF248" i="56"/>
  <c r="AG248" i="56"/>
  <c r="C247" i="56"/>
  <c r="C245" i="56"/>
  <c r="C244" i="56"/>
  <c r="C240" i="56"/>
  <c r="C238" i="56"/>
  <c r="C237" i="56"/>
  <c r="C233" i="56"/>
  <c r="C232" i="56"/>
  <c r="C231" i="56"/>
  <c r="C230" i="56"/>
  <c r="D199" i="56"/>
  <c r="E199" i="56"/>
  <c r="F199" i="56"/>
  <c r="G199" i="56"/>
  <c r="H199" i="56"/>
  <c r="I199" i="56"/>
  <c r="J199" i="56"/>
  <c r="K199" i="56"/>
  <c r="L199" i="56"/>
  <c r="M199" i="56"/>
  <c r="N199" i="56"/>
  <c r="O199" i="56"/>
  <c r="P199" i="56"/>
  <c r="Q199" i="56"/>
  <c r="R199" i="56"/>
  <c r="S199" i="56"/>
  <c r="T199" i="56"/>
  <c r="U199" i="56"/>
  <c r="V199" i="56"/>
  <c r="W199" i="56"/>
  <c r="X199" i="56"/>
  <c r="Y199" i="56"/>
  <c r="Z199" i="56"/>
  <c r="AA199" i="56"/>
  <c r="AB199" i="56"/>
  <c r="AC199" i="56"/>
  <c r="AD199" i="56"/>
  <c r="AE199" i="56"/>
  <c r="AF199" i="56"/>
  <c r="AG199" i="56"/>
  <c r="D203" i="56"/>
  <c r="E203" i="56"/>
  <c r="F203" i="56"/>
  <c r="G203" i="56"/>
  <c r="H203" i="56"/>
  <c r="I203" i="56"/>
  <c r="J203" i="56"/>
  <c r="K203" i="56"/>
  <c r="L203" i="56"/>
  <c r="M203" i="56"/>
  <c r="N203" i="56"/>
  <c r="O203" i="56"/>
  <c r="P203" i="56"/>
  <c r="Q203" i="56"/>
  <c r="R203" i="56"/>
  <c r="S203" i="56"/>
  <c r="T203" i="56"/>
  <c r="U203" i="56"/>
  <c r="V203" i="56"/>
  <c r="W203" i="56"/>
  <c r="X203" i="56"/>
  <c r="Y203" i="56"/>
  <c r="Z203" i="56"/>
  <c r="AA203" i="56"/>
  <c r="AB203" i="56"/>
  <c r="AC203" i="56"/>
  <c r="AD203" i="56"/>
  <c r="AE203" i="56"/>
  <c r="AF203" i="56"/>
  <c r="AG203" i="56"/>
  <c r="D204" i="56"/>
  <c r="E204" i="56"/>
  <c r="F204" i="56"/>
  <c r="G204" i="56"/>
  <c r="H204" i="56"/>
  <c r="I204" i="56"/>
  <c r="J204" i="56"/>
  <c r="K204" i="56"/>
  <c r="L204" i="56"/>
  <c r="M204" i="56"/>
  <c r="N204" i="56"/>
  <c r="O204" i="56"/>
  <c r="P204" i="56"/>
  <c r="Q204" i="56"/>
  <c r="R204" i="56"/>
  <c r="S204" i="56"/>
  <c r="T204" i="56"/>
  <c r="U204" i="56"/>
  <c r="V204" i="56"/>
  <c r="W204" i="56"/>
  <c r="X204" i="56"/>
  <c r="Y204" i="56"/>
  <c r="Z204" i="56"/>
  <c r="AA204" i="56"/>
  <c r="AB204" i="56"/>
  <c r="AC204" i="56"/>
  <c r="AD204" i="56"/>
  <c r="AE204" i="56"/>
  <c r="AF204" i="56"/>
  <c r="AG204" i="56"/>
  <c r="D205" i="56"/>
  <c r="E205" i="56"/>
  <c r="F205" i="56"/>
  <c r="G205" i="56"/>
  <c r="H205" i="56"/>
  <c r="I205" i="56"/>
  <c r="J205" i="56"/>
  <c r="K205" i="56"/>
  <c r="L205" i="56"/>
  <c r="M205" i="56"/>
  <c r="N205" i="56"/>
  <c r="O205" i="56"/>
  <c r="P205" i="56"/>
  <c r="Q205" i="56"/>
  <c r="R205" i="56"/>
  <c r="S205" i="56"/>
  <c r="T205" i="56"/>
  <c r="U205" i="56"/>
  <c r="V205" i="56"/>
  <c r="W205" i="56"/>
  <c r="X205" i="56"/>
  <c r="Y205" i="56"/>
  <c r="Z205" i="56"/>
  <c r="AA205" i="56"/>
  <c r="AB205" i="56"/>
  <c r="AC205" i="56"/>
  <c r="AD205" i="56"/>
  <c r="AE205" i="56"/>
  <c r="AF205" i="56"/>
  <c r="AG205" i="56"/>
  <c r="D206" i="56"/>
  <c r="E206" i="56"/>
  <c r="F206" i="56"/>
  <c r="G206" i="56"/>
  <c r="H206" i="56"/>
  <c r="I206" i="56"/>
  <c r="J206" i="56"/>
  <c r="K206" i="56"/>
  <c r="L206" i="56"/>
  <c r="M206" i="56"/>
  <c r="N206" i="56"/>
  <c r="O206" i="56"/>
  <c r="P206" i="56"/>
  <c r="Q206" i="56"/>
  <c r="R206" i="56"/>
  <c r="S206" i="56"/>
  <c r="T206" i="56"/>
  <c r="U206" i="56"/>
  <c r="V206" i="56"/>
  <c r="W206" i="56"/>
  <c r="X206" i="56"/>
  <c r="Y206" i="56"/>
  <c r="Z206" i="56"/>
  <c r="AA206" i="56"/>
  <c r="AB206" i="56"/>
  <c r="AC206" i="56"/>
  <c r="AD206" i="56"/>
  <c r="AE206" i="56"/>
  <c r="AF206" i="56"/>
  <c r="AG206" i="56"/>
  <c r="D207" i="56"/>
  <c r="E207" i="56"/>
  <c r="F207" i="56"/>
  <c r="G207" i="56"/>
  <c r="H207" i="56"/>
  <c r="I207" i="56"/>
  <c r="J207" i="56"/>
  <c r="K207" i="56"/>
  <c r="L207" i="56"/>
  <c r="M207" i="56"/>
  <c r="N207" i="56"/>
  <c r="O207" i="56"/>
  <c r="P207" i="56"/>
  <c r="Q207" i="56"/>
  <c r="R207" i="56"/>
  <c r="S207" i="56"/>
  <c r="T207" i="56"/>
  <c r="U207" i="56"/>
  <c r="V207" i="56"/>
  <c r="W207" i="56"/>
  <c r="X207" i="56"/>
  <c r="Y207" i="56"/>
  <c r="Z207" i="56"/>
  <c r="AA207" i="56"/>
  <c r="AB207" i="56"/>
  <c r="AC207" i="56"/>
  <c r="AD207" i="56"/>
  <c r="AE207" i="56"/>
  <c r="AF207" i="56"/>
  <c r="AG207" i="56"/>
  <c r="D210" i="56"/>
  <c r="E210" i="56"/>
  <c r="F210" i="56"/>
  <c r="G210" i="56"/>
  <c r="H210" i="56"/>
  <c r="I210" i="56"/>
  <c r="J210" i="56"/>
  <c r="K210" i="56"/>
  <c r="L210" i="56"/>
  <c r="M210" i="56"/>
  <c r="N210" i="56"/>
  <c r="O210" i="56"/>
  <c r="P210" i="56"/>
  <c r="Q210" i="56"/>
  <c r="R210" i="56"/>
  <c r="S210" i="56"/>
  <c r="T210" i="56"/>
  <c r="U210" i="56"/>
  <c r="V210" i="56"/>
  <c r="W210" i="56"/>
  <c r="X210" i="56"/>
  <c r="Y210" i="56"/>
  <c r="Z210" i="56"/>
  <c r="AA210" i="56"/>
  <c r="AB210" i="56"/>
  <c r="AC210" i="56"/>
  <c r="AD210" i="56"/>
  <c r="AE210" i="56"/>
  <c r="AF210" i="56"/>
  <c r="AG210" i="56"/>
  <c r="D211" i="56"/>
  <c r="E211" i="56"/>
  <c r="F211" i="56"/>
  <c r="G211" i="56"/>
  <c r="H211" i="56"/>
  <c r="I211" i="56"/>
  <c r="J211" i="56"/>
  <c r="K211" i="56"/>
  <c r="L211" i="56"/>
  <c r="M211" i="56"/>
  <c r="N211" i="56"/>
  <c r="O211" i="56"/>
  <c r="P211" i="56"/>
  <c r="Q211" i="56"/>
  <c r="R211" i="56"/>
  <c r="S211" i="56"/>
  <c r="T211" i="56"/>
  <c r="U211" i="56"/>
  <c r="V211" i="56"/>
  <c r="W211" i="56"/>
  <c r="X211" i="56"/>
  <c r="Y211" i="56"/>
  <c r="Z211" i="56"/>
  <c r="AA211" i="56"/>
  <c r="AB211" i="56"/>
  <c r="AC211" i="56"/>
  <c r="AD211" i="56"/>
  <c r="AE211" i="56"/>
  <c r="AF211" i="56"/>
  <c r="AG211" i="56"/>
  <c r="D212" i="56"/>
  <c r="E212" i="56"/>
  <c r="F212" i="56"/>
  <c r="G212" i="56"/>
  <c r="H212" i="56"/>
  <c r="I212" i="56"/>
  <c r="J212" i="56"/>
  <c r="K212" i="56"/>
  <c r="L212" i="56"/>
  <c r="M212" i="56"/>
  <c r="N212" i="56"/>
  <c r="O212" i="56"/>
  <c r="P212" i="56"/>
  <c r="Q212" i="56"/>
  <c r="R212" i="56"/>
  <c r="S212" i="56"/>
  <c r="T212" i="56"/>
  <c r="U212" i="56"/>
  <c r="V212" i="56"/>
  <c r="W212" i="56"/>
  <c r="X212" i="56"/>
  <c r="Y212" i="56"/>
  <c r="Z212" i="56"/>
  <c r="AA212" i="56"/>
  <c r="AB212" i="56"/>
  <c r="AC212" i="56"/>
  <c r="AD212" i="56"/>
  <c r="AE212" i="56"/>
  <c r="AF212" i="56"/>
  <c r="AG212" i="56"/>
  <c r="D213" i="56"/>
  <c r="E213" i="56"/>
  <c r="F213" i="56"/>
  <c r="G213" i="56"/>
  <c r="H213" i="56"/>
  <c r="I213" i="56"/>
  <c r="J213" i="56"/>
  <c r="K213" i="56"/>
  <c r="L213" i="56"/>
  <c r="M213" i="56"/>
  <c r="N213" i="56"/>
  <c r="O213" i="56"/>
  <c r="P213" i="56"/>
  <c r="Q213" i="56"/>
  <c r="R213" i="56"/>
  <c r="S213" i="56"/>
  <c r="T213" i="56"/>
  <c r="U213" i="56"/>
  <c r="V213" i="56"/>
  <c r="W213" i="56"/>
  <c r="X213" i="56"/>
  <c r="Y213" i="56"/>
  <c r="Z213" i="56"/>
  <c r="AA213" i="56"/>
  <c r="AB213" i="56"/>
  <c r="AC213" i="56"/>
  <c r="AD213" i="56"/>
  <c r="AE213" i="56"/>
  <c r="AF213" i="56"/>
  <c r="AG213" i="56"/>
  <c r="D217" i="56"/>
  <c r="E217" i="56"/>
  <c r="F217" i="56"/>
  <c r="G217" i="56"/>
  <c r="H217" i="56"/>
  <c r="I217" i="56"/>
  <c r="J217" i="56"/>
  <c r="K217" i="56"/>
  <c r="L217" i="56"/>
  <c r="M217" i="56"/>
  <c r="N217" i="56"/>
  <c r="O217" i="56"/>
  <c r="P217" i="56"/>
  <c r="Q217" i="56"/>
  <c r="R217" i="56"/>
  <c r="S217" i="56"/>
  <c r="T217" i="56"/>
  <c r="U217" i="56"/>
  <c r="V217" i="56"/>
  <c r="W217" i="56"/>
  <c r="X217" i="56"/>
  <c r="Y217" i="56"/>
  <c r="Z217" i="56"/>
  <c r="AA217" i="56"/>
  <c r="AB217" i="56"/>
  <c r="AC217" i="56"/>
  <c r="AD217" i="56"/>
  <c r="AE217" i="56"/>
  <c r="AF217" i="56"/>
  <c r="AG217" i="56"/>
  <c r="D218" i="56"/>
  <c r="E218" i="56"/>
  <c r="F218" i="56"/>
  <c r="G218" i="56"/>
  <c r="H218" i="56"/>
  <c r="I218" i="56"/>
  <c r="J218" i="56"/>
  <c r="K218" i="56"/>
  <c r="L218" i="56"/>
  <c r="M218" i="56"/>
  <c r="N218" i="56"/>
  <c r="O218" i="56"/>
  <c r="P218" i="56"/>
  <c r="Q218" i="56"/>
  <c r="R218" i="56"/>
  <c r="S218" i="56"/>
  <c r="T218" i="56"/>
  <c r="U218" i="56"/>
  <c r="V218" i="56"/>
  <c r="W218" i="56"/>
  <c r="X218" i="56"/>
  <c r="Y218" i="56"/>
  <c r="Z218" i="56"/>
  <c r="AA218" i="56"/>
  <c r="AB218" i="56"/>
  <c r="AC218" i="56"/>
  <c r="AD218" i="56"/>
  <c r="AE218" i="56"/>
  <c r="AF218" i="56"/>
  <c r="AG218" i="56"/>
  <c r="D220" i="56"/>
  <c r="E220" i="56"/>
  <c r="F220" i="56"/>
  <c r="G220" i="56"/>
  <c r="H220" i="56"/>
  <c r="I220" i="56"/>
  <c r="J220" i="56"/>
  <c r="K220" i="56"/>
  <c r="L220" i="56"/>
  <c r="M220" i="56"/>
  <c r="N220" i="56"/>
  <c r="O220" i="56"/>
  <c r="P220" i="56"/>
  <c r="Q220" i="56"/>
  <c r="R220" i="56"/>
  <c r="S220" i="56"/>
  <c r="T220" i="56"/>
  <c r="U220" i="56"/>
  <c r="V220" i="56"/>
  <c r="W220" i="56"/>
  <c r="X220" i="56"/>
  <c r="Y220" i="56"/>
  <c r="Z220" i="56"/>
  <c r="AA220" i="56"/>
  <c r="AB220" i="56"/>
  <c r="AC220" i="56"/>
  <c r="AD220" i="56"/>
  <c r="AE220" i="56"/>
  <c r="AF220" i="56"/>
  <c r="AG220" i="56"/>
  <c r="D221" i="56"/>
  <c r="E221" i="56"/>
  <c r="F221" i="56"/>
  <c r="G221" i="56"/>
  <c r="H221" i="56"/>
  <c r="I221" i="56"/>
  <c r="J221" i="56"/>
  <c r="K221" i="56"/>
  <c r="L221" i="56"/>
  <c r="M221" i="56"/>
  <c r="N221" i="56"/>
  <c r="O221" i="56"/>
  <c r="P221" i="56"/>
  <c r="Q221" i="56"/>
  <c r="R221" i="56"/>
  <c r="S221" i="56"/>
  <c r="T221" i="56"/>
  <c r="U221" i="56"/>
  <c r="V221" i="56"/>
  <c r="W221" i="56"/>
  <c r="X221" i="56"/>
  <c r="Y221" i="56"/>
  <c r="Z221" i="56"/>
  <c r="AA221" i="56"/>
  <c r="AB221" i="56"/>
  <c r="AC221" i="56"/>
  <c r="AD221" i="56"/>
  <c r="AE221" i="56"/>
  <c r="AF221" i="56"/>
  <c r="AG221" i="56"/>
  <c r="C220" i="56"/>
  <c r="C218" i="56"/>
  <c r="C217" i="56"/>
  <c r="C213" i="56"/>
  <c r="C212" i="56"/>
  <c r="C211" i="56"/>
  <c r="C210" i="56"/>
  <c r="C207" i="56"/>
  <c r="C206" i="56"/>
  <c r="C205" i="56"/>
  <c r="C204" i="56"/>
  <c r="C203" i="56"/>
  <c r="D139" i="56" l="1"/>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C139" i="56"/>
  <c r="D130" i="56" l="1"/>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C130" i="56"/>
  <c r="D118" i="56" l="1"/>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D122" i="56"/>
  <c r="E122" i="56"/>
  <c r="F122" i="56"/>
  <c r="G122" i="56"/>
  <c r="H122" i="56"/>
  <c r="I122" i="56"/>
  <c r="J122" i="56"/>
  <c r="K122" i="56"/>
  <c r="L122" i="56"/>
  <c r="M122" i="56"/>
  <c r="N122" i="56"/>
  <c r="O122" i="56"/>
  <c r="P122" i="56"/>
  <c r="Q122" i="56"/>
  <c r="R122" i="56"/>
  <c r="S122" i="56"/>
  <c r="T122" i="56"/>
  <c r="U122" i="56"/>
  <c r="V122" i="56"/>
  <c r="W122" i="56"/>
  <c r="X122" i="56"/>
  <c r="Y122" i="56"/>
  <c r="Z122" i="56"/>
  <c r="AA122" i="56"/>
  <c r="AB122" i="56"/>
  <c r="AC122" i="56"/>
  <c r="AD122" i="56"/>
  <c r="AE122" i="56"/>
  <c r="AF122" i="56"/>
  <c r="AG122" i="56"/>
  <c r="D123"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D124"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D125"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D129" i="56"/>
  <c r="E129" i="56"/>
  <c r="F129" i="56"/>
  <c r="G129" i="56"/>
  <c r="H129" i="56"/>
  <c r="I129" i="56"/>
  <c r="J129" i="56"/>
  <c r="K129" i="56"/>
  <c r="L129" i="56"/>
  <c r="M129" i="56"/>
  <c r="N129" i="56"/>
  <c r="O129" i="56"/>
  <c r="P129" i="56"/>
  <c r="Q129" i="56"/>
  <c r="R129" i="56"/>
  <c r="S129" i="56"/>
  <c r="T129" i="56"/>
  <c r="U129" i="56"/>
  <c r="V129" i="56"/>
  <c r="W129" i="56"/>
  <c r="X129" i="56"/>
  <c r="Y129" i="56"/>
  <c r="Z129" i="56"/>
  <c r="AA129" i="56"/>
  <c r="AB129" i="56"/>
  <c r="AC129" i="56"/>
  <c r="AD129" i="56"/>
  <c r="AE129" i="56"/>
  <c r="AF129" i="56"/>
  <c r="AG129" i="56"/>
  <c r="D132"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D136" i="56"/>
  <c r="E136" i="56"/>
  <c r="F136" i="56"/>
  <c r="G136" i="56"/>
  <c r="H136" i="56"/>
  <c r="I136" i="56"/>
  <c r="J136" i="56"/>
  <c r="K136" i="56"/>
  <c r="L136" i="56"/>
  <c r="M136" i="56"/>
  <c r="N136" i="56"/>
  <c r="O136" i="56"/>
  <c r="P136" i="56"/>
  <c r="Q136" i="56"/>
  <c r="R136" i="56"/>
  <c r="S136" i="56"/>
  <c r="T136" i="56"/>
  <c r="U136" i="56"/>
  <c r="V136" i="56"/>
  <c r="W136" i="56"/>
  <c r="X136" i="56"/>
  <c r="Y136" i="56"/>
  <c r="Z136" i="56"/>
  <c r="AA136" i="56"/>
  <c r="AB136" i="56"/>
  <c r="AC136" i="56"/>
  <c r="AD136" i="56"/>
  <c r="AE136" i="56"/>
  <c r="AF136" i="56"/>
  <c r="AG136" i="56"/>
  <c r="D137"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D140"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C137" i="56"/>
  <c r="C136" i="56"/>
  <c r="C132" i="56"/>
  <c r="C129" i="56"/>
  <c r="C125" i="56"/>
  <c r="C124" i="56"/>
  <c r="C123" i="56"/>
  <c r="C122" i="56"/>
  <c r="C48" i="59" l="1"/>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57" i="59"/>
  <c r="B56" i="59"/>
  <c r="B55" i="59"/>
  <c r="B53" i="59"/>
  <c r="B51" i="59"/>
  <c r="B50" i="59"/>
  <c r="B48" i="59"/>
  <c r="C23" i="56"/>
  <c r="B15" i="2" s="1"/>
  <c r="C5" i="7" l="1"/>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s="1"/>
  <c r="D12" i="58" s="1" a="1"/>
  <c r="D12" i="58" s="1"/>
  <c r="C13" i="58" a="1"/>
  <c r="C13" i="58" s="1"/>
  <c r="D13" i="58" s="1" a="1"/>
  <c r="D13" i="58" s="1"/>
  <c r="C14" i="58" a="1"/>
  <c r="C14" i="58" s="1"/>
  <c r="D14" i="58" s="1" a="1"/>
  <c r="D14" i="58" s="1"/>
  <c r="C15" i="58" a="1"/>
  <c r="C15" i="58" s="1"/>
  <c r="D15" i="58" s="1" a="1"/>
  <c r="D15" i="58" s="1"/>
  <c r="C16" i="58" a="1"/>
  <c r="C16" i="58"/>
  <c r="D16" i="58" s="1" a="1"/>
  <c r="D16" i="58" s="1"/>
  <c r="C17" i="58" a="1"/>
  <c r="C17" i="58" s="1"/>
  <c r="D17" i="58" s="1" a="1"/>
  <c r="D17" i="58" s="1"/>
  <c r="C18" i="58" a="1"/>
  <c r="C18" i="58" s="1"/>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c r="D26" i="58" s="1" a="1"/>
  <c r="D26" i="58" s="1"/>
  <c r="C27" i="58" a="1"/>
  <c r="C27" i="58" s="1"/>
  <c r="D27" i="58" s="1" a="1"/>
  <c r="D27" i="58" s="1"/>
  <c r="C28" i="58" a="1"/>
  <c r="C28" i="58" s="1"/>
  <c r="D28" i="58" s="1" a="1"/>
  <c r="D28" i="58" s="1"/>
  <c r="C29" i="58" a="1"/>
  <c r="C29" i="58" s="1"/>
  <c r="D29" i="58" s="1" a="1"/>
  <c r="D29" i="58" s="1"/>
  <c r="C30" i="58" a="1"/>
  <c r="C30" i="58" s="1"/>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C8" i="58" a="1"/>
  <c r="C8" i="58" s="1"/>
  <c r="D8" i="58" s="1" a="1"/>
  <c r="D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2" i="59" l="1"/>
  <c r="E34" i="59"/>
  <c r="E31" i="59"/>
  <c r="E28" i="59"/>
  <c r="E30" i="59"/>
  <c r="E37" i="59"/>
  <c r="E29" i="59"/>
  <c r="B18" i="59"/>
  <c r="B22" i="59" s="1"/>
  <c r="M18" i="59"/>
  <c r="E18" i="59"/>
  <c r="E33" i="59"/>
  <c r="E36" i="59"/>
  <c r="E35" i="59"/>
  <c r="G18" i="59"/>
  <c r="G22" i="59" s="1"/>
  <c r="T18" i="59"/>
  <c r="U18" i="59" s="1"/>
  <c r="L18" i="59"/>
  <c r="L22" i="59" s="1"/>
  <c r="D18" i="59"/>
  <c r="D22" i="59" s="1"/>
  <c r="R18" i="59"/>
  <c r="R22" i="59" s="1"/>
  <c r="J18" i="59"/>
  <c r="J22" i="59" s="1"/>
  <c r="O18" i="59"/>
  <c r="O22" i="59" s="1"/>
  <c r="Q18" i="59"/>
  <c r="Q22" i="59" s="1"/>
  <c r="I18" i="59"/>
  <c r="I22" i="59" s="1"/>
  <c r="E22" i="59"/>
  <c r="H18" i="59"/>
  <c r="H22" i="59" s="1"/>
  <c r="P18" i="59"/>
  <c r="P22" i="59" s="1"/>
  <c r="M22" i="59"/>
  <c r="N18" i="59"/>
  <c r="N22" i="59" s="1"/>
  <c r="F18" i="59"/>
  <c r="F22" i="59" s="1"/>
  <c r="S18" i="59"/>
  <c r="S22" i="59" s="1"/>
  <c r="K18" i="59"/>
  <c r="K22" i="59" s="1"/>
  <c r="C18" i="59"/>
  <c r="C22" i="59" s="1"/>
  <c r="T22" i="59" l="1"/>
  <c r="E38" i="59"/>
  <c r="U16" i="59"/>
  <c r="U17" i="59"/>
  <c r="Y82" i="59" l="1"/>
  <c r="Q82" i="59"/>
  <c r="AF82" i="59"/>
  <c r="X82" i="59"/>
  <c r="P82" i="59"/>
  <c r="AD82" i="59"/>
  <c r="V82" i="59"/>
  <c r="N82" i="59"/>
  <c r="AC82" i="59"/>
  <c r="U82" i="59"/>
  <c r="AA82" i="59"/>
  <c r="L82" i="59"/>
  <c r="D82" i="59"/>
  <c r="AA81" i="59"/>
  <c r="S81" i="59"/>
  <c r="K81" i="59"/>
  <c r="C81" i="59"/>
  <c r="Z80" i="59"/>
  <c r="R80" i="59"/>
  <c r="J80" i="59"/>
  <c r="Z82" i="59"/>
  <c r="K82" i="59"/>
  <c r="C82" i="59"/>
  <c r="Z81" i="59"/>
  <c r="R81" i="59"/>
  <c r="J81" i="59"/>
  <c r="B81" i="59"/>
  <c r="Y80" i="59"/>
  <c r="Q80" i="59"/>
  <c r="I80" i="59"/>
  <c r="AF79" i="59"/>
  <c r="X79" i="59"/>
  <c r="P79" i="59"/>
  <c r="H79" i="59"/>
  <c r="AE78" i="59"/>
  <c r="W78" i="59"/>
  <c r="O78" i="59"/>
  <c r="G78" i="59"/>
  <c r="AD77" i="59"/>
  <c r="V77" i="59"/>
  <c r="N77" i="59"/>
  <c r="F77" i="59"/>
  <c r="AC76" i="59"/>
  <c r="U76" i="59"/>
  <c r="M76" i="59"/>
  <c r="E76" i="59"/>
  <c r="AB75" i="59"/>
  <c r="T75" i="59"/>
  <c r="L75" i="59"/>
  <c r="D75" i="59"/>
  <c r="AA74" i="59"/>
  <c r="S74" i="59"/>
  <c r="K74" i="59"/>
  <c r="C74" i="59"/>
  <c r="Z73" i="59"/>
  <c r="R73" i="59"/>
  <c r="J73" i="59"/>
  <c r="B73" i="59"/>
  <c r="AE82" i="59"/>
  <c r="J82" i="59"/>
  <c r="AE81" i="59"/>
  <c r="U81" i="59"/>
  <c r="I81" i="59"/>
  <c r="AD80" i="59"/>
  <c r="T80" i="59"/>
  <c r="H80" i="59"/>
  <c r="AD79" i="59"/>
  <c r="U79" i="59"/>
  <c r="L79" i="59"/>
  <c r="C79" i="59"/>
  <c r="Y78" i="59"/>
  <c r="P78" i="59"/>
  <c r="F78" i="59"/>
  <c r="AB77" i="59"/>
  <c r="S77" i="59"/>
  <c r="AB82" i="59"/>
  <c r="I82" i="59"/>
  <c r="AD81" i="59"/>
  <c r="T81" i="59"/>
  <c r="H81" i="59"/>
  <c r="AC80" i="59"/>
  <c r="S80" i="59"/>
  <c r="G80" i="59"/>
  <c r="AC79" i="59"/>
  <c r="T79" i="59"/>
  <c r="K79" i="59"/>
  <c r="B79" i="59"/>
  <c r="X78" i="59"/>
  <c r="N78" i="59"/>
  <c r="E78" i="59"/>
  <c r="AA77" i="59"/>
  <c r="R77" i="59"/>
  <c r="W82" i="59"/>
  <c r="H82" i="59"/>
  <c r="AC81" i="59"/>
  <c r="Q81" i="59"/>
  <c r="G81" i="59"/>
  <c r="AB80" i="59"/>
  <c r="P80" i="59"/>
  <c r="F80" i="59"/>
  <c r="AB79" i="59"/>
  <c r="S79" i="59"/>
  <c r="J79" i="59"/>
  <c r="AF78" i="59"/>
  <c r="V78" i="59"/>
  <c r="M78" i="59"/>
  <c r="D78" i="59"/>
  <c r="Z77" i="59"/>
  <c r="Q77" i="59"/>
  <c r="H77" i="59"/>
  <c r="AD76" i="59"/>
  <c r="T76" i="59"/>
  <c r="K76" i="59"/>
  <c r="B76" i="59"/>
  <c r="X75" i="59"/>
  <c r="O75" i="59"/>
  <c r="F75" i="59"/>
  <c r="AB74" i="59"/>
  <c r="R74" i="59"/>
  <c r="I74" i="59"/>
  <c r="AE73" i="59"/>
  <c r="V73" i="59"/>
  <c r="M73" i="59"/>
  <c r="D73" i="59"/>
  <c r="T82" i="59"/>
  <c r="G82" i="59"/>
  <c r="AB81" i="59"/>
  <c r="P81" i="59"/>
  <c r="F81" i="59"/>
  <c r="AA80" i="59"/>
  <c r="O80" i="59"/>
  <c r="E80" i="59"/>
  <c r="AA79" i="59"/>
  <c r="R79" i="59"/>
  <c r="I79" i="59"/>
  <c r="AD78" i="59"/>
  <c r="U78" i="59"/>
  <c r="L78" i="59"/>
  <c r="C78" i="59"/>
  <c r="Y77" i="59"/>
  <c r="P77" i="59"/>
  <c r="G77" i="59"/>
  <c r="AB76" i="59"/>
  <c r="S76" i="59"/>
  <c r="J76" i="59"/>
  <c r="AF75" i="59"/>
  <c r="W75" i="59"/>
  <c r="N75" i="59"/>
  <c r="E75" i="59"/>
  <c r="Z74" i="59"/>
  <c r="Q74" i="59"/>
  <c r="H74" i="59"/>
  <c r="AD73" i="59"/>
  <c r="U73" i="59"/>
  <c r="L73" i="59"/>
  <c r="C73" i="59"/>
  <c r="M82" i="59"/>
  <c r="V81" i="59"/>
  <c r="AE80" i="59"/>
  <c r="K80" i="59"/>
  <c r="V79" i="59"/>
  <c r="D79" i="59"/>
  <c r="Q78" i="59"/>
  <c r="AC77" i="59"/>
  <c r="K77" i="59"/>
  <c r="AE76" i="59"/>
  <c r="Q76" i="59"/>
  <c r="F76" i="59"/>
  <c r="Y75" i="59"/>
  <c r="K75" i="59"/>
  <c r="AE74" i="59"/>
  <c r="T74" i="59"/>
  <c r="F74" i="59"/>
  <c r="Y73" i="59"/>
  <c r="N73" i="59"/>
  <c r="E82" i="59"/>
  <c r="W80" i="59"/>
  <c r="C80" i="59"/>
  <c r="AB78" i="59"/>
  <c r="W77" i="59"/>
  <c r="Z76" i="59"/>
  <c r="C76" i="59"/>
  <c r="F82" i="59"/>
  <c r="O81" i="59"/>
  <c r="X80" i="59"/>
  <c r="D80" i="59"/>
  <c r="Q79" i="59"/>
  <c r="AC78" i="59"/>
  <c r="K78" i="59"/>
  <c r="X77" i="59"/>
  <c r="J77" i="59"/>
  <c r="AA76" i="59"/>
  <c r="P76" i="59"/>
  <c r="D76" i="59"/>
  <c r="V75" i="59"/>
  <c r="J75" i="59"/>
  <c r="AD74" i="59"/>
  <c r="P74" i="59"/>
  <c r="E74" i="59"/>
  <c r="X73" i="59"/>
  <c r="K73" i="59"/>
  <c r="N81" i="59"/>
  <c r="O79" i="59"/>
  <c r="J78" i="59"/>
  <c r="I77" i="59"/>
  <c r="O76" i="59"/>
  <c r="W81" i="59"/>
  <c r="N80" i="59"/>
  <c r="N79" i="59"/>
  <c r="S78" i="59"/>
  <c r="T77" i="59"/>
  <c r="AF76" i="59"/>
  <c r="I76" i="59"/>
  <c r="U75" i="59"/>
  <c r="G75" i="59"/>
  <c r="V74" i="59"/>
  <c r="D74" i="59"/>
  <c r="S73" i="59"/>
  <c r="E73" i="59"/>
  <c r="Y76" i="59"/>
  <c r="AF81" i="59"/>
  <c r="Z79" i="59"/>
  <c r="D77" i="59"/>
  <c r="Y74" i="59"/>
  <c r="H73" i="59"/>
  <c r="S82" i="59"/>
  <c r="M81" i="59"/>
  <c r="M80" i="59"/>
  <c r="M79" i="59"/>
  <c r="R78" i="59"/>
  <c r="O77" i="59"/>
  <c r="H76" i="59"/>
  <c r="S75" i="59"/>
  <c r="C75" i="59"/>
  <c r="U74" i="59"/>
  <c r="B74" i="59"/>
  <c r="Q73" i="59"/>
  <c r="R82" i="59"/>
  <c r="L81" i="59"/>
  <c r="L80" i="59"/>
  <c r="G79" i="59"/>
  <c r="I78" i="59"/>
  <c r="M77" i="59"/>
  <c r="X76" i="59"/>
  <c r="G76" i="59"/>
  <c r="R75" i="59"/>
  <c r="B75" i="59"/>
  <c r="O74" i="59"/>
  <c r="AF73" i="59"/>
  <c r="P73" i="59"/>
  <c r="O82" i="59"/>
  <c r="E81" i="59"/>
  <c r="B80" i="59"/>
  <c r="F79" i="59"/>
  <c r="H78" i="59"/>
  <c r="L77" i="59"/>
  <c r="W76" i="59"/>
  <c r="AE75" i="59"/>
  <c r="Q75" i="59"/>
  <c r="AF74" i="59"/>
  <c r="N74" i="59"/>
  <c r="AC73" i="59"/>
  <c r="O73" i="59"/>
  <c r="D81" i="59"/>
  <c r="E79" i="59"/>
  <c r="V76" i="59"/>
  <c r="P75" i="59"/>
  <c r="M74" i="59"/>
  <c r="I73" i="59"/>
  <c r="AF80" i="59"/>
  <c r="AF77" i="59"/>
  <c r="R76" i="59"/>
  <c r="M75" i="59"/>
  <c r="AA73" i="59"/>
  <c r="B82" i="59"/>
  <c r="AE79" i="59"/>
  <c r="B78" i="59"/>
  <c r="E77" i="59"/>
  <c r="AD75" i="59"/>
  <c r="AC74" i="59"/>
  <c r="AB73" i="59"/>
  <c r="AA78" i="59"/>
  <c r="AC75" i="59"/>
  <c r="L74" i="59"/>
  <c r="T78" i="59"/>
  <c r="Z75" i="59"/>
  <c r="T73" i="59"/>
  <c r="AE77" i="59"/>
  <c r="H75" i="59"/>
  <c r="V80" i="59"/>
  <c r="U80" i="59"/>
  <c r="W74" i="59"/>
  <c r="Y79" i="59"/>
  <c r="J74" i="59"/>
  <c r="L76" i="59"/>
  <c r="Z78" i="59"/>
  <c r="Y81" i="59"/>
  <c r="I75" i="59"/>
  <c r="G73" i="59"/>
  <c r="X81" i="59"/>
  <c r="U77" i="59"/>
  <c r="F73" i="59"/>
  <c r="C77" i="59"/>
  <c r="X74" i="59"/>
  <c r="B77" i="59"/>
  <c r="N76" i="59"/>
  <c r="W79" i="59"/>
  <c r="G74" i="59"/>
  <c r="AA75" i="59"/>
  <c r="W73"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5" i="10"/>
  <c r="B12" i="10"/>
  <c r="B17" i="10"/>
  <c r="B18" i="10"/>
  <c r="B19" i="10"/>
  <c r="B22" i="10"/>
  <c r="B25" i="10"/>
  <c r="B26" i="10"/>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1" i="8"/>
  <c r="B12" i="8"/>
  <c r="B13" i="8"/>
  <c r="B14" i="8"/>
  <c r="B15" i="8"/>
  <c r="B16" i="8"/>
  <c r="B17" i="8"/>
  <c r="B18" i="8"/>
  <c r="B19" i="8"/>
  <c r="B20" i="8"/>
  <c r="B21" i="8"/>
  <c r="B22" i="8"/>
  <c r="B23" i="8"/>
  <c r="B24" i="8"/>
  <c r="B25" i="8"/>
  <c r="B26" i="8"/>
  <c r="B2" i="8"/>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5" i="5"/>
  <c r="B12" i="5"/>
  <c r="B17" i="5"/>
  <c r="B18" i="5"/>
  <c r="B19" i="5"/>
  <c r="B22" i="5"/>
  <c r="B25" i="5"/>
  <c r="B26" i="5"/>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248" i="56"/>
  <c r="B24" i="10" s="1"/>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B23"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B16"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B15"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B14"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B13"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C226" i="56"/>
  <c r="B2" i="10" s="1"/>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C221" i="56"/>
  <c r="B24" i="9" s="1"/>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99" i="56"/>
  <c r="B2" i="9" s="1"/>
  <c r="B30" i="59" l="1"/>
  <c r="B28" i="59"/>
  <c r="B33" i="59"/>
  <c r="B31" i="59"/>
  <c r="B34" i="59"/>
  <c r="B35" i="59"/>
  <c r="B36" i="59"/>
  <c r="B37" i="59"/>
  <c r="B32" i="59"/>
  <c r="B29" i="59"/>
  <c r="AG167" i="56"/>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G166" i="56"/>
  <c r="AF23" i="7" s="1"/>
  <c r="AF166" i="56"/>
  <c r="AE23" i="7" s="1"/>
  <c r="AE166" i="56"/>
  <c r="AD23" i="7" s="1"/>
  <c r="AD166" i="56"/>
  <c r="AC23" i="7" s="1"/>
  <c r="AC166" i="56"/>
  <c r="AB23" i="7" s="1"/>
  <c r="AB166" i="56"/>
  <c r="AA23" i="7" s="1"/>
  <c r="AA166" i="56"/>
  <c r="Z23" i="7" s="1"/>
  <c r="Z166" i="56"/>
  <c r="Y23" i="7" s="1"/>
  <c r="Y166" i="56"/>
  <c r="X23" i="7" s="1"/>
  <c r="X166" i="56"/>
  <c r="W23" i="7" s="1"/>
  <c r="W166" i="56"/>
  <c r="V23" i="7" s="1"/>
  <c r="V166" i="56"/>
  <c r="U23" i="7" s="1"/>
  <c r="U166" i="56"/>
  <c r="T23" i="7" s="1"/>
  <c r="T166" i="56"/>
  <c r="S23" i="7" s="1"/>
  <c r="S166" i="56"/>
  <c r="R23" i="7" s="1"/>
  <c r="R166" i="56"/>
  <c r="Q23" i="7" s="1"/>
  <c r="Q166" i="56"/>
  <c r="P23" i="7" s="1"/>
  <c r="P166" i="56"/>
  <c r="O23" i="7" s="1"/>
  <c r="O166" i="56"/>
  <c r="N23" i="7" s="1"/>
  <c r="N166" i="56"/>
  <c r="M23" i="7" s="1"/>
  <c r="M166" i="56"/>
  <c r="L23" i="7" s="1"/>
  <c r="L166" i="56"/>
  <c r="K23" i="7" s="1"/>
  <c r="K166" i="56"/>
  <c r="J23" i="7" s="1"/>
  <c r="J166" i="56"/>
  <c r="I23" i="7" s="1"/>
  <c r="I166" i="56"/>
  <c r="H23" i="7" s="1"/>
  <c r="H166" i="56"/>
  <c r="G23" i="7" s="1"/>
  <c r="G166" i="56"/>
  <c r="F23" i="7" s="1"/>
  <c r="F166" i="56"/>
  <c r="E23" i="7" s="1"/>
  <c r="E166" i="56"/>
  <c r="D23" i="7" s="1"/>
  <c r="D166" i="56"/>
  <c r="C23" i="7" s="1"/>
  <c r="C166" i="56"/>
  <c r="B23" i="7" s="1"/>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G158" i="56"/>
  <c r="AF15" i="7" s="1"/>
  <c r="AF158" i="56"/>
  <c r="AE15" i="7" s="1"/>
  <c r="AE158" i="56"/>
  <c r="AD15" i="7" s="1"/>
  <c r="AD158" i="56"/>
  <c r="AC15" i="7" s="1"/>
  <c r="AC158" i="56"/>
  <c r="AB15" i="7" s="1"/>
  <c r="AB158" i="56"/>
  <c r="AA15" i="7" s="1"/>
  <c r="AA158" i="56"/>
  <c r="Z15" i="7" s="1"/>
  <c r="Z158" i="56"/>
  <c r="Y15" i="7" s="1"/>
  <c r="Y158" i="56"/>
  <c r="X15" i="7" s="1"/>
  <c r="X158" i="56"/>
  <c r="W15" i="7" s="1"/>
  <c r="W158" i="56"/>
  <c r="V15" i="7" s="1"/>
  <c r="V158" i="56"/>
  <c r="U15" i="7" s="1"/>
  <c r="U158" i="56"/>
  <c r="T15" i="7" s="1"/>
  <c r="T158" i="56"/>
  <c r="S15" i="7" s="1"/>
  <c r="S158" i="56"/>
  <c r="R15" i="7" s="1"/>
  <c r="R158" i="56"/>
  <c r="Q15" i="7" s="1"/>
  <c r="Q158" i="56"/>
  <c r="P15" i="7" s="1"/>
  <c r="P158" i="56"/>
  <c r="O15" i="7" s="1"/>
  <c r="O158" i="56"/>
  <c r="N15" i="7" s="1"/>
  <c r="N158" i="56"/>
  <c r="M15" i="7" s="1"/>
  <c r="M158" i="56"/>
  <c r="L15" i="7" s="1"/>
  <c r="L158" i="56"/>
  <c r="K15" i="7" s="1"/>
  <c r="K158" i="56"/>
  <c r="J15" i="7" s="1"/>
  <c r="J158" i="56"/>
  <c r="I15" i="7" s="1"/>
  <c r="I158" i="56"/>
  <c r="H15" i="7" s="1"/>
  <c r="H158" i="56"/>
  <c r="G15" i="7" s="1"/>
  <c r="G158" i="56"/>
  <c r="F15" i="7" s="1"/>
  <c r="F158" i="56"/>
  <c r="E15" i="7" s="1"/>
  <c r="E158" i="56"/>
  <c r="D15" i="7" s="1"/>
  <c r="D158" i="56"/>
  <c r="C15" i="7" s="1"/>
  <c r="C158" i="56"/>
  <c r="B15" i="7" s="1"/>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C140" i="56"/>
  <c r="B24" i="6" s="1"/>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B11" i="5"/>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B9"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B8"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24" i="4"/>
  <c r="C24" i="4"/>
  <c r="C86" i="56"/>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C83" i="56"/>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C82" i="56"/>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C78" i="56"/>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F14"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C76" i="56"/>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AF13"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C75" i="56"/>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C71" i="56"/>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C70" i="56"/>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C69" i="56"/>
  <c r="AF6" i="4"/>
  <c r="AE6" i="4"/>
  <c r="AD6" i="4"/>
  <c r="AC6" i="4"/>
  <c r="AB6" i="4"/>
  <c r="AA6" i="4"/>
  <c r="Z6" i="4"/>
  <c r="Y6" i="4"/>
  <c r="X6" i="4"/>
  <c r="W6" i="4"/>
  <c r="V6" i="4"/>
  <c r="U6" i="4"/>
  <c r="T6" i="4"/>
  <c r="S6" i="4"/>
  <c r="R6" i="4"/>
  <c r="Q6" i="4"/>
  <c r="P6" i="4"/>
  <c r="O6" i="4"/>
  <c r="N6" i="4"/>
  <c r="M6" i="4"/>
  <c r="L6" i="4"/>
  <c r="K6" i="4"/>
  <c r="J6" i="4"/>
  <c r="I6" i="4"/>
  <c r="H6" i="4"/>
  <c r="G6" i="4"/>
  <c r="F6" i="4"/>
  <c r="E6" i="4"/>
  <c r="D6" i="4"/>
  <c r="C6" i="4"/>
  <c r="C68" i="56"/>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C64" i="56"/>
  <c r="I11" i="4"/>
  <c r="H11" i="4"/>
  <c r="G11" i="4"/>
  <c r="F11" i="4"/>
  <c r="E11" i="4"/>
  <c r="D11" i="4"/>
  <c r="C11" i="4"/>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Z65" i="59" l="1"/>
  <c r="O65" i="59"/>
  <c r="E65" i="59"/>
  <c r="N65" i="59"/>
  <c r="U65" i="59"/>
  <c r="AB65" i="59"/>
  <c r="Y65" i="59"/>
  <c r="W65" i="59"/>
  <c r="V65" i="59"/>
  <c r="P65" i="59"/>
  <c r="AD65" i="59"/>
  <c r="Q65" i="59"/>
  <c r="F65" i="59"/>
  <c r="AC65" i="59"/>
  <c r="AA65" i="59"/>
  <c r="D65" i="59"/>
  <c r="M65" i="59"/>
  <c r="L65" i="59"/>
  <c r="S65" i="59"/>
  <c r="R65" i="59"/>
  <c r="I65" i="59"/>
  <c r="K65" i="59"/>
  <c r="J65" i="59"/>
  <c r="C65" i="59"/>
  <c r="B65" i="59"/>
  <c r="H65" i="59"/>
  <c r="G65" i="59"/>
  <c r="X65" i="59"/>
  <c r="AE65" i="59"/>
  <c r="AF65" i="59"/>
  <c r="T65" i="59"/>
  <c r="Y70" i="59"/>
  <c r="T70" i="59"/>
  <c r="S70" i="59"/>
  <c r="B70" i="59"/>
  <c r="Q70" i="59"/>
  <c r="H70" i="59"/>
  <c r="E70" i="59"/>
  <c r="AC70" i="59"/>
  <c r="AB70" i="59"/>
  <c r="K70" i="59"/>
  <c r="I70" i="59"/>
  <c r="M70" i="59"/>
  <c r="L70" i="59"/>
  <c r="C70" i="59"/>
  <c r="D70" i="59"/>
  <c r="W70" i="59"/>
  <c r="J70" i="59"/>
  <c r="Z70" i="59"/>
  <c r="P70" i="59"/>
  <c r="X70" i="59"/>
  <c r="AF70" i="59"/>
  <c r="V70" i="59"/>
  <c r="O70" i="59"/>
  <c r="U70" i="59"/>
  <c r="F70" i="59"/>
  <c r="AA70" i="59"/>
  <c r="G70" i="59"/>
  <c r="AE70" i="59"/>
  <c r="AD70" i="59"/>
  <c r="R70" i="59"/>
  <c r="N70" i="59"/>
  <c r="C63" i="59"/>
  <c r="AE63" i="59"/>
  <c r="AD63" i="59"/>
  <c r="G63" i="59"/>
  <c r="O63" i="59"/>
  <c r="AA63" i="59"/>
  <c r="N63" i="59"/>
  <c r="U63" i="59"/>
  <c r="T63" i="59"/>
  <c r="K63" i="59"/>
  <c r="J63" i="59"/>
  <c r="E63" i="59"/>
  <c r="AF63" i="59"/>
  <c r="Y63" i="59"/>
  <c r="X63" i="59"/>
  <c r="R63" i="59"/>
  <c r="AB63" i="59"/>
  <c r="Z63" i="59"/>
  <c r="F63" i="59"/>
  <c r="Q63" i="59"/>
  <c r="P63" i="59"/>
  <c r="V63" i="59"/>
  <c r="W63" i="59"/>
  <c r="L63" i="59"/>
  <c r="M63" i="59"/>
  <c r="I63" i="59"/>
  <c r="H63" i="59"/>
  <c r="AC63" i="59"/>
  <c r="B63" i="59"/>
  <c r="D63" i="59"/>
  <c r="S63" i="59"/>
  <c r="T69" i="59"/>
  <c r="AB69" i="59"/>
  <c r="W69" i="59"/>
  <c r="K69" i="59"/>
  <c r="S69" i="59"/>
  <c r="Q69" i="59"/>
  <c r="D69" i="59"/>
  <c r="B69" i="59"/>
  <c r="J69" i="59"/>
  <c r="Z69" i="59"/>
  <c r="Y69" i="59"/>
  <c r="G69" i="59"/>
  <c r="E69" i="59"/>
  <c r="AF69" i="59"/>
  <c r="N69" i="59"/>
  <c r="M69" i="59"/>
  <c r="AD69" i="59"/>
  <c r="AA69" i="59"/>
  <c r="X69" i="59"/>
  <c r="C69" i="59"/>
  <c r="F69" i="59"/>
  <c r="L69" i="59"/>
  <c r="I69" i="59"/>
  <c r="V69" i="59"/>
  <c r="P69" i="59"/>
  <c r="R69" i="59"/>
  <c r="H69" i="59"/>
  <c r="AE69" i="59"/>
  <c r="U69" i="59"/>
  <c r="AC69" i="59"/>
  <c r="O69" i="59"/>
  <c r="W68" i="59"/>
  <c r="AB68" i="59"/>
  <c r="O68" i="59"/>
  <c r="Y68" i="59"/>
  <c r="G68" i="59"/>
  <c r="AC68" i="59"/>
  <c r="F68" i="59"/>
  <c r="Q68" i="59"/>
  <c r="R68" i="59"/>
  <c r="X68" i="59"/>
  <c r="AF68" i="59"/>
  <c r="P68" i="59"/>
  <c r="N68" i="59"/>
  <c r="V68" i="59"/>
  <c r="AD68" i="59"/>
  <c r="U68" i="59"/>
  <c r="E68" i="59"/>
  <c r="M68" i="59"/>
  <c r="T68" i="59"/>
  <c r="S68" i="59"/>
  <c r="AA68" i="59"/>
  <c r="Z68" i="59"/>
  <c r="C68" i="59"/>
  <c r="J68" i="59"/>
  <c r="AE68" i="59"/>
  <c r="D68" i="59"/>
  <c r="K68" i="59"/>
  <c r="B68" i="59"/>
  <c r="L68" i="59"/>
  <c r="I68" i="59"/>
  <c r="H68" i="59"/>
  <c r="I67" i="59"/>
  <c r="Q67" i="59"/>
  <c r="O67" i="59"/>
  <c r="M67" i="59"/>
  <c r="K67" i="59"/>
  <c r="J67" i="59"/>
  <c r="G67" i="59"/>
  <c r="H67" i="59"/>
  <c r="C67" i="59"/>
  <c r="B67" i="59"/>
  <c r="AC67" i="59"/>
  <c r="S67" i="59"/>
  <c r="AD67" i="59"/>
  <c r="U67" i="59"/>
  <c r="E67" i="59"/>
  <c r="V67" i="59"/>
  <c r="AE67" i="59"/>
  <c r="N67" i="59"/>
  <c r="L67" i="59"/>
  <c r="D67" i="59"/>
  <c r="T67" i="59"/>
  <c r="W67" i="59"/>
  <c r="F67" i="59"/>
  <c r="AF67" i="59"/>
  <c r="Z67" i="59"/>
  <c r="X67" i="59"/>
  <c r="P67" i="59"/>
  <c r="AA67" i="59"/>
  <c r="R67" i="59"/>
  <c r="AB67" i="59"/>
  <c r="Y67" i="59"/>
  <c r="B38" i="59"/>
  <c r="AF61" i="59"/>
  <c r="T61" i="59"/>
  <c r="I61" i="59"/>
  <c r="H61" i="59"/>
  <c r="D61" i="59"/>
  <c r="J61" i="59"/>
  <c r="AA61" i="59"/>
  <c r="B61" i="59"/>
  <c r="X61" i="59"/>
  <c r="P61" i="59"/>
  <c r="Q61" i="59"/>
  <c r="E61" i="59"/>
  <c r="AE61" i="59"/>
  <c r="AD61" i="59"/>
  <c r="W61" i="59"/>
  <c r="V61" i="59"/>
  <c r="U61" i="59"/>
  <c r="L61" i="59"/>
  <c r="C61" i="59"/>
  <c r="O61" i="59"/>
  <c r="N61" i="59"/>
  <c r="K61" i="59"/>
  <c r="Y61" i="59"/>
  <c r="Z61" i="59"/>
  <c r="M61" i="59"/>
  <c r="G61" i="59"/>
  <c r="F61" i="59"/>
  <c r="AB61" i="59"/>
  <c r="R61" i="59"/>
  <c r="AC61" i="59"/>
  <c r="S61" i="59"/>
  <c r="Z64" i="59"/>
  <c r="Y64" i="59"/>
  <c r="AC64" i="59"/>
  <c r="F64" i="59"/>
  <c r="P64" i="59"/>
  <c r="R64" i="59"/>
  <c r="Q64" i="59"/>
  <c r="E64" i="59"/>
  <c r="J64" i="59"/>
  <c r="I64" i="59"/>
  <c r="AA64" i="59"/>
  <c r="B64" i="59"/>
  <c r="X64" i="59"/>
  <c r="W64" i="59"/>
  <c r="N64" i="59"/>
  <c r="C64" i="59"/>
  <c r="G64" i="59"/>
  <c r="O64" i="59"/>
  <c r="D64" i="59"/>
  <c r="M64" i="59"/>
  <c r="AF64" i="59"/>
  <c r="AE64" i="59"/>
  <c r="AD64" i="59"/>
  <c r="S64" i="59"/>
  <c r="U64" i="59"/>
  <c r="H64" i="59"/>
  <c r="K64" i="59"/>
  <c r="V64" i="59"/>
  <c r="L64" i="59"/>
  <c r="AB64" i="59"/>
  <c r="T64" i="59"/>
  <c r="X62" i="59"/>
  <c r="W62" i="59"/>
  <c r="AB62" i="59"/>
  <c r="Z62" i="59"/>
  <c r="P62" i="59"/>
  <c r="O62" i="59"/>
  <c r="V62" i="59"/>
  <c r="F62" i="59"/>
  <c r="M62" i="59"/>
  <c r="C62" i="59"/>
  <c r="Y62" i="59"/>
  <c r="H62" i="59"/>
  <c r="G62" i="59"/>
  <c r="L62" i="59"/>
  <c r="B62" i="59"/>
  <c r="B87" i="59" s="1"/>
  <c r="R62" i="59"/>
  <c r="AD62" i="59"/>
  <c r="AC62" i="59"/>
  <c r="E62" i="59"/>
  <c r="AA62" i="59"/>
  <c r="T62" i="59"/>
  <c r="S62" i="59"/>
  <c r="J62" i="59"/>
  <c r="I62" i="59"/>
  <c r="N62" i="59"/>
  <c r="D62" i="59"/>
  <c r="Q62" i="59"/>
  <c r="K62" i="59"/>
  <c r="AF62" i="59"/>
  <c r="AE62" i="59"/>
  <c r="U62" i="59"/>
  <c r="U66" i="59"/>
  <c r="M66" i="59"/>
  <c r="AE66" i="59"/>
  <c r="J66" i="59"/>
  <c r="Y66" i="59"/>
  <c r="X66" i="59"/>
  <c r="E66" i="59"/>
  <c r="V66" i="59"/>
  <c r="AD66" i="59"/>
  <c r="W66" i="59"/>
  <c r="S66" i="59"/>
  <c r="Z66" i="59"/>
  <c r="G66" i="59"/>
  <c r="F66" i="59"/>
  <c r="L66" i="59"/>
  <c r="T66" i="59"/>
  <c r="I66" i="59"/>
  <c r="H66" i="59"/>
  <c r="O66" i="59"/>
  <c r="P66" i="59"/>
  <c r="C66" i="59"/>
  <c r="K66" i="59"/>
  <c r="R66" i="59"/>
  <c r="D66" i="59"/>
  <c r="B66" i="59"/>
  <c r="AB66" i="59"/>
  <c r="Q66" i="59"/>
  <c r="AC66" i="59"/>
  <c r="AF66" i="59"/>
  <c r="AA66" i="59"/>
  <c r="N66" i="59"/>
  <c r="C24" i="56"/>
  <c r="B16" i="2" s="1"/>
  <c r="C22" i="56"/>
  <c r="B14" i="2" s="1"/>
  <c r="D91" i="59" l="1"/>
  <c r="E146" i="56" s="1"/>
  <c r="D3" i="7" s="1"/>
  <c r="D103" i="59"/>
  <c r="E147" i="56" s="1"/>
  <c r="D4" i="7" s="1"/>
  <c r="AB89" i="59"/>
  <c r="AC92" i="56" s="1"/>
  <c r="AB3" i="5" s="1"/>
  <c r="AB101" i="59"/>
  <c r="AC93" i="56" s="1"/>
  <c r="AB4" i="5" s="1"/>
  <c r="N86" i="59"/>
  <c r="N98" i="59"/>
  <c r="R92" i="59"/>
  <c r="R104" i="59"/>
  <c r="S174" i="56" s="1"/>
  <c r="R4" i="8" s="1"/>
  <c r="B93" i="59"/>
  <c r="C200" i="56" s="1"/>
  <c r="B3" i="9" s="1"/>
  <c r="B105" i="59"/>
  <c r="C201" i="56" s="1"/>
  <c r="B4" i="9" s="1"/>
  <c r="Y94" i="59"/>
  <c r="Y106" i="59"/>
  <c r="F95" i="59"/>
  <c r="F107" i="59"/>
  <c r="W90" i="59"/>
  <c r="W102" i="59"/>
  <c r="R91" i="59"/>
  <c r="S146" i="56" s="1"/>
  <c r="R3" i="7" s="1"/>
  <c r="R103" i="59"/>
  <c r="S147" i="56" s="1"/>
  <c r="R4" i="7" s="1"/>
  <c r="E91" i="59"/>
  <c r="F146" i="56" s="1"/>
  <c r="E3" i="7" s="1"/>
  <c r="E103" i="59"/>
  <c r="F147" i="56" s="1"/>
  <c r="E4" i="7" s="1"/>
  <c r="O87" i="59"/>
  <c r="O3" i="3" s="1"/>
  <c r="O99" i="59"/>
  <c r="P39" i="56" s="1"/>
  <c r="O4" i="3" s="1"/>
  <c r="AF89" i="59"/>
  <c r="AG92" i="56" s="1"/>
  <c r="AF3" i="5" s="1"/>
  <c r="AF101" i="59"/>
  <c r="AG93" i="56" s="1"/>
  <c r="AF4" i="5" s="1"/>
  <c r="P89" i="59"/>
  <c r="Q92" i="56" s="1"/>
  <c r="P3" i="5" s="1"/>
  <c r="P101" i="59"/>
  <c r="Q93" i="56" s="1"/>
  <c r="P4" i="5" s="1"/>
  <c r="O86" i="59"/>
  <c r="O98" i="59"/>
  <c r="AA92" i="59"/>
  <c r="AA104" i="59"/>
  <c r="AB174" i="56" s="1"/>
  <c r="AA4" i="8" s="1"/>
  <c r="S92" i="59"/>
  <c r="S104" i="59"/>
  <c r="T174" i="56" s="1"/>
  <c r="S4" i="8" s="1"/>
  <c r="K93" i="59"/>
  <c r="K105" i="59"/>
  <c r="T93" i="59"/>
  <c r="T105" i="59"/>
  <c r="AF93" i="59"/>
  <c r="AF105" i="59"/>
  <c r="O93" i="59"/>
  <c r="O105" i="59"/>
  <c r="R94" i="59"/>
  <c r="R106" i="59"/>
  <c r="Z94" i="59"/>
  <c r="Z106" i="59"/>
  <c r="AB94" i="59"/>
  <c r="AB106" i="59"/>
  <c r="M88" i="59"/>
  <c r="M100" i="59"/>
  <c r="T88" i="59"/>
  <c r="T100" i="59"/>
  <c r="C88" i="59"/>
  <c r="C100" i="59"/>
  <c r="U95" i="59"/>
  <c r="U107" i="59"/>
  <c r="W95" i="59"/>
  <c r="W107" i="59"/>
  <c r="AC95" i="59"/>
  <c r="AC107" i="59"/>
  <c r="T90" i="59"/>
  <c r="T102" i="59"/>
  <c r="J90" i="59"/>
  <c r="J102" i="59"/>
  <c r="AA90" i="59"/>
  <c r="AA102" i="59"/>
  <c r="Y90" i="59"/>
  <c r="Y102" i="59"/>
  <c r="AA91" i="59"/>
  <c r="AB146" i="56" s="1"/>
  <c r="AA3" i="7" s="1"/>
  <c r="AA103" i="59"/>
  <c r="AB147" i="56" s="1"/>
  <c r="AA4" i="7" s="1"/>
  <c r="K91" i="59"/>
  <c r="L146" i="56" s="1"/>
  <c r="K3" i="7" s="1"/>
  <c r="K103" i="59"/>
  <c r="L147" i="56" s="1"/>
  <c r="K4" i="7" s="1"/>
  <c r="F91" i="59"/>
  <c r="G146" i="56" s="1"/>
  <c r="F3" i="7" s="1"/>
  <c r="F103" i="59"/>
  <c r="G147" i="56" s="1"/>
  <c r="F4" i="7" s="1"/>
  <c r="X91" i="59"/>
  <c r="Y146" i="56" s="1"/>
  <c r="X3" i="7" s="1"/>
  <c r="X103" i="59"/>
  <c r="Y147" i="56" s="1"/>
  <c r="X4" i="7" s="1"/>
  <c r="AF87" i="59"/>
  <c r="AF3" i="3" s="1"/>
  <c r="AF99" i="59"/>
  <c r="AG39" i="56" s="1"/>
  <c r="AF4" i="3" s="1"/>
  <c r="T87" i="59"/>
  <c r="T3" i="3" s="1"/>
  <c r="T99" i="59"/>
  <c r="U39" i="56" s="1"/>
  <c r="T4" i="3" s="1"/>
  <c r="G87" i="59"/>
  <c r="G3" i="3" s="1"/>
  <c r="G99" i="59"/>
  <c r="H39" i="56" s="1"/>
  <c r="G4" i="3" s="1"/>
  <c r="P87" i="59"/>
  <c r="P3" i="3" s="1"/>
  <c r="P99" i="59"/>
  <c r="Q39" i="56" s="1"/>
  <c r="P4" i="3" s="1"/>
  <c r="V89" i="59"/>
  <c r="W92" i="56" s="1"/>
  <c r="V3" i="5" s="1"/>
  <c r="V101" i="59"/>
  <c r="W93" i="56" s="1"/>
  <c r="V4" i="5" s="1"/>
  <c r="M89" i="59"/>
  <c r="N92" i="56" s="1"/>
  <c r="M3" i="5" s="1"/>
  <c r="M101" i="59"/>
  <c r="N93" i="56" s="1"/>
  <c r="M4" i="5" s="1"/>
  <c r="B89" i="59"/>
  <c r="C92" i="56" s="1"/>
  <c r="B3" i="5" s="1"/>
  <c r="B101" i="59"/>
  <c r="C93" i="56" s="1"/>
  <c r="B4" i="5" s="1"/>
  <c r="F89" i="59"/>
  <c r="G92" i="56" s="1"/>
  <c r="F3" i="5" s="1"/>
  <c r="F101" i="59"/>
  <c r="G93" i="56" s="1"/>
  <c r="F4" i="5" s="1"/>
  <c r="F86" i="59"/>
  <c r="F98" i="59"/>
  <c r="C86" i="59"/>
  <c r="C98" i="59"/>
  <c r="Q86" i="59"/>
  <c r="Q98" i="59"/>
  <c r="I86" i="59"/>
  <c r="I98" i="59"/>
  <c r="P92" i="59"/>
  <c r="P104" i="59"/>
  <c r="Q174" i="56" s="1"/>
  <c r="P4" i="8" s="1"/>
  <c r="L92" i="59"/>
  <c r="L104" i="59"/>
  <c r="M174" i="56" s="1"/>
  <c r="L4" i="8" s="1"/>
  <c r="AC92" i="59"/>
  <c r="AC104" i="59"/>
  <c r="AD174" i="56" s="1"/>
  <c r="AC4" i="8" s="1"/>
  <c r="O92" i="59"/>
  <c r="O104" i="59"/>
  <c r="P174" i="56" s="1"/>
  <c r="O4" i="8" s="1"/>
  <c r="D93" i="59"/>
  <c r="D105" i="59"/>
  <c r="M93" i="59"/>
  <c r="M105" i="59"/>
  <c r="X93" i="59"/>
  <c r="X105" i="59"/>
  <c r="AB93" i="59"/>
  <c r="AB105" i="59"/>
  <c r="P94" i="59"/>
  <c r="P106" i="59"/>
  <c r="AD94" i="59"/>
  <c r="AD106" i="59"/>
  <c r="J94" i="59"/>
  <c r="J106" i="59"/>
  <c r="T94" i="59"/>
  <c r="T106" i="59"/>
  <c r="L88" i="59"/>
  <c r="L100" i="59"/>
  <c r="R88" i="59"/>
  <c r="R100" i="59"/>
  <c r="U88" i="59"/>
  <c r="U100" i="59"/>
  <c r="N95" i="59"/>
  <c r="N107" i="59"/>
  <c r="O95" i="59"/>
  <c r="O107" i="59"/>
  <c r="D95" i="59"/>
  <c r="D107" i="59"/>
  <c r="E95" i="59"/>
  <c r="E107" i="59"/>
  <c r="AF90" i="59"/>
  <c r="AF102" i="59"/>
  <c r="K90" i="59"/>
  <c r="K102" i="59"/>
  <c r="AC90" i="59"/>
  <c r="AC102" i="59"/>
  <c r="AB90" i="59"/>
  <c r="AB102" i="59"/>
  <c r="AF91" i="59"/>
  <c r="AG146" i="56" s="1"/>
  <c r="AF3" i="7" s="1"/>
  <c r="AF103" i="59"/>
  <c r="AG147" i="56" s="1"/>
  <c r="AF4" i="7" s="1"/>
  <c r="C91" i="59"/>
  <c r="D146" i="56" s="1"/>
  <c r="C3" i="7" s="1"/>
  <c r="C103" i="59"/>
  <c r="D147" i="56" s="1"/>
  <c r="C4" i="7" s="1"/>
  <c r="G91" i="59"/>
  <c r="H146" i="56" s="1"/>
  <c r="G3" i="7" s="1"/>
  <c r="G103" i="59"/>
  <c r="H147" i="56" s="1"/>
  <c r="G4" i="7" s="1"/>
  <c r="Y91" i="59"/>
  <c r="Z146" i="56" s="1"/>
  <c r="Y3" i="7" s="1"/>
  <c r="Y103" i="59"/>
  <c r="Z147" i="56" s="1"/>
  <c r="Y4" i="7" s="1"/>
  <c r="K87" i="59"/>
  <c r="K3" i="3" s="1"/>
  <c r="K99" i="59"/>
  <c r="L39" i="56" s="1"/>
  <c r="K4" i="3" s="1"/>
  <c r="AA87" i="59"/>
  <c r="AA3" i="3" s="1"/>
  <c r="AA99" i="59"/>
  <c r="AB39" i="56" s="1"/>
  <c r="AA4" i="3" s="1"/>
  <c r="H87" i="59"/>
  <c r="H3" i="3" s="1"/>
  <c r="H99" i="59"/>
  <c r="I39" i="56" s="1"/>
  <c r="H4" i="3" s="1"/>
  <c r="Z87" i="59"/>
  <c r="Z3" i="3" s="1"/>
  <c r="Z99" i="59"/>
  <c r="AA39" i="56" s="1"/>
  <c r="Z4" i="3" s="1"/>
  <c r="K89" i="59"/>
  <c r="L92" i="56" s="1"/>
  <c r="K3" i="5" s="1"/>
  <c r="K101" i="59"/>
  <c r="L93" i="56" s="1"/>
  <c r="K4" i="5" s="1"/>
  <c r="D89" i="59"/>
  <c r="E92" i="56" s="1"/>
  <c r="D3" i="5" s="1"/>
  <c r="D101" i="59"/>
  <c r="E93" i="56" s="1"/>
  <c r="D4" i="5" s="1"/>
  <c r="AA89" i="59"/>
  <c r="AB92" i="56" s="1"/>
  <c r="AA3" i="5" s="1"/>
  <c r="AA101" i="59"/>
  <c r="AB93" i="56" s="1"/>
  <c r="AA4" i="5" s="1"/>
  <c r="AC89" i="59"/>
  <c r="AD92" i="56" s="1"/>
  <c r="AC3" i="5" s="1"/>
  <c r="AC101" i="59"/>
  <c r="AD93" i="56" s="1"/>
  <c r="AC4" i="5" s="1"/>
  <c r="G86" i="59"/>
  <c r="G98" i="59"/>
  <c r="L86" i="59"/>
  <c r="L98" i="59"/>
  <c r="P86" i="59"/>
  <c r="P98" i="59"/>
  <c r="T86" i="59"/>
  <c r="T98" i="59"/>
  <c r="X92" i="59"/>
  <c r="X104" i="59"/>
  <c r="Y174" i="56" s="1"/>
  <c r="X4" i="8" s="1"/>
  <c r="N92" i="59"/>
  <c r="N104" i="59"/>
  <c r="O174" i="56" s="1"/>
  <c r="N4" i="8" s="1"/>
  <c r="B92" i="59"/>
  <c r="B104" i="59"/>
  <c r="C174" i="56" s="1"/>
  <c r="B4" i="8" s="1"/>
  <c r="Q92" i="59"/>
  <c r="Q104" i="59"/>
  <c r="R174" i="56" s="1"/>
  <c r="Q4" i="8" s="1"/>
  <c r="AE93" i="59"/>
  <c r="AE105" i="59"/>
  <c r="E93" i="59"/>
  <c r="E105" i="59"/>
  <c r="R93" i="59"/>
  <c r="R105" i="59"/>
  <c r="W93" i="59"/>
  <c r="W105" i="59"/>
  <c r="V94" i="59"/>
  <c r="V106" i="59"/>
  <c r="M94" i="59"/>
  <c r="M106" i="59"/>
  <c r="B94" i="59"/>
  <c r="C227" i="56" s="1"/>
  <c r="B3" i="10" s="1"/>
  <c r="B106" i="59"/>
  <c r="C228" i="56" s="1"/>
  <c r="B4" i="10" s="1"/>
  <c r="S88" i="59"/>
  <c r="S100" i="59"/>
  <c r="W88" i="59"/>
  <c r="W100" i="59"/>
  <c r="X88" i="59"/>
  <c r="X100" i="59"/>
  <c r="N88" i="59"/>
  <c r="N100" i="59"/>
  <c r="R95" i="59"/>
  <c r="R107" i="59"/>
  <c r="V95" i="59"/>
  <c r="V107" i="59"/>
  <c r="C95" i="59"/>
  <c r="C107" i="59"/>
  <c r="H95" i="59"/>
  <c r="H107" i="59"/>
  <c r="AE90" i="59"/>
  <c r="AE102" i="59"/>
  <c r="I90" i="59"/>
  <c r="I102" i="59"/>
  <c r="F90" i="59"/>
  <c r="F102" i="59"/>
  <c r="U90" i="59"/>
  <c r="U102" i="59"/>
  <c r="T91" i="59"/>
  <c r="U146" i="56" s="1"/>
  <c r="T3" i="7" s="1"/>
  <c r="T103" i="59"/>
  <c r="U147" i="56" s="1"/>
  <c r="T4" i="7" s="1"/>
  <c r="AE89" i="59"/>
  <c r="AF92" i="56" s="1"/>
  <c r="AE3" i="5" s="1"/>
  <c r="AE101" i="59"/>
  <c r="AF93" i="56" s="1"/>
  <c r="AE4" i="5" s="1"/>
  <c r="T92" i="59"/>
  <c r="T104" i="59"/>
  <c r="U174" i="56" s="1"/>
  <c r="T4" i="8" s="1"/>
  <c r="Y93" i="59"/>
  <c r="Y105" i="59"/>
  <c r="Z88" i="59"/>
  <c r="Z100" i="59"/>
  <c r="D90" i="59"/>
  <c r="D102" i="59"/>
  <c r="AE87" i="59"/>
  <c r="AE3" i="3" s="1"/>
  <c r="AE99" i="59"/>
  <c r="AF39" i="56" s="1"/>
  <c r="AE4" i="3" s="1"/>
  <c r="AC91" i="59"/>
  <c r="AD146" i="56" s="1"/>
  <c r="AC3" i="7" s="1"/>
  <c r="AC103" i="59"/>
  <c r="AD147" i="56" s="1"/>
  <c r="AC4" i="7" s="1"/>
  <c r="P91" i="59"/>
  <c r="Q146" i="56" s="1"/>
  <c r="P3" i="7" s="1"/>
  <c r="P103" i="59"/>
  <c r="Q147" i="56" s="1"/>
  <c r="P4" i="7" s="1"/>
  <c r="Z91" i="59"/>
  <c r="AA146" i="56" s="1"/>
  <c r="Z3" i="7" s="1"/>
  <c r="Z103" i="59"/>
  <c r="AA147" i="56" s="1"/>
  <c r="Z4" i="7" s="1"/>
  <c r="J91" i="59"/>
  <c r="K146" i="56" s="1"/>
  <c r="J3" i="7" s="1"/>
  <c r="J103" i="59"/>
  <c r="K147" i="56" s="1"/>
  <c r="J4" i="7" s="1"/>
  <c r="Q87" i="59"/>
  <c r="Q3" i="3" s="1"/>
  <c r="Q99" i="59"/>
  <c r="R39" i="56" s="1"/>
  <c r="Q4" i="3" s="1"/>
  <c r="E87" i="59"/>
  <c r="E3" i="3" s="1"/>
  <c r="E99" i="59"/>
  <c r="F39" i="56" s="1"/>
  <c r="E4" i="3" s="1"/>
  <c r="Y87" i="59"/>
  <c r="Y3" i="3" s="1"/>
  <c r="Y99" i="59"/>
  <c r="Z39" i="56" s="1"/>
  <c r="Y4" i="3" s="1"/>
  <c r="AB87" i="59"/>
  <c r="AB3" i="3" s="1"/>
  <c r="AB99" i="59"/>
  <c r="AC39" i="56" s="1"/>
  <c r="AB4" i="3" s="1"/>
  <c r="H89" i="59"/>
  <c r="I92" i="56" s="1"/>
  <c r="H3" i="5" s="1"/>
  <c r="H101" i="59"/>
  <c r="I93" i="56" s="1"/>
  <c r="H4" i="5" s="1"/>
  <c r="O89" i="59"/>
  <c r="P92" i="56" s="1"/>
  <c r="O3" i="5" s="1"/>
  <c r="O101" i="59"/>
  <c r="P93" i="56" s="1"/>
  <c r="O4" i="5" s="1"/>
  <c r="I89" i="59"/>
  <c r="J92" i="56" s="1"/>
  <c r="I3" i="5" s="1"/>
  <c r="I101" i="59"/>
  <c r="J93" i="56" s="1"/>
  <c r="I4" i="5" s="1"/>
  <c r="Y89" i="59"/>
  <c r="Z92" i="56" s="1"/>
  <c r="Y3" i="5" s="1"/>
  <c r="Y101" i="59"/>
  <c r="Z93" i="56" s="1"/>
  <c r="Y4" i="5" s="1"/>
  <c r="M86" i="59"/>
  <c r="M98" i="59"/>
  <c r="U86" i="59"/>
  <c r="U98" i="59"/>
  <c r="X86" i="59"/>
  <c r="X98" i="59"/>
  <c r="AF86" i="59"/>
  <c r="AF98" i="59"/>
  <c r="Z92" i="59"/>
  <c r="Z104" i="59"/>
  <c r="AA174" i="56" s="1"/>
  <c r="Z4" i="8" s="1"/>
  <c r="AE92" i="59"/>
  <c r="AE104" i="59"/>
  <c r="AF174" i="56" s="1"/>
  <c r="AE4" i="8" s="1"/>
  <c r="C92" i="59"/>
  <c r="C104" i="59"/>
  <c r="D174" i="56" s="1"/>
  <c r="C4" i="8" s="1"/>
  <c r="I92" i="59"/>
  <c r="I104" i="59"/>
  <c r="J174" i="56" s="1"/>
  <c r="I4" i="8" s="1"/>
  <c r="J93" i="59"/>
  <c r="J105" i="59"/>
  <c r="U93" i="59"/>
  <c r="U105" i="59"/>
  <c r="Q93" i="59"/>
  <c r="Q105" i="59"/>
  <c r="O94" i="59"/>
  <c r="O106" i="59"/>
  <c r="I94" i="59"/>
  <c r="I106" i="59"/>
  <c r="N94" i="59"/>
  <c r="N106" i="59"/>
  <c r="D94" i="59"/>
  <c r="D106" i="59"/>
  <c r="D88" i="59"/>
  <c r="D100" i="59"/>
  <c r="V88" i="59"/>
  <c r="V100" i="59"/>
  <c r="Y88" i="59"/>
  <c r="Y100" i="59"/>
  <c r="AA88" i="59"/>
  <c r="AA100" i="59"/>
  <c r="AD95" i="59"/>
  <c r="AD107" i="59"/>
  <c r="AF95" i="59"/>
  <c r="AF107" i="59"/>
  <c r="L95" i="59"/>
  <c r="L107" i="59"/>
  <c r="Q95" i="59"/>
  <c r="Q107" i="59"/>
  <c r="X90" i="59"/>
  <c r="X102" i="59"/>
  <c r="R90" i="59"/>
  <c r="R102" i="59"/>
  <c r="Q90" i="59"/>
  <c r="Q102" i="59"/>
  <c r="N90" i="59"/>
  <c r="N102" i="59"/>
  <c r="J87" i="59"/>
  <c r="J3" i="3" s="1"/>
  <c r="J99" i="59"/>
  <c r="K39" i="56" s="1"/>
  <c r="J4" i="3" s="1"/>
  <c r="L91" i="59"/>
  <c r="M146" i="56" s="1"/>
  <c r="L3" i="7" s="1"/>
  <c r="L103" i="59"/>
  <c r="M147" i="56" s="1"/>
  <c r="L4" i="7" s="1"/>
  <c r="S87" i="59"/>
  <c r="S3" i="3" s="1"/>
  <c r="S99" i="59"/>
  <c r="T39" i="56" s="1"/>
  <c r="S4" i="3" s="1"/>
  <c r="L89" i="59"/>
  <c r="M92" i="56" s="1"/>
  <c r="L3" i="5" s="1"/>
  <c r="L101" i="59"/>
  <c r="M93" i="56" s="1"/>
  <c r="L4" i="5" s="1"/>
  <c r="X89" i="59"/>
  <c r="Y92" i="56" s="1"/>
  <c r="X3" i="5" s="1"/>
  <c r="X101" i="59"/>
  <c r="Y93" i="56" s="1"/>
  <c r="X4" i="5" s="1"/>
  <c r="AB86" i="59"/>
  <c r="AB98" i="59"/>
  <c r="H86" i="59"/>
  <c r="H98" i="59"/>
  <c r="D92" i="59"/>
  <c r="D104" i="59"/>
  <c r="E174" i="56" s="1"/>
  <c r="D4" i="8" s="1"/>
  <c r="M92" i="59"/>
  <c r="M104" i="59"/>
  <c r="N174" i="56" s="1"/>
  <c r="M4" i="8" s="1"/>
  <c r="AA94" i="59"/>
  <c r="AA106" i="59"/>
  <c r="Q91" i="59"/>
  <c r="R146" i="56" s="1"/>
  <c r="Q3" i="7" s="1"/>
  <c r="Q103" i="59"/>
  <c r="R147" i="56" s="1"/>
  <c r="Q4" i="7" s="1"/>
  <c r="O91" i="59"/>
  <c r="P146" i="56" s="1"/>
  <c r="O3" i="7" s="1"/>
  <c r="O103" i="59"/>
  <c r="P147" i="56" s="1"/>
  <c r="O4" i="7" s="1"/>
  <c r="S91" i="59"/>
  <c r="T146" i="56" s="1"/>
  <c r="S3" i="7" s="1"/>
  <c r="S103" i="59"/>
  <c r="T147" i="56" s="1"/>
  <c r="S4" i="7" s="1"/>
  <c r="AE91" i="59"/>
  <c r="AF146" i="56" s="1"/>
  <c r="AE3" i="7" s="1"/>
  <c r="AE103" i="59"/>
  <c r="AF147" i="56" s="1"/>
  <c r="AE4" i="7" s="1"/>
  <c r="D87" i="59"/>
  <c r="D3" i="3" s="1"/>
  <c r="D99" i="59"/>
  <c r="E39" i="56" s="1"/>
  <c r="D4" i="3" s="1"/>
  <c r="AC87" i="59"/>
  <c r="AC3" i="3" s="1"/>
  <c r="AC99" i="59"/>
  <c r="AD39" i="56" s="1"/>
  <c r="AC4" i="3" s="1"/>
  <c r="C87" i="59"/>
  <c r="C3" i="3" s="1"/>
  <c r="C99" i="59"/>
  <c r="D39" i="56" s="1"/>
  <c r="C4" i="3" s="1"/>
  <c r="W87" i="59"/>
  <c r="W3" i="3" s="1"/>
  <c r="W99" i="59"/>
  <c r="X39" i="56" s="1"/>
  <c r="W4" i="3" s="1"/>
  <c r="U89" i="59"/>
  <c r="V92" i="56" s="1"/>
  <c r="U3" i="5" s="1"/>
  <c r="U101" i="59"/>
  <c r="V93" i="56" s="1"/>
  <c r="U4" i="5" s="1"/>
  <c r="G89" i="59"/>
  <c r="H92" i="56" s="1"/>
  <c r="G3" i="5" s="1"/>
  <c r="G101" i="59"/>
  <c r="H93" i="56" s="1"/>
  <c r="G4" i="5" s="1"/>
  <c r="J89" i="59"/>
  <c r="K92" i="56" s="1"/>
  <c r="J3" i="5" s="1"/>
  <c r="J101" i="59"/>
  <c r="K93" i="56" s="1"/>
  <c r="J4" i="5" s="1"/>
  <c r="Z89" i="59"/>
  <c r="AA92" i="56" s="1"/>
  <c r="Z3" i="5" s="1"/>
  <c r="Z101" i="59"/>
  <c r="AA93" i="56" s="1"/>
  <c r="Z4" i="5" s="1"/>
  <c r="Z86" i="59"/>
  <c r="Z98" i="59"/>
  <c r="V86" i="59"/>
  <c r="V98" i="59"/>
  <c r="B86" i="59"/>
  <c r="C11" i="56" s="1"/>
  <c r="B3" i="2" s="1"/>
  <c r="B98" i="59"/>
  <c r="C12" i="56" s="1"/>
  <c r="B4" i="2" s="1"/>
  <c r="AF92" i="59"/>
  <c r="AF104" i="59"/>
  <c r="AG174" i="56" s="1"/>
  <c r="AF4" i="8" s="1"/>
  <c r="V92" i="59"/>
  <c r="V104" i="59"/>
  <c r="W174" i="56" s="1"/>
  <c r="V4" i="8" s="1"/>
  <c r="H92" i="59"/>
  <c r="H104" i="59"/>
  <c r="I174" i="56" s="1"/>
  <c r="H4" i="8" s="1"/>
  <c r="H93" i="59"/>
  <c r="H105" i="59"/>
  <c r="C93" i="59"/>
  <c r="C105" i="59"/>
  <c r="AD93" i="59"/>
  <c r="AD105" i="59"/>
  <c r="F93" i="59"/>
  <c r="F105" i="59"/>
  <c r="AC94" i="59"/>
  <c r="AC106" i="59"/>
  <c r="L94" i="59"/>
  <c r="L106" i="59"/>
  <c r="AF94" i="59"/>
  <c r="AF106" i="59"/>
  <c r="Q94" i="59"/>
  <c r="Q106" i="59"/>
  <c r="B88" i="59"/>
  <c r="C65" i="56" s="1"/>
  <c r="B100" i="59"/>
  <c r="C66" i="56" s="1"/>
  <c r="P88" i="59"/>
  <c r="P100" i="59"/>
  <c r="AF88" i="59"/>
  <c r="AF100" i="59"/>
  <c r="O88" i="59"/>
  <c r="O100" i="59"/>
  <c r="AE95" i="59"/>
  <c r="AE107" i="59"/>
  <c r="X95" i="59"/>
  <c r="X107" i="59"/>
  <c r="M95" i="59"/>
  <c r="M107" i="59"/>
  <c r="B95" i="59"/>
  <c r="B107" i="59"/>
  <c r="G90" i="59"/>
  <c r="G102" i="59"/>
  <c r="S90" i="59"/>
  <c r="S102" i="59"/>
  <c r="AD90" i="59"/>
  <c r="AD102" i="59"/>
  <c r="E90" i="59"/>
  <c r="E102" i="59"/>
  <c r="V91" i="59"/>
  <c r="W146" i="56" s="1"/>
  <c r="V3" i="7" s="1"/>
  <c r="V103" i="59"/>
  <c r="W147" i="56" s="1"/>
  <c r="V4" i="7" s="1"/>
  <c r="B3" i="3"/>
  <c r="B99" i="59"/>
  <c r="C39" i="56" s="1"/>
  <c r="B4" i="3" s="1"/>
  <c r="W89" i="59"/>
  <c r="X92" i="56" s="1"/>
  <c r="W3" i="5" s="1"/>
  <c r="W101" i="59"/>
  <c r="X93" i="56" s="1"/>
  <c r="W4" i="5" s="1"/>
  <c r="R86" i="59"/>
  <c r="R98" i="59"/>
  <c r="AE86" i="59"/>
  <c r="AE98" i="59"/>
  <c r="AD92" i="59"/>
  <c r="AD104" i="59"/>
  <c r="AE174" i="56" s="1"/>
  <c r="AD4" i="8" s="1"/>
  <c r="S93" i="59"/>
  <c r="S105" i="59"/>
  <c r="H94" i="59"/>
  <c r="H106" i="59"/>
  <c r="W94" i="59"/>
  <c r="W106" i="59"/>
  <c r="K88" i="59"/>
  <c r="K100" i="59"/>
  <c r="AB95" i="59"/>
  <c r="AB107" i="59"/>
  <c r="C90" i="59"/>
  <c r="C102" i="59"/>
  <c r="AB91" i="59"/>
  <c r="AC146" i="56" s="1"/>
  <c r="AB3" i="7" s="1"/>
  <c r="AB103" i="59"/>
  <c r="AC147" i="56" s="1"/>
  <c r="AB4" i="7" s="1"/>
  <c r="H91" i="59"/>
  <c r="I146" i="56" s="1"/>
  <c r="H3" i="7" s="1"/>
  <c r="H103" i="59"/>
  <c r="I147" i="56" s="1"/>
  <c r="H4" i="7" s="1"/>
  <c r="W91" i="59"/>
  <c r="X146" i="56" s="1"/>
  <c r="W3" i="7" s="1"/>
  <c r="W103" i="59"/>
  <c r="X147" i="56" s="1"/>
  <c r="W4" i="7" s="1"/>
  <c r="M91" i="59"/>
  <c r="N146" i="56" s="1"/>
  <c r="M3" i="7" s="1"/>
  <c r="M103" i="59"/>
  <c r="N147" i="56" s="1"/>
  <c r="M4" i="7" s="1"/>
  <c r="N87" i="59"/>
  <c r="N3" i="3" s="1"/>
  <c r="N99" i="59"/>
  <c r="O39" i="56" s="1"/>
  <c r="N4" i="3" s="1"/>
  <c r="AD87" i="59"/>
  <c r="AD3" i="3" s="1"/>
  <c r="AD99" i="59"/>
  <c r="AE39" i="56" s="1"/>
  <c r="AD4" i="3" s="1"/>
  <c r="M87" i="59"/>
  <c r="M3" i="3" s="1"/>
  <c r="M99" i="59"/>
  <c r="N39" i="56" s="1"/>
  <c r="M4" i="3" s="1"/>
  <c r="X87" i="59"/>
  <c r="X3" i="3" s="1"/>
  <c r="X99" i="59"/>
  <c r="Y39" i="56" s="1"/>
  <c r="X4" i="3" s="1"/>
  <c r="S89" i="59"/>
  <c r="T92" i="56" s="1"/>
  <c r="S3" i="5" s="1"/>
  <c r="S101" i="59"/>
  <c r="T93" i="56" s="1"/>
  <c r="S4" i="5" s="1"/>
  <c r="C89" i="59"/>
  <c r="D92" i="56" s="1"/>
  <c r="C3" i="5" s="1"/>
  <c r="C101" i="59"/>
  <c r="D93" i="56" s="1"/>
  <c r="C4" i="5" s="1"/>
  <c r="E89" i="59"/>
  <c r="F92" i="56" s="1"/>
  <c r="E3" i="5" s="1"/>
  <c r="E101" i="59"/>
  <c r="F93" i="56" s="1"/>
  <c r="E4" i="5" s="1"/>
  <c r="S86" i="59"/>
  <c r="S98" i="59"/>
  <c r="Y86" i="59"/>
  <c r="Y98" i="59"/>
  <c r="W86" i="59"/>
  <c r="W98" i="59"/>
  <c r="AA86" i="59"/>
  <c r="AA98" i="59"/>
  <c r="Y92" i="59"/>
  <c r="Y104" i="59"/>
  <c r="Z174" i="56" s="1"/>
  <c r="Y4" i="8" s="1"/>
  <c r="F92" i="59"/>
  <c r="F104" i="59"/>
  <c r="G174" i="56" s="1"/>
  <c r="F4" i="8" s="1"/>
  <c r="E92" i="59"/>
  <c r="E104" i="59"/>
  <c r="F174" i="56" s="1"/>
  <c r="E4" i="8" s="1"/>
  <c r="G92" i="59"/>
  <c r="G104" i="59"/>
  <c r="H174" i="56" s="1"/>
  <c r="G4" i="8" s="1"/>
  <c r="I93" i="59"/>
  <c r="I105" i="59"/>
  <c r="Z93" i="59"/>
  <c r="Z105" i="59"/>
  <c r="V93" i="59"/>
  <c r="V105" i="59"/>
  <c r="AC93" i="59"/>
  <c r="AC105" i="59"/>
  <c r="U94" i="59"/>
  <c r="U106" i="59"/>
  <c r="F94" i="59"/>
  <c r="F106" i="59"/>
  <c r="E94" i="59"/>
  <c r="E106" i="59"/>
  <c r="S94" i="59"/>
  <c r="S106" i="59"/>
  <c r="AC88" i="59"/>
  <c r="AC100" i="59"/>
  <c r="Q88" i="59"/>
  <c r="Q100" i="59"/>
  <c r="E88" i="59"/>
  <c r="E100" i="59"/>
  <c r="G88" i="59"/>
  <c r="G100" i="59"/>
  <c r="G95" i="59"/>
  <c r="G107" i="59"/>
  <c r="P95" i="59"/>
  <c r="P107" i="59"/>
  <c r="I95" i="59"/>
  <c r="I107" i="59"/>
  <c r="S95" i="59"/>
  <c r="S107" i="59"/>
  <c r="H90" i="59"/>
  <c r="H102" i="59"/>
  <c r="L90" i="59"/>
  <c r="L102" i="59"/>
  <c r="P90" i="59"/>
  <c r="P102" i="59"/>
  <c r="O90" i="59"/>
  <c r="O102" i="59"/>
  <c r="U87" i="59"/>
  <c r="U3" i="3" s="1"/>
  <c r="U99" i="59"/>
  <c r="V39" i="56" s="1"/>
  <c r="U4" i="3" s="1"/>
  <c r="V87" i="59"/>
  <c r="V3" i="3" s="1"/>
  <c r="V99" i="59"/>
  <c r="W39" i="56" s="1"/>
  <c r="V4" i="3" s="1"/>
  <c r="R89" i="59"/>
  <c r="S92" i="56" s="1"/>
  <c r="R3" i="5" s="1"/>
  <c r="R101" i="59"/>
  <c r="S93" i="56" s="1"/>
  <c r="R4" i="5" s="1"/>
  <c r="D86" i="59"/>
  <c r="D98" i="59"/>
  <c r="K92" i="59"/>
  <c r="K104" i="59"/>
  <c r="L174" i="56" s="1"/>
  <c r="K4" i="8" s="1"/>
  <c r="P93" i="59"/>
  <c r="P105" i="59"/>
  <c r="X94" i="59"/>
  <c r="X106" i="59"/>
  <c r="I88" i="59"/>
  <c r="I100" i="59"/>
  <c r="AE88" i="59"/>
  <c r="AE100" i="59"/>
  <c r="J95" i="59"/>
  <c r="J107" i="59"/>
  <c r="Y95" i="59"/>
  <c r="Y107" i="59"/>
  <c r="N91" i="59"/>
  <c r="O146" i="56" s="1"/>
  <c r="N3" i="7" s="1"/>
  <c r="N103" i="59"/>
  <c r="O147" i="56" s="1"/>
  <c r="N4" i="7" s="1"/>
  <c r="L87" i="59"/>
  <c r="L3" i="3" s="1"/>
  <c r="L99" i="59"/>
  <c r="M39" i="56" s="1"/>
  <c r="L4" i="3" s="1"/>
  <c r="E86" i="59"/>
  <c r="E98" i="59"/>
  <c r="AB88" i="59"/>
  <c r="AB100" i="59"/>
  <c r="B91" i="59"/>
  <c r="C146" i="56" s="1"/>
  <c r="B3" i="7" s="1"/>
  <c r="B103" i="59"/>
  <c r="C147" i="56" s="1"/>
  <c r="B4" i="7" s="1"/>
  <c r="I91" i="59"/>
  <c r="J146" i="56" s="1"/>
  <c r="I3" i="7" s="1"/>
  <c r="I103" i="59"/>
  <c r="J147" i="56" s="1"/>
  <c r="I4" i="7" s="1"/>
  <c r="AD91" i="59"/>
  <c r="AE146" i="56" s="1"/>
  <c r="AD3" i="7" s="1"/>
  <c r="AD103" i="59"/>
  <c r="AE147" i="56" s="1"/>
  <c r="AD4" i="7" s="1"/>
  <c r="U91" i="59"/>
  <c r="V146" i="56" s="1"/>
  <c r="U3" i="7" s="1"/>
  <c r="U103" i="59"/>
  <c r="V147" i="56" s="1"/>
  <c r="U4" i="7" s="1"/>
  <c r="I87" i="59"/>
  <c r="I3" i="3" s="1"/>
  <c r="I99" i="59"/>
  <c r="J39" i="56" s="1"/>
  <c r="I4" i="3" s="1"/>
  <c r="R87" i="59"/>
  <c r="R3" i="3" s="1"/>
  <c r="R99" i="59"/>
  <c r="S39" i="56" s="1"/>
  <c r="R4" i="3" s="1"/>
  <c r="F87" i="59"/>
  <c r="F3" i="3" s="1"/>
  <c r="F99" i="59"/>
  <c r="G39" i="56" s="1"/>
  <c r="F4" i="3" s="1"/>
  <c r="T89" i="59"/>
  <c r="U92" i="56" s="1"/>
  <c r="T3" i="5" s="1"/>
  <c r="T101" i="59"/>
  <c r="U93" i="56" s="1"/>
  <c r="T4" i="5" s="1"/>
  <c r="AD89" i="59"/>
  <c r="AE92" i="56" s="1"/>
  <c r="AD3" i="5" s="1"/>
  <c r="AD101" i="59"/>
  <c r="AE93" i="56" s="1"/>
  <c r="AD4" i="5" s="1"/>
  <c r="N89" i="59"/>
  <c r="O92" i="56" s="1"/>
  <c r="N3" i="5" s="1"/>
  <c r="N101" i="59"/>
  <c r="O93" i="56" s="1"/>
  <c r="N4" i="5" s="1"/>
  <c r="Q89" i="59"/>
  <c r="R92" i="56" s="1"/>
  <c r="Q3" i="5" s="1"/>
  <c r="Q101" i="59"/>
  <c r="R93" i="56" s="1"/>
  <c r="Q4" i="5" s="1"/>
  <c r="AC86" i="59"/>
  <c r="AC98" i="59"/>
  <c r="K86" i="59"/>
  <c r="K98" i="59"/>
  <c r="AD86" i="59"/>
  <c r="AD98" i="59"/>
  <c r="J86" i="59"/>
  <c r="J98" i="59"/>
  <c r="AB92" i="59"/>
  <c r="AB104" i="59"/>
  <c r="AC174" i="56" s="1"/>
  <c r="AB4" i="8" s="1"/>
  <c r="W92" i="59"/>
  <c r="W104" i="59"/>
  <c r="X174" i="56" s="1"/>
  <c r="W4" i="8" s="1"/>
  <c r="U92" i="59"/>
  <c r="U104" i="59"/>
  <c r="V174" i="56" s="1"/>
  <c r="U4" i="8" s="1"/>
  <c r="J92" i="59"/>
  <c r="J104" i="59"/>
  <c r="K174" i="56" s="1"/>
  <c r="J4" i="8" s="1"/>
  <c r="L93" i="59"/>
  <c r="L105" i="59"/>
  <c r="AA93" i="59"/>
  <c r="AA105" i="59"/>
  <c r="N93" i="59"/>
  <c r="N105" i="59"/>
  <c r="G93" i="59"/>
  <c r="G105" i="59"/>
  <c r="AE94" i="59"/>
  <c r="AE106" i="59"/>
  <c r="C94" i="59"/>
  <c r="C106" i="59"/>
  <c r="G94" i="59"/>
  <c r="G106" i="59"/>
  <c r="K94" i="59"/>
  <c r="K106" i="59"/>
  <c r="H88" i="59"/>
  <c r="H100" i="59"/>
  <c r="F88" i="59"/>
  <c r="F100" i="59"/>
  <c r="J88" i="59"/>
  <c r="J100" i="59"/>
  <c r="AD88" i="59"/>
  <c r="AD100" i="59"/>
  <c r="AA95" i="59"/>
  <c r="AA107" i="59"/>
  <c r="Z95" i="59"/>
  <c r="Z107" i="59"/>
  <c r="K95" i="59"/>
  <c r="K107" i="59"/>
  <c r="T95" i="59"/>
  <c r="T107" i="59"/>
  <c r="B90" i="59"/>
  <c r="B3" i="6" s="1"/>
  <c r="B102" i="59"/>
  <c r="C120" i="56" s="1"/>
  <c r="B4" i="6" s="1"/>
  <c r="M90" i="59"/>
  <c r="M102" i="59"/>
  <c r="V90" i="59"/>
  <c r="V102" i="59"/>
  <c r="Z90" i="59"/>
  <c r="Z102" i="59"/>
  <c r="C10" i="56"/>
  <c r="B2" i="2" s="1"/>
  <c r="C14" i="56"/>
  <c r="B6" i="2" s="1"/>
  <c r="C15" i="56"/>
  <c r="B7" i="2" s="1"/>
  <c r="C16" i="56"/>
  <c r="B8" i="2" s="1"/>
  <c r="C17" i="56"/>
  <c r="B9" i="2" s="1"/>
  <c r="B10" i="2"/>
  <c r="C19" i="56"/>
  <c r="B11" i="2" s="1"/>
  <c r="C21" i="56"/>
  <c r="B13" i="2" s="1"/>
  <c r="C28" i="56"/>
  <c r="B20" i="2" s="1"/>
  <c r="C29" i="56"/>
  <c r="B21" i="2" s="1"/>
  <c r="B23" i="2"/>
  <c r="C32" i="56"/>
  <c r="B24" i="2" s="1"/>
  <c r="AB200" i="56" l="1"/>
  <c r="AA3" i="9" s="1"/>
  <c r="AE200" i="56"/>
  <c r="AD3" i="9" s="1"/>
  <c r="L228" i="56"/>
  <c r="K4" i="10" s="1"/>
  <c r="K66" i="56"/>
  <c r="J4" i="4" s="1"/>
  <c r="O201" i="56"/>
  <c r="N4" i="9" s="1"/>
  <c r="G66" i="56"/>
  <c r="F4" i="4" s="1"/>
  <c r="D228" i="56"/>
  <c r="C4" i="10" s="1"/>
  <c r="AB201" i="56"/>
  <c r="AA4" i="9" s="1"/>
  <c r="L12" i="56"/>
  <c r="K4" i="2" s="1"/>
  <c r="J66" i="56"/>
  <c r="I4" i="4" s="1"/>
  <c r="E12" i="56"/>
  <c r="D4" i="2" s="1"/>
  <c r="H66" i="56"/>
  <c r="G4" i="4" s="1"/>
  <c r="T228" i="56"/>
  <c r="S4" i="10" s="1"/>
  <c r="AD201" i="56"/>
  <c r="AC4" i="9" s="1"/>
  <c r="AB12" i="56"/>
  <c r="AA4" i="2" s="1"/>
  <c r="T201" i="56"/>
  <c r="S4" i="9" s="1"/>
  <c r="AG66" i="56"/>
  <c r="AF4" i="4" s="1"/>
  <c r="AG228" i="56"/>
  <c r="AF4" i="10" s="1"/>
  <c r="AE201" i="56"/>
  <c r="AD4" i="9" s="1"/>
  <c r="AA12" i="56"/>
  <c r="Z4" i="2" s="1"/>
  <c r="I12" i="56"/>
  <c r="H4" i="2" s="1"/>
  <c r="Z66" i="56"/>
  <c r="Y4" i="4" s="1"/>
  <c r="O228" i="56"/>
  <c r="N4" i="10" s="1"/>
  <c r="V201" i="56"/>
  <c r="U4" i="9" s="1"/>
  <c r="V12" i="56"/>
  <c r="U4" i="2" s="1"/>
  <c r="AA66" i="56"/>
  <c r="Z4" i="4" s="1"/>
  <c r="T66" i="56"/>
  <c r="S4" i="4" s="1"/>
  <c r="X201" i="56"/>
  <c r="W4" i="9" s="1"/>
  <c r="U12" i="56"/>
  <c r="T4" i="2" s="1"/>
  <c r="V66" i="56"/>
  <c r="U4" i="4" s="1"/>
  <c r="K228" i="56"/>
  <c r="J4" i="10" s="1"/>
  <c r="Y201" i="56"/>
  <c r="X4" i="9" s="1"/>
  <c r="R12" i="56"/>
  <c r="Q4" i="2" s="1"/>
  <c r="N66" i="56"/>
  <c r="M4" i="4" s="1"/>
  <c r="P201" i="56"/>
  <c r="O4" i="9" s="1"/>
  <c r="T227" i="56"/>
  <c r="S3" i="10" s="1"/>
  <c r="I11" i="56"/>
  <c r="H3" i="2" s="1"/>
  <c r="V11" i="56"/>
  <c r="U3" i="2" s="1"/>
  <c r="AA65" i="56"/>
  <c r="Z3" i="4" s="1"/>
  <c r="X200" i="56"/>
  <c r="W3" i="9" s="1"/>
  <c r="K227" i="56"/>
  <c r="J3" i="10" s="1"/>
  <c r="N65" i="56"/>
  <c r="M3" i="4" s="1"/>
  <c r="I66" i="56"/>
  <c r="H4" i="4" s="1"/>
  <c r="AF228" i="56"/>
  <c r="AE4" i="10" s="1"/>
  <c r="AD12" i="56"/>
  <c r="AC4" i="2" s="1"/>
  <c r="AC66" i="56"/>
  <c r="AB4" i="4" s="1"/>
  <c r="Y228" i="56"/>
  <c r="X4" i="10" s="1"/>
  <c r="F66" i="56"/>
  <c r="E4" i="4" s="1"/>
  <c r="F228" i="56"/>
  <c r="E4" i="10" s="1"/>
  <c r="W201" i="56"/>
  <c r="V4" i="9" s="1"/>
  <c r="X12" i="56"/>
  <c r="W4" i="2" s="1"/>
  <c r="L66" i="56"/>
  <c r="K4" i="4" s="1"/>
  <c r="Q66" i="56"/>
  <c r="P4" i="4" s="1"/>
  <c r="M228" i="56"/>
  <c r="L4" i="10" s="1"/>
  <c r="D201" i="56"/>
  <c r="C4" i="9" s="1"/>
  <c r="AB228" i="56"/>
  <c r="AA4" i="10" s="1"/>
  <c r="AC12" i="56"/>
  <c r="AB4" i="2" s="1"/>
  <c r="W66" i="56"/>
  <c r="V4" i="4" s="1"/>
  <c r="J228" i="56"/>
  <c r="I4" i="10" s="1"/>
  <c r="K201" i="56"/>
  <c r="J4" i="9" s="1"/>
  <c r="N12" i="56"/>
  <c r="M4" i="2" s="1"/>
  <c r="Z201" i="56"/>
  <c r="Y4" i="9" s="1"/>
  <c r="O66" i="56"/>
  <c r="N4" i="4" s="1"/>
  <c r="S201" i="56"/>
  <c r="R4" i="9" s="1"/>
  <c r="Q12" i="56"/>
  <c r="P4" i="2" s="1"/>
  <c r="S66" i="56"/>
  <c r="R4" i="4" s="1"/>
  <c r="AE228" i="56"/>
  <c r="AD4" i="10" s="1"/>
  <c r="N201" i="56"/>
  <c r="M4" i="9" s="1"/>
  <c r="D12" i="56"/>
  <c r="C4" i="2" s="1"/>
  <c r="AC228" i="56"/>
  <c r="AB4" i="10" s="1"/>
  <c r="AG201" i="56"/>
  <c r="AF4" i="9" s="1"/>
  <c r="O12" i="56"/>
  <c r="N4" i="2" s="1"/>
  <c r="AG65" i="56"/>
  <c r="AF3" i="4" s="1"/>
  <c r="Z65" i="56"/>
  <c r="Y3" i="4" s="1"/>
  <c r="T65" i="56"/>
  <c r="S3" i="4" s="1"/>
  <c r="U11" i="56"/>
  <c r="T3" i="2" s="1"/>
  <c r="V65" i="56"/>
  <c r="U3" i="4" s="1"/>
  <c r="Y200" i="56"/>
  <c r="X3" i="9" s="1"/>
  <c r="R11" i="56"/>
  <c r="Q3" i="2" s="1"/>
  <c r="P200" i="56"/>
  <c r="O3" i="9" s="1"/>
  <c r="M201" i="56"/>
  <c r="L4" i="9" s="1"/>
  <c r="I65" i="56"/>
  <c r="H3" i="4" s="1"/>
  <c r="AF227" i="56"/>
  <c r="AE3" i="10" s="1"/>
  <c r="M200" i="56"/>
  <c r="L3" i="9" s="1"/>
  <c r="AD11" i="56"/>
  <c r="AC3" i="2" s="1"/>
  <c r="AC65" i="56"/>
  <c r="AB3" i="4" s="1"/>
  <c r="Y227" i="56"/>
  <c r="X3" i="10" s="1"/>
  <c r="F65" i="56"/>
  <c r="E3" i="4" s="1"/>
  <c r="F227" i="56"/>
  <c r="E3" i="10" s="1"/>
  <c r="W200" i="56"/>
  <c r="V3" i="9" s="1"/>
  <c r="X11" i="56"/>
  <c r="W3" i="2" s="1"/>
  <c r="L65" i="56"/>
  <c r="K3" i="4" s="1"/>
  <c r="Q65" i="56"/>
  <c r="P3" i="4" s="1"/>
  <c r="M227" i="56"/>
  <c r="L3" i="10" s="1"/>
  <c r="D200" i="56"/>
  <c r="C3" i="9" s="1"/>
  <c r="AB227" i="56"/>
  <c r="AA3" i="10" s="1"/>
  <c r="AC11" i="56"/>
  <c r="AB3" i="2" s="1"/>
  <c r="W65" i="56"/>
  <c r="V3" i="4" s="1"/>
  <c r="J227" i="56"/>
  <c r="I3" i="10" s="1"/>
  <c r="K200" i="56"/>
  <c r="J3" i="9" s="1"/>
  <c r="N11" i="56"/>
  <c r="M3" i="2" s="1"/>
  <c r="Z200" i="56"/>
  <c r="Y3" i="9" s="1"/>
  <c r="O65" i="56"/>
  <c r="N3" i="4" s="1"/>
  <c r="S200" i="56"/>
  <c r="R3" i="9" s="1"/>
  <c r="Q11" i="56"/>
  <c r="P3" i="2" s="1"/>
  <c r="S65" i="56"/>
  <c r="R3" i="4" s="1"/>
  <c r="AE227" i="56"/>
  <c r="AD3" i="10" s="1"/>
  <c r="N200" i="56"/>
  <c r="M3" i="9" s="1"/>
  <c r="D11" i="56"/>
  <c r="C3" i="2" s="1"/>
  <c r="AC227" i="56"/>
  <c r="AB3" i="10" s="1"/>
  <c r="AG200" i="56"/>
  <c r="AF3" i="9" s="1"/>
  <c r="O11" i="56"/>
  <c r="N3" i="2" s="1"/>
  <c r="AE66" i="56"/>
  <c r="AD4" i="4" s="1"/>
  <c r="H201" i="56"/>
  <c r="G4" i="9" s="1"/>
  <c r="F12" i="56"/>
  <c r="E4" i="2" s="1"/>
  <c r="Q201" i="56"/>
  <c r="P4" i="9" s="1"/>
  <c r="R66" i="56"/>
  <c r="Q4" i="4" s="1"/>
  <c r="G228" i="56"/>
  <c r="F4" i="10" s="1"/>
  <c r="AA201" i="56"/>
  <c r="Z4" i="9" s="1"/>
  <c r="Z12" i="56"/>
  <c r="Y4" i="2" s="1"/>
  <c r="X228" i="56"/>
  <c r="W4" i="10" s="1"/>
  <c r="AF12" i="56"/>
  <c r="AE4" i="2" s="1"/>
  <c r="AD228" i="56"/>
  <c r="AC4" i="10" s="1"/>
  <c r="I201" i="56"/>
  <c r="H4" i="9" s="1"/>
  <c r="E66" i="56"/>
  <c r="D4" i="4" s="1"/>
  <c r="P228" i="56"/>
  <c r="O4" i="10" s="1"/>
  <c r="AG12" i="56"/>
  <c r="AF4" i="2" s="1"/>
  <c r="Y66" i="56"/>
  <c r="X4" i="4" s="1"/>
  <c r="N228" i="56"/>
  <c r="M4" i="10" s="1"/>
  <c r="F201" i="56"/>
  <c r="E4" i="9" s="1"/>
  <c r="M12" i="56"/>
  <c r="L4" i="2" s="1"/>
  <c r="M66" i="56"/>
  <c r="L4" i="4" s="1"/>
  <c r="Q228" i="56"/>
  <c r="P4" i="10" s="1"/>
  <c r="E201" i="56"/>
  <c r="D4" i="9" s="1"/>
  <c r="G12" i="56"/>
  <c r="F4" i="2" s="1"/>
  <c r="D66" i="56"/>
  <c r="C4" i="4" s="1"/>
  <c r="AA228" i="56"/>
  <c r="Z4" i="10" s="1"/>
  <c r="U201" i="56"/>
  <c r="T4" i="9" s="1"/>
  <c r="P12" i="56"/>
  <c r="O4" i="2" s="1"/>
  <c r="Z228" i="56"/>
  <c r="Y4" i="10" s="1"/>
  <c r="D227" i="56"/>
  <c r="C3" i="10" s="1"/>
  <c r="L11" i="56"/>
  <c r="K3" i="2" s="1"/>
  <c r="E11" i="56"/>
  <c r="D3" i="2" s="1"/>
  <c r="AD200" i="56"/>
  <c r="AC3" i="9" s="1"/>
  <c r="V200" i="56"/>
  <c r="U3" i="9" s="1"/>
  <c r="H200" i="56"/>
  <c r="G3" i="9" s="1"/>
  <c r="K11" i="56"/>
  <c r="J3" i="2" s="1"/>
  <c r="Q200" i="56"/>
  <c r="P3" i="9" s="1"/>
  <c r="R65" i="56"/>
  <c r="Q3" i="4" s="1"/>
  <c r="G227" i="56"/>
  <c r="F3" i="10" s="1"/>
  <c r="AA200" i="56"/>
  <c r="Z3" i="9" s="1"/>
  <c r="Z11" i="56"/>
  <c r="Y3" i="2" s="1"/>
  <c r="X227" i="56"/>
  <c r="W3" i="10" s="1"/>
  <c r="AF11" i="56"/>
  <c r="AE3" i="2" s="1"/>
  <c r="AD227" i="56"/>
  <c r="AC3" i="10" s="1"/>
  <c r="I200" i="56"/>
  <c r="H3" i="9" s="1"/>
  <c r="E65" i="56"/>
  <c r="D3" i="4" s="1"/>
  <c r="P227" i="56"/>
  <c r="O3" i="10" s="1"/>
  <c r="AG11" i="56"/>
  <c r="AF3" i="2" s="1"/>
  <c r="Y65" i="56"/>
  <c r="X3" i="4" s="1"/>
  <c r="N227" i="56"/>
  <c r="M3" i="10" s="1"/>
  <c r="F200" i="56"/>
  <c r="E3" i="9" s="1"/>
  <c r="M11" i="56"/>
  <c r="L3" i="2" s="1"/>
  <c r="M65" i="56"/>
  <c r="L3" i="4" s="1"/>
  <c r="Q227" i="56"/>
  <c r="P3" i="10" s="1"/>
  <c r="E200" i="56"/>
  <c r="D3" i="9" s="1"/>
  <c r="G11" i="56"/>
  <c r="F3" i="2" s="1"/>
  <c r="D65" i="56"/>
  <c r="C3" i="4" s="1"/>
  <c r="AA227" i="56"/>
  <c r="Z3" i="10" s="1"/>
  <c r="U200" i="56"/>
  <c r="T3" i="9" s="1"/>
  <c r="P11" i="56"/>
  <c r="O3" i="2" s="1"/>
  <c r="Z227" i="56"/>
  <c r="Y3" i="10" s="1"/>
  <c r="G65" i="56"/>
  <c r="F3" i="4" s="1"/>
  <c r="J65" i="56"/>
  <c r="I3" i="4" s="1"/>
  <c r="H65" i="56"/>
  <c r="G3" i="4" s="1"/>
  <c r="AB11" i="56"/>
  <c r="AA3" i="2" s="1"/>
  <c r="T200" i="56"/>
  <c r="S3" i="9" s="1"/>
  <c r="L227" i="56"/>
  <c r="K3" i="10" s="1"/>
  <c r="H228" i="56"/>
  <c r="G4" i="10" s="1"/>
  <c r="V228" i="56"/>
  <c r="U4" i="10" s="1"/>
  <c r="J201" i="56"/>
  <c r="I4" i="9" s="1"/>
  <c r="I228" i="56"/>
  <c r="H4" i="10" s="1"/>
  <c r="S12" i="56"/>
  <c r="R4" i="2" s="1"/>
  <c r="P66" i="56"/>
  <c r="O4" i="4" s="1"/>
  <c r="R228" i="56"/>
  <c r="Q4" i="10" s="1"/>
  <c r="G201" i="56"/>
  <c r="F4" i="9" s="1"/>
  <c r="W12" i="56"/>
  <c r="V4" i="2" s="1"/>
  <c r="AB66" i="56"/>
  <c r="AA4" i="4" s="1"/>
  <c r="E228" i="56"/>
  <c r="D4" i="10" s="1"/>
  <c r="R201" i="56"/>
  <c r="Q4" i="9" s="1"/>
  <c r="Y12" i="56"/>
  <c r="X4" i="2" s="1"/>
  <c r="X66" i="56"/>
  <c r="W4" i="4" s="1"/>
  <c r="W228" i="56"/>
  <c r="V4" i="10" s="1"/>
  <c r="AF201" i="56"/>
  <c r="AE4" i="9" s="1"/>
  <c r="H12" i="56"/>
  <c r="G4" i="2" s="1"/>
  <c r="U228" i="56"/>
  <c r="T4" i="10" s="1"/>
  <c r="AC201" i="56"/>
  <c r="AB4" i="9" s="1"/>
  <c r="J12" i="56"/>
  <c r="I4" i="2" s="1"/>
  <c r="U66" i="56"/>
  <c r="T4" i="4" s="1"/>
  <c r="S228" i="56"/>
  <c r="R4" i="10" s="1"/>
  <c r="L201" i="56"/>
  <c r="K4" i="9" s="1"/>
  <c r="AG227" i="56"/>
  <c r="AF3" i="10" s="1"/>
  <c r="AA11" i="56"/>
  <c r="Z3" i="2" s="1"/>
  <c r="O227" i="56"/>
  <c r="N3" i="10" s="1"/>
  <c r="K12" i="56"/>
  <c r="J4" i="2" s="1"/>
  <c r="AE65" i="56"/>
  <c r="AD3" i="4" s="1"/>
  <c r="F11" i="56"/>
  <c r="E3" i="2" s="1"/>
  <c r="AE12" i="56"/>
  <c r="AD4" i="2" s="1"/>
  <c r="AF66" i="56"/>
  <c r="AE4" i="4" s="1"/>
  <c r="AD66" i="56"/>
  <c r="AC4" i="4" s="1"/>
  <c r="T12" i="56"/>
  <c r="S4" i="2" s="1"/>
  <c r="K65" i="56"/>
  <c r="J3" i="4" s="1"/>
  <c r="H227" i="56"/>
  <c r="G3" i="10" s="1"/>
  <c r="O200" i="56"/>
  <c r="N3" i="9" s="1"/>
  <c r="AE11" i="56"/>
  <c r="AD3" i="2" s="1"/>
  <c r="AF65" i="56"/>
  <c r="AE3" i="4" s="1"/>
  <c r="AD65" i="56"/>
  <c r="AC3" i="4" s="1"/>
  <c r="V227" i="56"/>
  <c r="U3" i="10" s="1"/>
  <c r="J200" i="56"/>
  <c r="I3" i="9" s="1"/>
  <c r="T11" i="56"/>
  <c r="S3" i="2" s="1"/>
  <c r="I227" i="56"/>
  <c r="H3" i="10" s="1"/>
  <c r="S11" i="56"/>
  <c r="R3" i="2" s="1"/>
  <c r="P65" i="56"/>
  <c r="O3" i="4" s="1"/>
  <c r="R227" i="56"/>
  <c r="Q3" i="10" s="1"/>
  <c r="G200" i="56"/>
  <c r="F3" i="9" s="1"/>
  <c r="W11" i="56"/>
  <c r="V3" i="2" s="1"/>
  <c r="AB65" i="56"/>
  <c r="AA3" i="4" s="1"/>
  <c r="E227" i="56"/>
  <c r="D3" i="10" s="1"/>
  <c r="R200" i="56"/>
  <c r="Q3" i="9" s="1"/>
  <c r="Y11" i="56"/>
  <c r="X3" i="2" s="1"/>
  <c r="X65" i="56"/>
  <c r="W3" i="4" s="1"/>
  <c r="W227" i="56"/>
  <c r="V3" i="10" s="1"/>
  <c r="AF200" i="56"/>
  <c r="AE3" i="9" s="1"/>
  <c r="H11" i="56"/>
  <c r="G3" i="2" s="1"/>
  <c r="U227" i="56"/>
  <c r="T3" i="10" s="1"/>
  <c r="AC200" i="56"/>
  <c r="AB3" i="9" s="1"/>
  <c r="J11" i="56"/>
  <c r="I3" i="2" s="1"/>
  <c r="U65" i="56"/>
  <c r="T3" i="4" s="1"/>
  <c r="S227" i="56"/>
  <c r="R3" i="10" s="1"/>
  <c r="L200" i="56"/>
  <c r="K3" i="9" s="1"/>
  <c r="V3" i="6"/>
  <c r="H3" i="6"/>
  <c r="C3" i="6"/>
  <c r="E3" i="6"/>
  <c r="N3" i="6"/>
  <c r="D3" i="6"/>
  <c r="I3" i="6"/>
  <c r="AF3" i="6"/>
  <c r="Y3" i="6"/>
  <c r="N120" i="56"/>
  <c r="M4" i="6" s="1"/>
  <c r="P120" i="56"/>
  <c r="O4" i="6" s="1"/>
  <c r="AE120" i="56"/>
  <c r="AD4" i="6" s="1"/>
  <c r="R120" i="56"/>
  <c r="Q4" i="6" s="1"/>
  <c r="AF120" i="56"/>
  <c r="AE4" i="6" s="1"/>
  <c r="AC120" i="56"/>
  <c r="AB4" i="6" s="1"/>
  <c r="AB120" i="56"/>
  <c r="AA4" i="6" s="1"/>
  <c r="X120" i="56"/>
  <c r="W4" i="6" s="1"/>
  <c r="M3" i="6"/>
  <c r="O3" i="6"/>
  <c r="Q3" i="6"/>
  <c r="AB3" i="6"/>
  <c r="AA3" i="6"/>
  <c r="T120" i="56"/>
  <c r="S4" i="6" s="1"/>
  <c r="V120" i="56"/>
  <c r="U4" i="6" s="1"/>
  <c r="AD120" i="56"/>
  <c r="AC4" i="6" s="1"/>
  <c r="K120" i="56"/>
  <c r="J4" i="6" s="1"/>
  <c r="P3" i="6"/>
  <c r="S3" i="6"/>
  <c r="R3" i="6"/>
  <c r="U3" i="6"/>
  <c r="AC3" i="6"/>
  <c r="J3" i="6"/>
  <c r="AD3" i="6"/>
  <c r="AE3" i="6"/>
  <c r="W3" i="6"/>
  <c r="Q120" i="56"/>
  <c r="P4" i="6" s="1"/>
  <c r="S120" i="56"/>
  <c r="R4" i="6" s="1"/>
  <c r="AA120" i="56"/>
  <c r="Z4" i="6" s="1"/>
  <c r="M120" i="56"/>
  <c r="L4" i="6" s="1"/>
  <c r="H120" i="56"/>
  <c r="G4" i="6" s="1"/>
  <c r="Y120" i="56"/>
  <c r="X4" i="6" s="1"/>
  <c r="G120" i="56"/>
  <c r="F4" i="6" s="1"/>
  <c r="L120" i="56"/>
  <c r="K4" i="6" s="1"/>
  <c r="U120" i="56"/>
  <c r="T4" i="6" s="1"/>
  <c r="Z3" i="6"/>
  <c r="L3" i="6"/>
  <c r="G3" i="6"/>
  <c r="X3" i="6"/>
  <c r="F3" i="6"/>
  <c r="K3" i="6"/>
  <c r="T3" i="6"/>
  <c r="W120" i="56"/>
  <c r="V4" i="6" s="1"/>
  <c r="I120" i="56"/>
  <c r="H4" i="6" s="1"/>
  <c r="D120" i="56"/>
  <c r="C4" i="6" s="1"/>
  <c r="F120" i="56"/>
  <c r="E4" i="6" s="1"/>
  <c r="O120" i="56"/>
  <c r="N4" i="6" s="1"/>
  <c r="E120" i="56"/>
  <c r="D4" i="6" s="1"/>
  <c r="J120" i="56"/>
  <c r="I4" i="6" s="1"/>
  <c r="AG120" i="56"/>
  <c r="AF4" i="6" s="1"/>
  <c r="Z120" i="56"/>
  <c r="Y4" i="6" s="1"/>
  <c r="M93" i="32"/>
  <c r="K24" i="56" s="1"/>
  <c r="J16" i="2" s="1"/>
  <c r="B47" i="32" l="1"/>
  <c r="M53" i="32" s="1"/>
  <c r="B46" i="32"/>
  <c r="M52" i="32" s="1"/>
  <c r="K22" i="56" s="1"/>
  <c r="J14" i="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K19" i="56" s="1"/>
  <c r="J11" i="2" s="1"/>
  <c r="C128" i="32"/>
  <c r="N167" i="32" l="1"/>
  <c r="K11" i="4" s="1"/>
  <c r="R167" i="32"/>
  <c r="O11" i="4" s="1"/>
  <c r="V167" i="32"/>
  <c r="S11" i="4" s="1"/>
  <c r="Z167" i="32"/>
  <c r="W11" i="4" s="1"/>
  <c r="AD167" i="32"/>
  <c r="AA11" i="4" s="1"/>
  <c r="AH167" i="32"/>
  <c r="AE11" i="4" s="1"/>
  <c r="Q167" i="32"/>
  <c r="N11" i="4" s="1"/>
  <c r="AC167" i="32"/>
  <c r="Z11" i="4" s="1"/>
  <c r="O167" i="32"/>
  <c r="L11" i="4" s="1"/>
  <c r="S167" i="32"/>
  <c r="P11" i="4" s="1"/>
  <c r="W167" i="32"/>
  <c r="T11" i="4" s="1"/>
  <c r="AA167" i="32"/>
  <c r="X11" i="4" s="1"/>
  <c r="AE167" i="32"/>
  <c r="AB11" i="4" s="1"/>
  <c r="AI167" i="32"/>
  <c r="AF11" i="4" s="1"/>
  <c r="U167" i="32"/>
  <c r="R11" i="4" s="1"/>
  <c r="Y167" i="32"/>
  <c r="V11" i="4" s="1"/>
  <c r="AG167" i="32"/>
  <c r="AD11" i="4" s="1"/>
  <c r="P167" i="32"/>
  <c r="M11" i="4" s="1"/>
  <c r="T167" i="32"/>
  <c r="Q11" i="4" s="1"/>
  <c r="X167" i="32"/>
  <c r="U11" i="4" s="1"/>
  <c r="AB167" i="32"/>
  <c r="Y11" i="4" s="1"/>
  <c r="AF167" i="32"/>
  <c r="AC11" i="4" s="1"/>
  <c r="M167" i="32"/>
  <c r="J11" i="4" s="1"/>
  <c r="O134" i="32"/>
  <c r="M19" i="56" s="1"/>
  <c r="L11" i="2" s="1"/>
  <c r="S134" i="32"/>
  <c r="Q19" i="56" s="1"/>
  <c r="P11" i="2" s="1"/>
  <c r="W134" i="32"/>
  <c r="U19" i="56" s="1"/>
  <c r="T11" i="2" s="1"/>
  <c r="AA134" i="32"/>
  <c r="Y19" i="56" s="1"/>
  <c r="X11" i="2" s="1"/>
  <c r="AE134" i="32"/>
  <c r="AC19" i="56" s="1"/>
  <c r="AB11" i="2" s="1"/>
  <c r="AI134" i="32"/>
  <c r="AG19" i="56" s="1"/>
  <c r="AF11" i="2" s="1"/>
  <c r="T134" i="32"/>
  <c r="R19" i="56" s="1"/>
  <c r="Q11" i="2" s="1"/>
  <c r="X134" i="32"/>
  <c r="V19" i="56" s="1"/>
  <c r="U11" i="2" s="1"/>
  <c r="AB134" i="32"/>
  <c r="Z19" i="56" s="1"/>
  <c r="Y11" i="2" s="1"/>
  <c r="AF134" i="32"/>
  <c r="AD19" i="56" s="1"/>
  <c r="AC11" i="2" s="1"/>
  <c r="N134" i="32"/>
  <c r="L19" i="56" s="1"/>
  <c r="K11" i="2" s="1"/>
  <c r="U134" i="32"/>
  <c r="S19" i="56" s="1"/>
  <c r="R11" i="2" s="1"/>
  <c r="Y134" i="32"/>
  <c r="W19" i="56" s="1"/>
  <c r="V11" i="2" s="1"/>
  <c r="AC134" i="32"/>
  <c r="AA19" i="56" s="1"/>
  <c r="Z11" i="2" s="1"/>
  <c r="AG134" i="32"/>
  <c r="AE19" i="56" s="1"/>
  <c r="AD11" i="2" s="1"/>
  <c r="R134" i="32"/>
  <c r="P19" i="56" s="1"/>
  <c r="O11" i="2" s="1"/>
  <c r="V134" i="32"/>
  <c r="T19" i="56" s="1"/>
  <c r="S11" i="2" s="1"/>
  <c r="Z134" i="32"/>
  <c r="X19" i="56" s="1"/>
  <c r="W11" i="2" s="1"/>
  <c r="AD134" i="32"/>
  <c r="AB19" i="56" s="1"/>
  <c r="AA11" i="2" s="1"/>
  <c r="P134" i="32"/>
  <c r="N19" i="56" s="1"/>
  <c r="M11" i="2" s="1"/>
  <c r="Q134" i="32"/>
  <c r="O19" i="56" s="1"/>
  <c r="N11" i="2" s="1"/>
  <c r="AH134" i="32"/>
  <c r="AF19" i="56" s="1"/>
  <c r="AE11" i="2" s="1"/>
  <c r="N93" i="32" l="1"/>
  <c r="L24" i="56" s="1"/>
  <c r="K16" i="2" s="1"/>
  <c r="O93" i="32"/>
  <c r="M24" i="56" s="1"/>
  <c r="L16" i="2" s="1"/>
  <c r="P93" i="32"/>
  <c r="N24" i="56" s="1"/>
  <c r="M16" i="2" s="1"/>
  <c r="Q93" i="32"/>
  <c r="O24" i="56" s="1"/>
  <c r="N16" i="2" s="1"/>
  <c r="R93" i="32"/>
  <c r="P24" i="56" s="1"/>
  <c r="O16" i="2" s="1"/>
  <c r="S93" i="32"/>
  <c r="Q24" i="56" s="1"/>
  <c r="P16" i="2" s="1"/>
  <c r="T93" i="32"/>
  <c r="R24" i="56" s="1"/>
  <c r="Q16" i="2" s="1"/>
  <c r="U93" i="32"/>
  <c r="S24" i="56" s="1"/>
  <c r="R16" i="2" s="1"/>
  <c r="V93" i="32"/>
  <c r="T24" i="56" s="1"/>
  <c r="S16" i="2" s="1"/>
  <c r="W93" i="32"/>
  <c r="U24" i="56" s="1"/>
  <c r="T16" i="2" s="1"/>
  <c r="X93" i="32"/>
  <c r="V24" i="56" s="1"/>
  <c r="U16" i="2" s="1"/>
  <c r="Y93" i="32"/>
  <c r="W24" i="56" s="1"/>
  <c r="V16" i="2" s="1"/>
  <c r="Z93" i="32"/>
  <c r="X24" i="56" s="1"/>
  <c r="W16" i="2" s="1"/>
  <c r="AA93" i="32"/>
  <c r="Y24" i="56" s="1"/>
  <c r="X16" i="2" s="1"/>
  <c r="AB93" i="32"/>
  <c r="Z24" i="56" s="1"/>
  <c r="Y16" i="2" s="1"/>
  <c r="AC93" i="32"/>
  <c r="AA24" i="56" s="1"/>
  <c r="Z16" i="2" s="1"/>
  <c r="AD93" i="32"/>
  <c r="AB24" i="56" s="1"/>
  <c r="AA16" i="2" s="1"/>
  <c r="AE93" i="32"/>
  <c r="AC24" i="56" s="1"/>
  <c r="AB16" i="2" s="1"/>
  <c r="AF93" i="32"/>
  <c r="AD24" i="56" s="1"/>
  <c r="AC16" i="2" s="1"/>
  <c r="AG93" i="32"/>
  <c r="AE24" i="56" s="1"/>
  <c r="AD16" i="2" s="1"/>
  <c r="AH93" i="32"/>
  <c r="AF24" i="56" s="1"/>
  <c r="AE16" i="2" s="1"/>
  <c r="AI93" i="32"/>
  <c r="AG24" i="56" s="1"/>
  <c r="AF16" i="2" s="1"/>
  <c r="N86" i="32" l="1"/>
  <c r="L23" i="56" s="1"/>
  <c r="K15" i="2" s="1"/>
  <c r="O86" i="32"/>
  <c r="M23" i="56" s="1"/>
  <c r="L15" i="2" s="1"/>
  <c r="P86" i="32"/>
  <c r="N23" i="56" s="1"/>
  <c r="M15" i="2" s="1"/>
  <c r="Q86" i="32"/>
  <c r="O23" i="56" s="1"/>
  <c r="N15" i="2" s="1"/>
  <c r="R86" i="32"/>
  <c r="P23" i="56" s="1"/>
  <c r="O15" i="2" s="1"/>
  <c r="S86" i="32"/>
  <c r="Q23" i="56" s="1"/>
  <c r="P15" i="2" s="1"/>
  <c r="T86" i="32"/>
  <c r="R23" i="56" s="1"/>
  <c r="Q15" i="2" s="1"/>
  <c r="U86" i="32"/>
  <c r="S23" i="56" s="1"/>
  <c r="R15" i="2" s="1"/>
  <c r="V86" i="32"/>
  <c r="T23" i="56" s="1"/>
  <c r="S15" i="2" s="1"/>
  <c r="W86" i="32"/>
  <c r="U23" i="56" s="1"/>
  <c r="T15" i="2" s="1"/>
  <c r="X86" i="32"/>
  <c r="V23" i="56" s="1"/>
  <c r="U15" i="2" s="1"/>
  <c r="Y86" i="32"/>
  <c r="W23" i="56" s="1"/>
  <c r="V15" i="2" s="1"/>
  <c r="Z86" i="32"/>
  <c r="X23" i="56" s="1"/>
  <c r="W15" i="2" s="1"/>
  <c r="AA86" i="32"/>
  <c r="Y23" i="56" s="1"/>
  <c r="X15" i="2" s="1"/>
  <c r="AB86" i="32"/>
  <c r="Z23" i="56" s="1"/>
  <c r="Y15" i="2" s="1"/>
  <c r="AC86" i="32"/>
  <c r="AA23" i="56" s="1"/>
  <c r="Z15" i="2" s="1"/>
  <c r="AD86" i="32"/>
  <c r="AB23" i="56" s="1"/>
  <c r="AA15" i="2" s="1"/>
  <c r="AE86" i="32"/>
  <c r="AC23" i="56" s="1"/>
  <c r="AB15" i="2" s="1"/>
  <c r="AF86" i="32"/>
  <c r="AD23" i="56" s="1"/>
  <c r="AC15" i="2" s="1"/>
  <c r="AG86" i="32"/>
  <c r="AE23" i="56" s="1"/>
  <c r="AD15" i="2" s="1"/>
  <c r="AH86" i="32"/>
  <c r="AF23" i="56" s="1"/>
  <c r="AE15" i="2" s="1"/>
  <c r="AI86" i="32"/>
  <c r="AG23" i="56" s="1"/>
  <c r="AF15" i="2" s="1"/>
  <c r="M86" i="32"/>
  <c r="K23" i="56" s="1"/>
  <c r="J15" i="2" s="1"/>
  <c r="P53" i="32"/>
  <c r="Q52" i="32"/>
  <c r="AH52" i="32" l="1"/>
  <c r="AB52" i="32"/>
  <c r="W52" i="32"/>
  <c r="R52" i="32"/>
  <c r="AA52" i="32"/>
  <c r="Y22" i="56" s="1"/>
  <c r="X14" i="2" s="1"/>
  <c r="P52" i="32"/>
  <c r="N22" i="56" s="1"/>
  <c r="M14" i="2" s="1"/>
  <c r="Z52" i="32"/>
  <c r="O52" i="32"/>
  <c r="AF52" i="32"/>
  <c r="V52" i="32"/>
  <c r="AE52" i="32"/>
  <c r="T52" i="32"/>
  <c r="AI52" i="32"/>
  <c r="AG22" i="56" s="1"/>
  <c r="AF14" i="2" s="1"/>
  <c r="AD52" i="32"/>
  <c r="AB22" i="56" s="1"/>
  <c r="AA14" i="2" s="1"/>
  <c r="X52" i="32"/>
  <c r="V22" i="56" s="1"/>
  <c r="U14" i="2" s="1"/>
  <c r="S52" i="32"/>
  <c r="N52" i="32"/>
  <c r="AI53" i="32"/>
  <c r="AE53" i="32"/>
  <c r="AA53" i="32"/>
  <c r="W53" i="32"/>
  <c r="S53" i="32"/>
  <c r="O53" i="32"/>
  <c r="AH53" i="32"/>
  <c r="AD53" i="32"/>
  <c r="Z53" i="32"/>
  <c r="V53" i="32"/>
  <c r="R53" i="32"/>
  <c r="N53" i="32"/>
  <c r="AG53" i="32"/>
  <c r="AC53" i="32"/>
  <c r="Y53" i="32"/>
  <c r="U53" i="32"/>
  <c r="Q53" i="32"/>
  <c r="O22" i="56" s="1"/>
  <c r="N14" i="2" s="1"/>
  <c r="AG52" i="32"/>
  <c r="AC52" i="32"/>
  <c r="Y52" i="32"/>
  <c r="W22" i="56" s="1"/>
  <c r="V14" i="2" s="1"/>
  <c r="U52" i="32"/>
  <c r="S22" i="56" s="1"/>
  <c r="R14" i="2" s="1"/>
  <c r="AF53" i="32"/>
  <c r="AB53" i="32"/>
  <c r="X53" i="32"/>
  <c r="T53" i="32"/>
  <c r="X22" i="56" l="1"/>
  <c r="W14" i="2" s="1"/>
  <c r="AA22" i="56"/>
  <c r="Z14" i="2" s="1"/>
  <c r="R22" i="56"/>
  <c r="Q14" i="2" s="1"/>
  <c r="P22" i="56"/>
  <c r="O14" i="2" s="1"/>
  <c r="AC22" i="56"/>
  <c r="AB14" i="2" s="1"/>
  <c r="U22" i="56"/>
  <c r="T14" i="2" s="1"/>
  <c r="T22" i="56"/>
  <c r="S14" i="2" s="1"/>
  <c r="Z22" i="56"/>
  <c r="Y14" i="2" s="1"/>
  <c r="AD22" i="56"/>
  <c r="AC14" i="2" s="1"/>
  <c r="AF22" i="56"/>
  <c r="AE14" i="2" s="1"/>
  <c r="AE22" i="56"/>
  <c r="AD14" i="2" s="1"/>
  <c r="L22" i="56"/>
  <c r="K14" i="2" s="1"/>
  <c r="Q22" i="56"/>
  <c r="P14" i="2" s="1"/>
  <c r="M22" i="56"/>
  <c r="L14" i="2" s="1"/>
  <c r="B16" i="13"/>
  <c r="B13" i="13" s="1"/>
  <c r="AI6" i="13"/>
  <c r="D6" i="13"/>
  <c r="E6" i="13"/>
  <c r="F6" i="13"/>
  <c r="F13" i="13" s="1"/>
  <c r="D33" i="56" s="1"/>
  <c r="C25" i="2" s="1"/>
  <c r="G6" i="13"/>
  <c r="H6" i="13"/>
  <c r="I6" i="13"/>
  <c r="I13" i="13" s="1"/>
  <c r="G33" i="56" s="1"/>
  <c r="F25" i="2" s="1"/>
  <c r="J6" i="13"/>
  <c r="K6" i="13"/>
  <c r="L6" i="13"/>
  <c r="M6" i="13"/>
  <c r="N6" i="13"/>
  <c r="O6" i="13"/>
  <c r="P6" i="13"/>
  <c r="Q6" i="13"/>
  <c r="Q13" i="13" s="1"/>
  <c r="O33" i="56" s="1"/>
  <c r="N25" i="2" s="1"/>
  <c r="R6" i="13"/>
  <c r="S6" i="13"/>
  <c r="T6" i="13"/>
  <c r="U6" i="13"/>
  <c r="V6" i="13"/>
  <c r="W6" i="13"/>
  <c r="X6" i="13"/>
  <c r="Y6" i="13"/>
  <c r="Y13" i="13" s="1"/>
  <c r="W33" i="56" s="1"/>
  <c r="V25" i="2" s="1"/>
  <c r="Z6" i="13"/>
  <c r="AA6" i="13"/>
  <c r="AB6" i="13"/>
  <c r="AC6" i="13"/>
  <c r="AD6" i="13"/>
  <c r="AE6" i="13"/>
  <c r="AF6" i="13"/>
  <c r="AG6" i="13"/>
  <c r="AG13" i="13" s="1"/>
  <c r="AE33" i="56" s="1"/>
  <c r="AD25" i="2" s="1"/>
  <c r="AH6" i="13"/>
  <c r="C6" i="13"/>
  <c r="AF13" i="13" l="1"/>
  <c r="AD33" i="56" s="1"/>
  <c r="AC25" i="2" s="1"/>
  <c r="G13" i="13"/>
  <c r="E33" i="56" s="1"/>
  <c r="D25" i="2" s="1"/>
  <c r="AH13" i="13"/>
  <c r="AF33" i="56" s="1"/>
  <c r="AE25" i="2" s="1"/>
  <c r="Z13" i="13"/>
  <c r="X33" i="56" s="1"/>
  <c r="W25" i="2" s="1"/>
  <c r="R13" i="13"/>
  <c r="P33" i="56" s="1"/>
  <c r="O25" i="2" s="1"/>
  <c r="J13" i="13"/>
  <c r="H33" i="56" s="1"/>
  <c r="G25" i="2" s="1"/>
  <c r="O13" i="13"/>
  <c r="M33" i="56" s="1"/>
  <c r="L25" i="2" s="1"/>
  <c r="P13" i="13"/>
  <c r="N33" i="56" s="1"/>
  <c r="M25" i="2" s="1"/>
  <c r="X13" i="13"/>
  <c r="V33" i="56" s="1"/>
  <c r="U25" i="2" s="1"/>
  <c r="N13" i="13"/>
  <c r="L33" i="56" s="1"/>
  <c r="K25" i="2" s="1"/>
  <c r="E13" i="13"/>
  <c r="C33" i="56" s="1"/>
  <c r="B25" i="2" s="1"/>
  <c r="W13" i="13"/>
  <c r="U33" i="56" s="1"/>
  <c r="T25" i="2" s="1"/>
  <c r="AD13" i="13"/>
  <c r="AB33" i="56" s="1"/>
  <c r="AA25" i="2" s="1"/>
  <c r="U13" i="13"/>
  <c r="S33" i="56" s="1"/>
  <c r="R25" i="2" s="1"/>
  <c r="M13" i="13"/>
  <c r="K33" i="56" s="1"/>
  <c r="J25" i="2" s="1"/>
  <c r="AB13" i="13"/>
  <c r="Z33" i="56" s="1"/>
  <c r="Y25" i="2" s="1"/>
  <c r="T13" i="13"/>
  <c r="R33" i="56" s="1"/>
  <c r="Q25" i="2" s="1"/>
  <c r="L13" i="13"/>
  <c r="J33" i="56" s="1"/>
  <c r="I25" i="2" s="1"/>
  <c r="AE13" i="13"/>
  <c r="AC33" i="56" s="1"/>
  <c r="AB25" i="2" s="1"/>
  <c r="V13" i="13"/>
  <c r="T33" i="56" s="1"/>
  <c r="S25" i="2" s="1"/>
  <c r="AC13" i="13"/>
  <c r="AA33" i="56" s="1"/>
  <c r="Z25" i="2" s="1"/>
  <c r="AA13" i="13"/>
  <c r="Y33" i="56" s="1"/>
  <c r="X25" i="2" s="1"/>
  <c r="S13" i="13"/>
  <c r="Q33" i="56" s="1"/>
  <c r="P25" i="2" s="1"/>
  <c r="K13" i="13"/>
  <c r="I33" i="56" s="1"/>
  <c r="H25" i="2" s="1"/>
  <c r="AI13" i="13"/>
  <c r="AG33" i="56" s="1"/>
  <c r="AF25" i="2" s="1"/>
  <c r="H13" i="13"/>
  <c r="F33" i="56" s="1"/>
  <c r="E25" i="2" s="1"/>
  <c r="D13" i="13"/>
  <c r="C1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22" authorId="0" shapeId="0" xr:uid="{00000000-0006-0000-05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30" authorId="0" shapeId="0" xr:uid="{00000000-0006-0000-06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<sst xmlns="http://schemas.openxmlformats.org/spreadsheetml/2006/main" count="8816" uniqueCount="1234">
  <si>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</si>
  <si>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</si>
  <si>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</si>
  <si>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</si>
  <si>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</si>
  <si>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</si>
  <si>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</si>
  <si>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</si>
  <si>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</si>
  <si>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</si>
  <si>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</si>
  <si>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</si>
  <si>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</si>
  <si>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</si>
  <si>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</si>
  <si>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</si>
  <si>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</si>
  <si>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</si>
  <si>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</si>
  <si>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</si>
  <si>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</si>
  <si>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</si>
  <si>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</si>
  <si>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</si>
  <si>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</si>
  <si>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</si>
  <si>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</si>
  <si>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</si>
  <si>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</si>
  <si>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</si>
  <si>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</si>
  <si>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</si>
  <si>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</si>
  <si>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</si>
  <si>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</si>
  <si>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</si>
  <si>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</si>
  <si>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</si>
  <si>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</si>
  <si>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</si>
  <si>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</si>
  <si>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</si>
  <si>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</si>
  <si>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</si>
  <si>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</si>
  <si>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</si>
  <si>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</si>
  <si>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</si>
  <si>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</si>
  <si>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</si>
  <si>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</si>
  <si>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</si>
  <si>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</si>
  <si>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</si>
  <si>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</si>
  <si>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</si>
  <si>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</si>
  <si>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</si>
  <si>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</si>
  <si>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</si>
  <si>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</si>
  <si>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</si>
  <si>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</si>
  <si>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</si>
  <si>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</si>
  <si>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</si>
  <si>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</si>
  <si>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</si>
  <si>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</si>
  <si>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</si>
  <si>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</si>
  <si>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</si>
  <si>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</si>
  <si>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</si>
  <si>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</si>
  <si>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</si>
  <si>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</si>
  <si>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</si>
  <si>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</si>
  <si>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</si>
  <si>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</si>
  <si>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</si>
  <si>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</si>
  <si>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</si>
  <si>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</si>
  <si>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</si>
  <si>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</si>
  <si>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</si>
  <si>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</si>
  <si>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</si>
  <si>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</si>
  <si>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</si>
  <si>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</si>
  <si>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</si>
  <si>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</si>
  <si>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</si>
  <si>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</si>
  <si>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</si>
  <si>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</si>
  <si>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</si>
  <si>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</si>
  <si>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</si>
  <si>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</si>
  <si>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</si>
  <si>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</si>
  <si>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</si>
  <si>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</si>
  <si>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</si>
  <si>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</si>
  <si>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</si>
  <si>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</si>
  <si>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</si>
  <si>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</si>
  <si>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</si>
  <si>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</si>
  <si>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</si>
  <si>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</si>
  <si>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</si>
  <si>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</si>
  <si>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</si>
  <si>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</si>
  <si>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</si>
  <si>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</si>
  <si>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</si>
  <si>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</si>
  <si>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</si>
  <si>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</si>
  <si>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</si>
  <si>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</si>
  <si>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</si>
  <si>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</si>
  <si>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</si>
  <si>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</si>
  <si>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</si>
  <si>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</si>
  <si>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</si>
  <si>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</si>
  <si>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</si>
  <si>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</si>
  <si>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</si>
  <si>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</si>
  <si>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</si>
  <si>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</si>
  <si>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</si>
  <si>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</si>
  <si>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</si>
  <si>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</si>
  <si>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</si>
  <si>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</si>
  <si>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</si>
  <si>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</si>
  <si>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</si>
  <si>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</si>
  <si>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</si>
  <si>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</si>
  <si>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</si>
  <si>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</si>
  <si>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</si>
  <si>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</si>
  <si>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</si>
  <si>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</si>
  <si>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</si>
  <si>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</si>
  <si>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</si>
  <si>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</si>
  <si>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</si>
  <si>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</si>
  <si>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</si>
  <si>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</si>
  <si>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</si>
  <si>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</si>
  <si>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</si>
  <si>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</si>
  <si>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</si>
  <si>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</si>
  <si>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</si>
  <si>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</si>
  <si>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</si>
  <si>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</si>
  <si>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</si>
  <si>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</si>
  <si>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</si>
  <si>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</si>
  <si>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</si>
  <si>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</si>
  <si>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</si>
  <si>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</si>
  <si>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</si>
  <si>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</si>
  <si>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</si>
  <si>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</si>
  <si>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</si>
  <si>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</si>
  <si>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</si>
  <si>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</si>
  <si>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</si>
  <si>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</si>
  <si>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</si>
  <si>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</si>
  <si>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</si>
  <si>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</si>
  <si>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</si>
  <si>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</si>
  <si>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</si>
  <si>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</si>
  <si>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</si>
  <si>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</si>
  <si>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</si>
  <si>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</si>
  <si>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</si>
  <si>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</si>
  <si>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</si>
  <si>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</si>
  <si>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</si>
  <si>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</si>
  <si>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</si>
  <si>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</si>
  <si>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</si>
  <si>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</si>
  <si>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</si>
  <si>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</si>
  <si>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</si>
  <si>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</si>
  <si>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</si>
  <si>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</si>
  <si>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</si>
  <si>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</si>
  <si>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</si>
  <si>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</si>
  <si>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</si>
  <si>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</si>
  <si>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</si>
  <si>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</si>
  <si>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</si>
  <si>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</si>
  <si>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</si>
  <si>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</si>
  <si>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</si>
  <si>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</si>
  <si>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</si>
  <si>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</si>
  <si>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</si>
  <si>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</si>
  <si>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</si>
  <si>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</si>
  <si>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</si>
  <si>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</si>
  <si>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</si>
  <si>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</si>
  <si>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</si>
  <si>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</si>
  <si>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</si>
  <si>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</si>
  <si>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</si>
  <si>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</si>
  <si>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</si>
  <si>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</si>
  <si>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</si>
  <si>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</si>
  <si>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</si>
  <si>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</si>
  <si>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</si>
  <si>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</si>
  <si>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</si>
  <si>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</si>
  <si>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</si>
  <si>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</si>
  <si>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</si>
  <si>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</si>
  <si>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</si>
  <si>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</si>
  <si>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</si>
  <si>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</si>
  <si>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</si>
  <si>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</si>
  <si>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</si>
  <si>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</si>
  <si>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</si>
  <si>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</si>
  <si>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</si>
  <si>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</si>
  <si>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</si>
  <si>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</si>
  <si>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</si>
  <si>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</si>
  <si>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</si>
  <si>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</si>
  <si>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</si>
  <si>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</si>
  <si>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</si>
  <si>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</si>
  <si>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</si>
  <si>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</si>
  <si>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</si>
  <si>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</si>
  <si>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</si>
  <si>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</si>
  <si>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</si>
  <si>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</si>
  <si>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</si>
  <si>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</si>
  <si>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</si>
  <si>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</si>
  <si>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</si>
  <si>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</si>
  <si>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</si>
  <si>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</si>
  <si>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</si>
  <si>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</si>
  <si>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</si>
  <si>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</si>
  <si>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</si>
  <si>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</si>
  <si>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</si>
  <si>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</si>
  <si>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</si>
  <si>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</si>
  <si>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</si>
  <si>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</si>
  <si>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</si>
  <si>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</si>
  <si>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</si>
  <si>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</si>
  <si>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</si>
  <si>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</si>
  <si>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</si>
  <si>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</si>
  <si>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</si>
  <si>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</si>
  <si>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</si>
  <si>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</si>
  <si>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</si>
  <si>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</si>
  <si>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</si>
  <si>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</si>
  <si>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</si>
  <si>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</si>
  <si>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</si>
  <si>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</si>
  <si>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</si>
  <si>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</si>
  <si>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</si>
  <si>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</si>
  <si>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</si>
  <si>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</si>
  <si>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</si>
  <si>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</si>
  <si>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</si>
  <si>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</si>
  <si>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</si>
  <si>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</si>
  <si>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</si>
  <si>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</si>
  <si>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</si>
  <si>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</si>
  <si>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</si>
  <si>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</si>
  <si>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</si>
  <si>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</si>
  <si>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</si>
  <si>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</si>
  <si>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</si>
  <si>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</si>
  <si>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</si>
  <si>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</si>
  <si>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</si>
  <si>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</si>
  <si>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</si>
  <si>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</si>
  <si>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</si>
  <si>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</si>
  <si>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</si>
  <si>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</si>
  <si>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</si>
  <si>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</si>
  <si>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</si>
  <si>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</si>
  <si>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</si>
  <si>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</si>
  <si>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</si>
  <si>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</si>
  <si>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</si>
  <si>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</si>
  <si>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</si>
  <si>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</si>
  <si>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</si>
  <si>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</si>
  <si>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</si>
  <si>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</si>
  <si>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</si>
  <si>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</si>
  <si>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</si>
  <si>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</si>
  <si>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</si>
  <si>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</si>
  <si>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</si>
  <si>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</si>
  <si>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</si>
  <si>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</si>
  <si>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</si>
  <si>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</si>
  <si>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</si>
  <si>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</si>
  <si>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</si>
  <si>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</si>
  <si>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</si>
  <si>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</si>
  <si>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</si>
  <si>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</si>
  <si>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</si>
  <si>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</si>
  <si>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</si>
  <si>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</si>
  <si>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</si>
  <si>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</si>
  <si>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</si>
  <si>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</si>
  <si>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</si>
  <si>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</si>
  <si>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</si>
  <si>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</si>
  <si>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</si>
  <si>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</si>
  <si>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</si>
  <si>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</si>
  <si>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</si>
  <si>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</si>
  <si>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</si>
  <si>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</si>
  <si>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</si>
  <si>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</si>
  <si>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</si>
  <si>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</si>
  <si>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</si>
  <si>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</si>
  <si>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</si>
  <si>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</si>
  <si>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</si>
  <si>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</si>
  <si>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</si>
  <si>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</si>
  <si>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</si>
  <si>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</si>
  <si>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</si>
  <si>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</si>
  <si>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</si>
  <si>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</si>
  <si>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</si>
  <si>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</si>
  <si>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</si>
  <si>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</si>
  <si>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</si>
  <si>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</si>
  <si>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</si>
  <si>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</si>
  <si>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</si>
  <si>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</si>
  <si>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</si>
  <si>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</si>
  <si>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</si>
  <si>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</si>
  <si>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</si>
  <si>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</si>
  <si>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</si>
  <si>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</si>
  <si>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</si>
  <si>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</si>
  <si>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</si>
  <si>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</si>
  <si>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</si>
  <si>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</si>
  <si>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</si>
  <si>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</si>
  <si>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</si>
  <si>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</si>
  <si>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</si>
  <si>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</si>
  <si>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</si>
  <si>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</si>
  <si>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</si>
  <si>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</si>
  <si>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</si>
  <si>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</si>
  <si>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</si>
  <si>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</si>
  <si>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</si>
  <si>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</si>
  <si>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</si>
  <si>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</si>
  <si>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</si>
  <si>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</si>
  <si>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</si>
  <si>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</si>
  <si>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</si>
  <si>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</si>
  <si>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</si>
  <si>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</si>
  <si>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</si>
  <si>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</si>
  <si>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</si>
  <si>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</si>
  <si>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</si>
  <si>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</si>
  <si>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</si>
  <si>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</si>
  <si>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</si>
  <si>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</si>
  <si>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</si>
  <si>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</si>
  <si>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</si>
  <si>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</si>
  <si>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</si>
  <si>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</si>
  <si>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</si>
  <si>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</si>
  <si>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</si>
  <si>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</si>
  <si>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</si>
  <si>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</si>
  <si>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</si>
  <si>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</si>
  <si>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</si>
  <si>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</si>
  <si>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</si>
  <si>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</si>
  <si>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</si>
  <si>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</si>
  <si>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</si>
  <si>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</si>
  <si>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</si>
  <si>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</si>
  <si>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</si>
  <si>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</si>
  <si>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</si>
  <si>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</si>
  <si>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</si>
  <si>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</si>
  <si>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</si>
  <si>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</si>
  <si>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</si>
  <si>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</si>
  <si>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</si>
  <si>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</si>
  <si>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</si>
  <si>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</si>
  <si>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</si>
  <si>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</si>
  <si>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</si>
  <si>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</si>
  <si>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</si>
  <si>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</si>
  <si>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</si>
  <si>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</si>
  <si>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</si>
  <si>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</si>
  <si>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</si>
  <si>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</si>
  <si>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</si>
  <si>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</si>
  <si>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</si>
  <si>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</si>
  <si>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</si>
  <si>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</si>
  <si>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</si>
  <si>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</si>
  <si>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</si>
  <si>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</si>
  <si>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</si>
  <si>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</si>
  <si>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</si>
  <si>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</si>
  <si>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</si>
  <si>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</si>
  <si>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</si>
  <si>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</si>
  <si>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</si>
  <si>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</si>
  <si>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</si>
  <si>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</si>
  <si>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</si>
  <si>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</si>
  <si>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</si>
  <si>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</si>
  <si>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</si>
  <si>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</si>
  <si>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</si>
  <si>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</si>
  <si>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</si>
  <si>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</si>
  <si>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</si>
  <si>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</si>
  <si>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</si>
  <si>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</si>
  <si>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</si>
  <si>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</si>
  <si>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</si>
  <si>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</si>
  <si>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</si>
  <si>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</si>
  <si>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</si>
  <si>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</si>
  <si>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</si>
  <si>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</si>
  <si>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</si>
  <si>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</si>
  <si>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</si>
  <si>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</si>
  <si>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</si>
  <si>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</si>
  <si>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</si>
  <si>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</si>
  <si>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</si>
  <si>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</si>
  <si>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</si>
  <si>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</si>
  <si>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</si>
  <si>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</si>
  <si>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</si>
  <si>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</si>
  <si>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</si>
  <si>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</si>
  <si>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</si>
  <si>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</si>
  <si>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</si>
  <si>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</si>
  <si>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</si>
  <si>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</si>
  <si>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</si>
  <si>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</si>
  <si>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</si>
  <si>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</si>
  <si>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</si>
  <si>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</si>
  <si>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</si>
  <si>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</si>
  <si>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</si>
  <si>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</si>
  <si>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</si>
  <si>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</si>
  <si>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</si>
  <si>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</si>
  <si>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</si>
  <si>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</si>
  <si>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</si>
  <si>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</si>
  <si>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</si>
  <si>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</si>
  <si>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</si>
  <si>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</si>
  <si>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</si>
  <si>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</si>
  <si>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</si>
  <si>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</si>
  <si>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</si>
  <si>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</si>
  <si>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</si>
  <si>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</si>
  <si>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</si>
  <si>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</si>
  <si>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</si>
  <si>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</si>
  <si>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</si>
  <si>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</si>
  <si>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</si>
  <si>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</si>
  <si>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</si>
  <si>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</si>
  <si>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</si>
  <si>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</si>
  <si>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</si>
  <si>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</si>
  <si>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</si>
  <si>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</si>
  <si>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</si>
  <si>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</si>
  <si>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</si>
  <si>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</si>
  <si>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</si>
  <si>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</si>
  <si>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</si>
  <si>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</si>
  <si>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</si>
  <si>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</si>
  <si>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</si>
  <si>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</si>
  <si>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</si>
  <si>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</si>
  <si>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</si>
  <si>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</si>
  <si>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</si>
  <si>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</si>
  <si>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</si>
  <si>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</si>
  <si>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</si>
  <si>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</si>
  <si>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</si>
  <si>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</si>
  <si>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</si>
  <si>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</si>
  <si>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</si>
  <si>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</si>
  <si>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</si>
  <si>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</si>
  <si>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</si>
  <si>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</si>
  <si>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</si>
  <si>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</si>
  <si>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</si>
  <si>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</si>
  <si>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</si>
  <si>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</si>
  <si>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</si>
  <si>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</si>
  <si>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</si>
  <si>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</si>
  <si>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</si>
  <si>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</si>
  <si>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</si>
  <si>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</si>
  <si>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</si>
  <si>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</si>
  <si>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</si>
  <si>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</si>
  <si>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</si>
  <si>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</si>
  <si>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</si>
  <si>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</si>
  <si>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</si>
  <si>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</si>
  <si>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</si>
  <si>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</si>
  <si>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</si>
  <si>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</si>
  <si>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</si>
  <si>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</si>
  <si>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</si>
  <si>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</si>
  <si>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</si>
  <si>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</si>
  <si>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</si>
  <si>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</si>
  <si>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</si>
  <si>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</si>
  <si>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</si>
  <si>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</si>
  <si>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</si>
  <si>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</si>
  <si>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</si>
  <si>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</si>
  <si>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</si>
  <si>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</si>
  <si>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</si>
  <si>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</si>
  <si>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</si>
  <si>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</si>
  <si>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</si>
  <si>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</si>
  <si>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</si>
  <si>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</si>
  <si>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</si>
  <si>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</si>
  <si>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</si>
  <si>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</si>
  <si>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</si>
  <si>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</si>
  <si>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</si>
  <si>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</si>
  <si>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</si>
  <si>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</si>
  <si>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</si>
  <si>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</si>
  <si>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</si>
  <si>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</si>
  <si>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</si>
  <si>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</si>
  <si>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</si>
  <si>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</si>
  <si>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</si>
  <si>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</si>
  <si>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</si>
  <si>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</si>
  <si>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</si>
  <si>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</si>
  <si>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</si>
  <si>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</si>
  <si>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</si>
  <si>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</si>
  <si>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</si>
  <si>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</si>
  <si>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</si>
  <si>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</si>
  <si>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</si>
  <si>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</si>
  <si>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</si>
  <si>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</si>
  <si>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</si>
  <si>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</si>
  <si>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</si>
  <si>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</si>
  <si>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</si>
  <si>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</si>
  <si>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</si>
  <si>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</si>
  <si>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</si>
  <si>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</si>
  <si>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</si>
  <si>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</si>
  <si>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</si>
  <si>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</si>
  <si>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</si>
  <si>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</si>
  <si>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</si>
  <si>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</si>
  <si>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</si>
  <si>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</si>
  <si>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</si>
  <si>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</si>
  <si>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</si>
  <si>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</si>
  <si>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</si>
  <si>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</si>
  <si>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</si>
  <si>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</si>
  <si>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</si>
  <si>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</si>
  <si>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</si>
  <si>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</si>
  <si>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</si>
  <si>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</si>
  <si>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</si>
  <si>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</si>
  <si>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</si>
  <si>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</si>
  <si>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</si>
  <si>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</si>
  <si>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</si>
  <si>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</si>
  <si>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</si>
  <si>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</si>
  <si>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</si>
  <si>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</si>
  <si>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</si>
  <si>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</si>
  <si>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</si>
  <si>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</si>
  <si>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</si>
  <si>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</si>
  <si>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</si>
  <si>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</si>
  <si>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</si>
  <si>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</si>
  <si>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</si>
  <si>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</si>
  <si>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</si>
  <si>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</si>
  <si>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</si>
  <si>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</si>
  <si>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</si>
  <si>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</si>
  <si>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</si>
  <si>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</si>
  <si>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</si>
  <si>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</si>
  <si>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</si>
  <si>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</si>
  <si>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</si>
  <si>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</si>
  <si>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</si>
  <si>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</si>
  <si>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</si>
  <si>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</si>
  <si>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</si>
  <si>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</si>
  <si>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</si>
  <si>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</si>
  <si>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</si>
  <si>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</si>
  <si>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</si>
  <si>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</si>
  <si>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</si>
  <si>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</si>
  <si>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</si>
  <si>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</si>
  <si>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</si>
  <si>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</si>
  <si>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</si>
  <si>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</si>
  <si>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</si>
  <si>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</si>
  <si>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</si>
  <si>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</si>
  <si>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</si>
  <si>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</si>
  <si>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</si>
  <si>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</si>
  <si>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</si>
  <si>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</si>
  <si>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</si>
  <si>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</si>
  <si>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</si>
  <si>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</si>
  <si>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</si>
  <si>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</si>
  <si>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</si>
  <si>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</si>
  <si>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</si>
  <si>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</si>
  <si>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</si>
  <si>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</si>
  <si>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</si>
  <si>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</si>
  <si>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</si>
  <si>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</si>
  <si>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</si>
  <si>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</si>
  <si>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</si>
  <si>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</si>
  <si>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</si>
  <si>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</si>
  <si>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</si>
  <si>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</si>
  <si>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</si>
  <si>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</si>
  <si>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</si>
  <si>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</si>
  <si>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</si>
  <si>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</si>
  <si>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</si>
  <si>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</si>
  <si>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</si>
  <si>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</si>
  <si>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</si>
  <si>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</si>
  <si>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</si>
  <si>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</si>
  <si>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</si>
  <si>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</si>
  <si>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</si>
  <si>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</si>
  <si>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</si>
  <si>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</si>
  <si>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</si>
  <si>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</si>
  <si>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</si>
  <si>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</si>
  <si>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</si>
  <si>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</si>
  <si>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</si>
  <si>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</si>
  <si>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</si>
  <si>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</si>
  <si>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</si>
  <si>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</si>
  <si>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</si>
  <si>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</si>
  <si>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</si>
  <si>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</si>
  <si>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</si>
  <si>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</si>
  <si>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</si>
  <si>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</si>
  <si>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</si>
  <si>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</si>
  <si>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</si>
  <si>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</si>
  <si>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</si>
  <si>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</si>
  <si>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</si>
  <si>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</si>
  <si>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</si>
  <si>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</si>
  <si>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</si>
  <si>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</si>
  <si>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</si>
  <si>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</si>
  <si>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</si>
  <si>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</si>
  <si>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</si>
  <si>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</si>
  <si>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</si>
  <si>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</si>
  <si>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</si>
  <si>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</si>
  <si>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</si>
  <si>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</si>
  <si>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</si>
  <si>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</si>
  <si>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</si>
  <si>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</si>
  <si>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</si>
  <si>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</si>
  <si>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</si>
  <si>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</si>
  <si>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</si>
  <si>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</si>
  <si>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</si>
  <si>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</si>
  <si>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</si>
  <si>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</si>
  <si>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</si>
  <si>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</si>
  <si>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</si>
  <si>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</si>
  <si>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</si>
  <si>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</si>
  <si>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</si>
  <si>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</si>
  <si>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</si>
  <si>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</si>
  <si>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</si>
  <si>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</si>
  <si>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</si>
  <si>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</si>
  <si>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</si>
  <si>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</si>
  <si>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</si>
  <si>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</si>
  <si>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</si>
  <si>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</si>
  <si>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</si>
  <si>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</si>
  <si>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</si>
  <si>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</si>
  <si>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</si>
  <si>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</si>
  <si>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</si>
  <si>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</si>
  <si>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</si>
  <si>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</si>
  <si>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</si>
  <si>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</si>
  <si>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</si>
  <si>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</si>
  <si>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</si>
  <si>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</si>
  <si>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</si>
  <si>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</si>
  <si>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</si>
  <si>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</si>
  <si>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</si>
  <si>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</si>
  <si>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</si>
  <si>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</si>
  <si>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</si>
  <si>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</si>
  <si>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</si>
  <si>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</si>
  <si>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</si>
  <si>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</si>
  <si>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</si>
  <si>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</si>
  <si>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</si>
  <si>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</si>
  <si>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</si>
  <si>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</si>
  <si>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</si>
  <si>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</si>
  <si>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</si>
  <si>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</si>
  <si>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</si>
  <si>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</si>
  <si>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</si>
  <si>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</si>
  <si>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</si>
  <si>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</si>
  <si>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</si>
  <si>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</si>
  <si>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</si>
  <si>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</si>
  <si>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</si>
  <si>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</si>
  <si>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</si>
  <si>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</si>
  <si>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</si>
  <si>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</si>
  <si>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</si>
  <si>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</si>
  <si>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</si>
  <si>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</si>
  <si>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</si>
  <si>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</si>
  <si>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</si>
  <si>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</si>
  <si>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</si>
  <si>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</si>
  <si>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</si>
  <si>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</si>
  <si>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</si>
  <si>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</si>
  <si>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</si>
  <si>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</si>
  <si>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</si>
  <si>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</si>
  <si>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</si>
  <si>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</si>
  <si>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</si>
  <si>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</si>
  <si>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</si>
  <si>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</si>
  <si>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</si>
  <si>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</si>
  <si>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</si>
  <si>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</si>
  <si>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</si>
  <si>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</si>
  <si>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</si>
  <si>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</si>
  <si>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</si>
  <si>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</si>
  <si>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</si>
  <si>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</si>
  <si>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</si>
  <si>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</si>
  <si>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</si>
  <si>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</si>
  <si>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</si>
  <si>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</si>
  <si>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</si>
  <si>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</si>
  <si>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</si>
  <si>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</si>
  <si>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</si>
  <si>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</si>
  <si>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</si>
  <si>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</si>
  <si>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</si>
  <si>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</si>
  <si>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</si>
  <si>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</si>
  <si>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</si>
  <si>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</si>
  <si>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</si>
  <si>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</si>
  <si>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</si>
  <si>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</si>
  <si>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</si>
  <si>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</si>
  <si>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</si>
  <si>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</si>
  <si>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</si>
  <si>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</si>
  <si>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</si>
  <si>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</si>
  <si>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</si>
  <si>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</si>
  <si>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</si>
  <si>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</si>
  <si>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</si>
  <si>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</si>
  <si>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</si>
  <si>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</si>
  <si>
    <t>EU28 - Electricity balance (GWh)</t>
  </si>
  <si>
    <t>Imports</t>
  </si>
  <si>
    <t>Foreseen</t>
  </si>
  <si>
    <t>Unforeseen</t>
  </si>
  <si>
    <t>Exports</t>
  </si>
  <si>
    <t>Power generation</t>
  </si>
  <si>
    <t>Nuclear Power Stations</t>
  </si>
  <si>
    <t>Conventional Thermal Power Stations</t>
  </si>
  <si>
    <t>Electricity-only Plants</t>
  </si>
  <si>
    <t>CHP Plants</t>
  </si>
  <si>
    <t>Exchanges, Transfers, Returns</t>
  </si>
  <si>
    <t>Transformation input</t>
  </si>
  <si>
    <t>Transformation input - District Heating Plants</t>
  </si>
  <si>
    <t>Consumption in Energy Sector</t>
  </si>
  <si>
    <t>Own Use in Electricity, CHP and Heat Plants</t>
  </si>
  <si>
    <t>Pumped storage power stations balance</t>
  </si>
  <si>
    <t>Consumption in Petroleum Refineries</t>
  </si>
  <si>
    <t>Consumption in Coke ovens and Blast Furnace</t>
  </si>
  <si>
    <t>Other energy branches</t>
  </si>
  <si>
    <t>Consumption in Hydrogen production (energy)</t>
  </si>
  <si>
    <t>Distribution Losses</t>
  </si>
  <si>
    <t>Energy Available for Final Consumption</t>
  </si>
  <si>
    <t>Final Energy Consumption</t>
  </si>
  <si>
    <t>Final Energy Consumption - Industry</t>
  </si>
  <si>
    <t>Chemicals Industry</t>
  </si>
  <si>
    <t>Non-Metallic Mineral Products</t>
  </si>
  <si>
    <t>Pulp, paper and printing</t>
  </si>
  <si>
    <t>Food, Beverages and Tobacco</t>
  </si>
  <si>
    <t>Wood and Wood Products</t>
  </si>
  <si>
    <t>Final Energy Consumption - Domestic</t>
  </si>
  <si>
    <t>Residential</t>
  </si>
  <si>
    <t>Services</t>
  </si>
  <si>
    <t>Agriculture, Forestry and Fishing</t>
  </si>
  <si>
    <t>Final Energy Consumption - Transport</t>
  </si>
  <si>
    <t>Road</t>
  </si>
  <si>
    <t>Rail</t>
  </si>
  <si>
    <t>Aviation</t>
  </si>
  <si>
    <t>Coastal Shipping and Inland Waterways</t>
  </si>
  <si>
    <t>Statistical Difference</t>
  </si>
  <si>
    <t>EU28 - Steam balance (GWh)</t>
  </si>
  <si>
    <t>Steam</t>
  </si>
  <si>
    <t>Steam generation</t>
  </si>
  <si>
    <t>Transformation output - District Heating Plants</t>
  </si>
  <si>
    <t>Transformation input - Used for electricity generation</t>
  </si>
  <si>
    <t>EPS Sector</t>
  </si>
  <si>
    <t>STEAM_CHP</t>
  </si>
  <si>
    <t>STEAM_DH</t>
  </si>
  <si>
    <t>Electric_CHP</t>
  </si>
  <si>
    <t>OTHER_SPLIT INTO EXISTING CATEGORIES</t>
  </si>
  <si>
    <t>Electric_TOTAL</t>
  </si>
  <si>
    <t>Electric_Industry_Total</t>
  </si>
  <si>
    <t>GWH to btu</t>
  </si>
  <si>
    <t>Actual Potencia Totals</t>
  </si>
  <si>
    <t>coal</t>
  </si>
  <si>
    <t>natural gas</t>
  </si>
  <si>
    <t>biomass</t>
  </si>
  <si>
    <t>petroleum diesel</t>
  </si>
  <si>
    <t>heat</t>
  </si>
  <si>
    <t>crude oil</t>
  </si>
  <si>
    <t>heavy or residual oil</t>
  </si>
  <si>
    <t>LPG propane or butane</t>
  </si>
  <si>
    <t>hydrogen</t>
  </si>
  <si>
    <t>Allocated based on Total Energy Consumption</t>
  </si>
  <si>
    <t>Matched to Potencia Fuel Totals</t>
  </si>
  <si>
    <t>Use Eurostat data to calculat fuel split and apply to aggregated POTEnCIA category; also inlcude the non-solids non-energy consumption in the neos tab</t>
  </si>
  <si>
    <t>Transformation input - Refineries</t>
  </si>
  <si>
    <t>all transformation inputs in tirf are treated as feedstocks</t>
  </si>
  <si>
    <t>File: Central_2018_EU28_ind_yearly, Sheet: CHI; Central_2018_EU28_bal_yearly: tich</t>
  </si>
  <si>
    <t>Non-energy use in the Chemical industry</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</si>
  <si>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</si>
  <si>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</si>
  <si>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</si>
  <si>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</si>
  <si>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</si>
  <si>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</si>
  <si>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</si>
  <si>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</si>
  <si>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File: Central_2018_EU28_bal_yearly, Sheets: cenrf; Central_2018_EU28_bal_yearly: tirf, tigw, ticl, tibg, tigl, tipf, tibr</t>
  </si>
  <si>
    <t>Transformation output - Coke ovens</t>
  </si>
  <si>
    <t>Transformation output - Blast furnaces</t>
  </si>
  <si>
    <t>Transformation input - Blast furnaces</t>
  </si>
  <si>
    <t>Distribution losses</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</si>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</sst>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 numFmtId="179" formatCode="_-* #,##0.000_-;\-* #,##0.000_-;_-* &quot;-&quot;??_-;_-@_-"/>
  </numFmts>
  <fonts count="8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
      <sz val="9"/>
      <color indexed="81"/>
      <name val="Tahoma"/>
      <family val="2"/>
    </font>
    <font>
      <b/>
      <sz val="9"/>
      <color indexed="81"/>
      <name val="Tahoma"/>
      <family val="2"/>
    </font>
    <font>
      <b/>
      <sz val="8"/>
      <color indexed="8"/>
      <name val="Calibri"/>
      <family val="2"/>
      <scheme val="minor"/>
    </font>
    <font>
      <b/>
      <sz val="8"/>
      <color indexed="16"/>
      <name val="Calibri"/>
      <family val="2"/>
      <scheme val="minor"/>
    </font>
    <font>
      <b/>
      <sz val="8"/>
      <color indexed="21"/>
      <name val="Calibri"/>
      <family val="2"/>
      <scheme val="minor"/>
    </font>
    <font>
      <b/>
      <sz val="8"/>
      <color indexed="12"/>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519">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Font="1" applyBorder="1" applyAlignment="1">
      <alignment horizontal="left" indent="1"/>
    </xf>
    <xf numFmtId="178" fontId="39" fillId="0" borderId="5" xfId="0" applyNumberFormat="1" applyFont="1" applyBorder="1"/>
    <xf numFmtId="0" fontId="40" fillId="0" borderId="0" xfId="0" applyFont="1" applyAlignment="1">
      <alignment horizontal="left" indent="2"/>
    </xf>
    <xf numFmtId="178" fontId="40" fillId="0" borderId="0" xfId="0" applyNumberFormat="1" applyFont="1"/>
    <xf numFmtId="0" fontId="40" fillId="0" borderId="7" xfId="0" applyFont="1" applyBorder="1" applyAlignment="1">
      <alignment horizontal="left" indent="2"/>
    </xf>
    <xf numFmtId="178" fontId="40" fillId="0" borderId="7" xfId="0" applyNumberFormat="1" applyFont="1" applyBorder="1"/>
    <xf numFmtId="0" fontId="39" fillId="0" borderId="0" xfId="0" applyFont="1" applyAlignment="1">
      <alignment horizontal="left" indent="1"/>
    </xf>
    <xf numFmtId="178" fontId="39" fillId="0" borderId="0" xfId="0" applyNumberFormat="1" applyFont="1"/>
    <xf numFmtId="0" fontId="41" fillId="0" borderId="0" xfId="0" applyFont="1" applyAlignment="1">
      <alignment horizontal="left" indent="3"/>
    </xf>
    <xf numFmtId="178" fontId="41" fillId="0" borderId="0" xfId="0" applyNumberFormat="1" applyFont="1"/>
    <xf numFmtId="0" fontId="42" fillId="0" borderId="0" xfId="0" applyFont="1" applyAlignment="1">
      <alignment horizontal="left" indent="4"/>
    </xf>
    <xf numFmtId="178" fontId="42" fillId="0" borderId="0" xfId="0" applyNumberFormat="1" applyFont="1"/>
    <xf numFmtId="0" fontId="9" fillId="2" borderId="6" xfId="6" applyFont="1" applyFill="1" applyBorder="1" applyAlignment="1">
      <alignment horizontal="left" vertical="center"/>
    </xf>
    <xf numFmtId="178" fontId="74" fillId="0" borderId="5" xfId="1" applyNumberFormat="1" applyFont="1" applyFill="1" applyBorder="1" applyAlignment="1">
      <alignment vertical="center"/>
    </xf>
    <xf numFmtId="0" fontId="11" fillId="45" borderId="0" xfId="6" applyFont="1" applyFill="1" applyAlignment="1">
      <alignment vertical="center"/>
    </xf>
    <xf numFmtId="0" fontId="10" fillId="45" borderId="0" xfId="6" applyFont="1" applyFill="1" applyAlignment="1">
      <alignment vertical="center"/>
    </xf>
    <xf numFmtId="0" fontId="11" fillId="6" borderId="0" xfId="6" applyFont="1" applyFill="1" applyAlignment="1">
      <alignment vertical="center"/>
    </xf>
    <xf numFmtId="1" fontId="10" fillId="2" borderId="6" xfId="6" applyNumberFormat="1" applyFont="1" applyFill="1" applyBorder="1" applyAlignment="1">
      <alignment horizontal="center" vertical="center"/>
    </xf>
    <xf numFmtId="178" fontId="75" fillId="0" borderId="5" xfId="1" applyNumberFormat="1" applyFont="1" applyFill="1" applyBorder="1" applyAlignment="1">
      <alignment vertical="center"/>
    </xf>
    <xf numFmtId="178" fontId="78" fillId="0" borderId="0" xfId="0" applyNumberFormat="1" applyFont="1"/>
    <xf numFmtId="178" fontId="78" fillId="0" borderId="5" xfId="0" applyNumberFormat="1" applyFont="1" applyBorder="1"/>
    <xf numFmtId="178" fontId="79" fillId="0" borderId="0" xfId="0" applyNumberFormat="1" applyFont="1"/>
    <xf numFmtId="178" fontId="80" fillId="0" borderId="0" xfId="0" applyNumberFormat="1" applyFont="1"/>
    <xf numFmtId="178" fontId="81" fillId="0" borderId="0" xfId="0" applyNumberFormat="1" applyFont="1"/>
    <xf numFmtId="178" fontId="79" fillId="0" borderId="7" xfId="0" applyNumberFormat="1" applyFont="1" applyBorder="1"/>
    <xf numFmtId="0" fontId="10" fillId="0" borderId="0" xfId="6" applyFont="1" applyAlignment="1">
      <alignment vertical="center"/>
    </xf>
    <xf numFmtId="178" fontId="11" fillId="45" borderId="0" xfId="6" applyNumberFormat="1" applyFont="1" applyFill="1" applyAlignment="1">
      <alignment vertical="center"/>
    </xf>
    <xf numFmtId="179" fontId="0" fillId="0" borderId="0" xfId="1" applyNumberFormat="1" applyFont="1"/>
    <xf numFmtId="0" fontId="0" fillId="0" borderId="0" xfId="73" applyFont="1" applyFill="1" applyAlignment="1">
      <alignment horizontal="left" indent="1"/>
    </xf>
    <xf numFmtId="0" fontId="3" fillId="0" borderId="0" xfId="73" applyFont="1" applyFill="1" applyAlignment="1">
      <alignment horizontal="left" indent="1"/>
    </xf>
    <xf numFmtId="0" fontId="3" fillId="0" borderId="0" xfId="73" applyFont="1" applyAlignment="1">
      <alignment horizontal="left" indent="1"/>
    </xf>
    <xf numFmtId="0" fontId="0" fillId="0" borderId="0" xfId="0" applyAlignment="1">
      <alignment horizontal="left" vertical="top" wrapText="1"/>
    </xf>
    <xf numFmtId="0" fontId="0" fillId="0" borderId="0" xfId="0" applyFill="1" applyAlignment="1">
      <alignment horizontal="left" vertical="top" wrapText="1"/>
    </xf>
    <xf numFmtId="0" fontId="31" fillId="41" borderId="0" xfId="0" applyFont="1" applyFill="1" applyAlignment="1">
      <alignment horizontal="left" vertical="top"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FFCCFF"/>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8.bin"/><Relationship Id="rId4" Type="http://schemas.openxmlformats.org/officeDocument/2006/relationships/hyperlink" Target="https://www.oeko.de/oekodoc/1504/2012-070-de.pdf"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tabSelected="1" workbookViewId="0">
      <selection activeCell="B34" sqref="B34"/>
    </sheetView>
  </sheetViews>
  <sheetFormatPr defaultColWidth="10.7265625" defaultRowHeight="14.5" x14ac:dyDescent="0.35"/>
  <cols>
    <col min="1" max="1" width="10.6328125" customWidth="1"/>
    <col min="2" max="2" width="60.36328125" customWidth="1"/>
  </cols>
  <sheetData>
    <row r="1" spans="1:5" x14ac:dyDescent="0.35">
      <c r="A1" s="1" t="s">
        <v>437</v>
      </c>
    </row>
    <row r="2" spans="1:5" s="272" customFormat="1" x14ac:dyDescent="0.35"/>
    <row r="3" spans="1:5" s="272" customFormat="1" x14ac:dyDescent="0.35">
      <c r="A3" s="1" t="s">
        <v>438</v>
      </c>
      <c r="B3" s="330" t="s">
        <v>1057</v>
      </c>
      <c r="C3" s="307"/>
      <c r="D3" s="307"/>
      <c r="E3" s="307"/>
    </row>
    <row r="4" spans="1:5" s="352" customFormat="1" x14ac:dyDescent="0.35"/>
    <row r="5" spans="1:5" s="352" customFormat="1" x14ac:dyDescent="0.35">
      <c r="B5" s="353" t="s">
        <v>1065</v>
      </c>
    </row>
    <row r="6" spans="1:5" s="272" customFormat="1" x14ac:dyDescent="0.35">
      <c r="B6" s="272" t="s">
        <v>439</v>
      </c>
    </row>
    <row r="7" spans="1:5" s="272" customFormat="1" x14ac:dyDescent="0.35">
      <c r="B7" s="278">
        <v>2019</v>
      </c>
    </row>
    <row r="8" spans="1:5" s="272" customFormat="1" x14ac:dyDescent="0.35">
      <c r="B8" s="278" t="s">
        <v>440</v>
      </c>
    </row>
    <row r="9" spans="1:5" s="272" customFormat="1" x14ac:dyDescent="0.35">
      <c r="B9" s="335" t="s">
        <v>1006</v>
      </c>
    </row>
    <row r="10" spans="1:5" s="352" customFormat="1" x14ac:dyDescent="0.35">
      <c r="B10" s="278" t="s">
        <v>1007</v>
      </c>
    </row>
    <row r="11" spans="1:5" s="352" customFormat="1" x14ac:dyDescent="0.35">
      <c r="B11" s="278" t="s">
        <v>1008</v>
      </c>
    </row>
    <row r="12" spans="1:5" s="272" customFormat="1" x14ac:dyDescent="0.35"/>
    <row r="13" spans="1:5" s="352" customFormat="1" x14ac:dyDescent="0.35">
      <c r="B13" s="353" t="s">
        <v>1148</v>
      </c>
    </row>
    <row r="14" spans="1:5" s="272" customFormat="1" x14ac:dyDescent="0.35">
      <c r="B14" s="278" t="s">
        <v>1059</v>
      </c>
    </row>
    <row r="15" spans="1:5" s="352" customFormat="1" x14ac:dyDescent="0.35">
      <c r="B15" s="278">
        <v>2020</v>
      </c>
    </row>
    <row r="16" spans="1:5" s="352" customFormat="1" x14ac:dyDescent="0.35">
      <c r="B16" s="278" t="s">
        <v>1060</v>
      </c>
    </row>
    <row r="17" spans="2:5" s="352" customFormat="1" x14ac:dyDescent="0.35">
      <c r="B17" s="335" t="s">
        <v>1061</v>
      </c>
    </row>
    <row r="18" spans="2:5" s="352" customFormat="1" x14ac:dyDescent="0.35">
      <c r="B18" s="335" t="s">
        <v>1062</v>
      </c>
    </row>
    <row r="19" spans="2:5" s="352" customFormat="1" x14ac:dyDescent="0.35">
      <c r="B19" s="278" t="s">
        <v>1063</v>
      </c>
    </row>
    <row r="20" spans="2:5" s="352" customFormat="1" x14ac:dyDescent="0.35">
      <c r="B20" s="278" t="s">
        <v>1066</v>
      </c>
    </row>
    <row r="21" spans="2:5" s="352" customFormat="1" x14ac:dyDescent="0.35">
      <c r="B21" s="278"/>
    </row>
    <row r="22" spans="2:5" x14ac:dyDescent="0.35">
      <c r="B22" s="306" t="s">
        <v>1064</v>
      </c>
      <c r="C22" s="306"/>
      <c r="D22" s="307"/>
      <c r="E22" s="307"/>
    </row>
    <row r="23" spans="2:5" x14ac:dyDescent="0.35">
      <c r="B23" t="s">
        <v>91</v>
      </c>
    </row>
    <row r="24" spans="2:5" x14ac:dyDescent="0.35">
      <c r="B24" s="125">
        <v>2019</v>
      </c>
      <c r="C24" s="125"/>
    </row>
    <row r="25" spans="2:5" ht="29" x14ac:dyDescent="0.35">
      <c r="B25" s="329" t="s">
        <v>92</v>
      </c>
    </row>
    <row r="26" spans="2:5" x14ac:dyDescent="0.35">
      <c r="B26" s="126" t="s">
        <v>93</v>
      </c>
    </row>
    <row r="27" spans="2:5" x14ac:dyDescent="0.35">
      <c r="B27" t="s">
        <v>94</v>
      </c>
      <c r="C27" s="127"/>
    </row>
    <row r="28" spans="2:5" s="352" customFormat="1" x14ac:dyDescent="0.35">
      <c r="C28" s="127"/>
    </row>
    <row r="29" spans="2:5" s="352" customFormat="1" x14ac:dyDescent="0.35">
      <c r="B29" s="352" t="s">
        <v>439</v>
      </c>
      <c r="C29" s="127"/>
    </row>
    <row r="30" spans="2:5" s="352" customFormat="1" x14ac:dyDescent="0.35">
      <c r="B30" s="278">
        <v>2019</v>
      </c>
      <c r="C30" s="127"/>
    </row>
    <row r="31" spans="2:5" s="352" customFormat="1" x14ac:dyDescent="0.35">
      <c r="B31" s="278" t="s">
        <v>440</v>
      </c>
      <c r="C31" s="127"/>
    </row>
    <row r="32" spans="2:5" s="352" customFormat="1" x14ac:dyDescent="0.35">
      <c r="B32" s="335" t="s">
        <v>1006</v>
      </c>
      <c r="C32" s="127"/>
    </row>
    <row r="33" spans="2:7" s="352" customFormat="1" x14ac:dyDescent="0.35">
      <c r="B33" s="278" t="s">
        <v>1007</v>
      </c>
      <c r="C33" s="127"/>
    </row>
    <row r="34" spans="2:7" s="352" customFormat="1" x14ac:dyDescent="0.35">
      <c r="B34" s="278" t="s">
        <v>1009</v>
      </c>
      <c r="C34" s="127"/>
    </row>
    <row r="35" spans="2:7" ht="14.25" customHeight="1" x14ac:dyDescent="0.5">
      <c r="G35" s="295"/>
    </row>
    <row r="36" spans="2:7" x14ac:dyDescent="0.35">
      <c r="B36" s="306" t="s">
        <v>508</v>
      </c>
      <c r="C36" s="307"/>
      <c r="D36" s="307"/>
      <c r="E36" s="307"/>
    </row>
    <row r="37" spans="2:7" s="272" customFormat="1" x14ac:dyDescent="0.35">
      <c r="B37" s="272" t="s">
        <v>439</v>
      </c>
    </row>
    <row r="38" spans="2:7" s="272" customFormat="1" x14ac:dyDescent="0.35">
      <c r="B38" s="125">
        <v>2020</v>
      </c>
    </row>
    <row r="39" spans="2:7" s="272" customFormat="1" x14ac:dyDescent="0.35">
      <c r="B39" s="272" t="s">
        <v>509</v>
      </c>
    </row>
    <row r="40" spans="2:7" s="272" customFormat="1" x14ac:dyDescent="0.35">
      <c r="B40" s="272" t="s">
        <v>510</v>
      </c>
    </row>
    <row r="41" spans="2:7" s="272" customFormat="1" x14ac:dyDescent="0.35"/>
    <row r="42" spans="2:7" s="272" customFormat="1" x14ac:dyDescent="0.35">
      <c r="B42" s="306" t="s">
        <v>519</v>
      </c>
      <c r="C42" s="307"/>
      <c r="D42" s="307"/>
      <c r="E42" s="307"/>
    </row>
    <row r="43" spans="2:7" s="272" customFormat="1" x14ac:dyDescent="0.35">
      <c r="B43" s="272" t="s">
        <v>520</v>
      </c>
    </row>
    <row r="44" spans="2:7" s="272" customFormat="1" x14ac:dyDescent="0.35">
      <c r="B44" s="278">
        <v>2012</v>
      </c>
    </row>
    <row r="45" spans="2:7" s="272" customFormat="1" x14ac:dyDescent="0.35">
      <c r="B45" s="272" t="s">
        <v>521</v>
      </c>
    </row>
    <row r="46" spans="2:7" s="272" customFormat="1" x14ac:dyDescent="0.35">
      <c r="B46" s="279" t="s">
        <v>472</v>
      </c>
    </row>
    <row r="47" spans="2:7" s="272" customFormat="1" x14ac:dyDescent="0.35">
      <c r="B47" s="272" t="s">
        <v>522</v>
      </c>
    </row>
    <row r="48" spans="2:7" s="303" customFormat="1" x14ac:dyDescent="0.35"/>
    <row r="49" spans="1:5" s="303" customFormat="1" x14ac:dyDescent="0.35">
      <c r="B49" s="306" t="s">
        <v>561</v>
      </c>
      <c r="C49" s="306"/>
      <c r="D49" s="307"/>
      <c r="E49" s="307"/>
    </row>
    <row r="50" spans="1:5" s="303" customFormat="1" x14ac:dyDescent="0.35">
      <c r="B50" s="303" t="s">
        <v>540</v>
      </c>
    </row>
    <row r="51" spans="1:5" s="303" customFormat="1" x14ac:dyDescent="0.35">
      <c r="B51" s="303" t="s">
        <v>536</v>
      </c>
    </row>
    <row r="52" spans="1:5" s="303" customFormat="1" x14ac:dyDescent="0.35">
      <c r="B52" s="303" t="s">
        <v>537</v>
      </c>
    </row>
    <row r="53" spans="1:5" s="303" customFormat="1" x14ac:dyDescent="0.35">
      <c r="B53" s="305" t="s">
        <v>538</v>
      </c>
    </row>
    <row r="54" spans="1:5" s="303" customFormat="1" x14ac:dyDescent="0.35">
      <c r="B54" s="303" t="s">
        <v>539</v>
      </c>
    </row>
    <row r="55" spans="1:5" s="303" customFormat="1" x14ac:dyDescent="0.35"/>
    <row r="56" spans="1:5" s="303" customFormat="1" x14ac:dyDescent="0.35">
      <c r="B56" s="306" t="s">
        <v>562</v>
      </c>
      <c r="C56" s="306"/>
      <c r="D56" s="306"/>
      <c r="E56" s="307"/>
    </row>
    <row r="57" spans="1:5" s="303" customFormat="1" x14ac:dyDescent="0.35">
      <c r="B57" s="323" t="s">
        <v>563</v>
      </c>
      <c r="C57" s="323"/>
      <c r="D57" s="323"/>
      <c r="E57" s="308"/>
    </row>
    <row r="58" spans="1:5" s="303" customFormat="1" x14ac:dyDescent="0.35">
      <c r="B58" s="324">
        <v>2017</v>
      </c>
      <c r="C58" s="323"/>
      <c r="D58" s="323"/>
      <c r="E58" s="308"/>
    </row>
    <row r="59" spans="1:5" s="303" customFormat="1" x14ac:dyDescent="0.35">
      <c r="B59" s="303" t="s">
        <v>1005</v>
      </c>
    </row>
    <row r="60" spans="1:5" s="303" customFormat="1" x14ac:dyDescent="0.35">
      <c r="B60" s="305" t="s">
        <v>525</v>
      </c>
    </row>
    <row r="61" spans="1:5" s="303" customFormat="1" x14ac:dyDescent="0.35">
      <c r="B61" s="303" t="s">
        <v>526</v>
      </c>
    </row>
    <row r="63" spans="1:5" s="352" customFormat="1" x14ac:dyDescent="0.35"/>
    <row r="64" spans="1:5" s="352" customFormat="1" x14ac:dyDescent="0.35">
      <c r="A64" s="353" t="s">
        <v>1069</v>
      </c>
    </row>
    <row r="65" spans="2:7" s="352" customFormat="1" x14ac:dyDescent="0.35"/>
    <row r="66" spans="2:7" s="352" customFormat="1" x14ac:dyDescent="0.35">
      <c r="B66" s="353" t="s">
        <v>1047</v>
      </c>
      <c r="C66" s="360"/>
      <c r="D66" s="360"/>
      <c r="E66" s="360"/>
      <c r="F66" s="360"/>
      <c r="G66" s="360"/>
    </row>
    <row r="67" spans="2:7" s="352" customFormat="1" x14ac:dyDescent="0.35">
      <c r="B67" s="354" t="s">
        <v>1048</v>
      </c>
      <c r="C67" s="360"/>
      <c r="D67" s="360"/>
      <c r="E67" s="360"/>
      <c r="F67" s="360"/>
      <c r="G67" s="360"/>
    </row>
    <row r="68" spans="2:7" s="352" customFormat="1" x14ac:dyDescent="0.35">
      <c r="B68" s="354" t="s">
        <v>1085</v>
      </c>
      <c r="C68" s="360"/>
      <c r="D68" s="360"/>
      <c r="E68" s="360"/>
      <c r="F68" s="360"/>
      <c r="G68" s="360"/>
    </row>
    <row r="69" spans="2:7" s="352" customFormat="1" x14ac:dyDescent="0.35">
      <c r="B69" s="354" t="s">
        <v>1049</v>
      </c>
      <c r="C69" s="360"/>
      <c r="D69" s="360"/>
      <c r="E69" s="360"/>
      <c r="F69" s="360"/>
      <c r="G69" s="360"/>
    </row>
    <row r="70" spans="2:7" s="352" customFormat="1" x14ac:dyDescent="0.35">
      <c r="B70" s="354" t="s">
        <v>1086</v>
      </c>
      <c r="C70" s="360"/>
      <c r="D70" s="360"/>
      <c r="E70" s="360"/>
      <c r="F70" s="360"/>
      <c r="G70" s="360"/>
    </row>
    <row r="71" spans="2:7" s="352" customFormat="1" x14ac:dyDescent="0.35">
      <c r="B71" s="328"/>
      <c r="C71" s="360"/>
      <c r="D71" s="360"/>
      <c r="E71" s="360"/>
      <c r="F71" s="360"/>
      <c r="G71" s="360"/>
    </row>
    <row r="72" spans="2:7" s="352" customFormat="1" x14ac:dyDescent="0.35">
      <c r="B72" s="328" t="s">
        <v>1068</v>
      </c>
      <c r="C72" s="360"/>
      <c r="D72" s="360"/>
      <c r="E72" s="360"/>
      <c r="F72" s="360"/>
      <c r="G72" s="360"/>
    </row>
    <row r="73" spans="2:7" x14ac:dyDescent="0.35">
      <c r="B73" s="302" t="s">
        <v>451</v>
      </c>
      <c r="C73" s="302"/>
      <c r="D73" s="302"/>
      <c r="E73" s="302"/>
      <c r="F73" s="302"/>
      <c r="G73" s="302"/>
    </row>
    <row r="74" spans="2:7" x14ac:dyDescent="0.35">
      <c r="B74" s="302" t="s">
        <v>452</v>
      </c>
      <c r="C74" s="302"/>
      <c r="D74" s="302"/>
      <c r="E74" s="302"/>
      <c r="F74" s="302"/>
      <c r="G74" s="302"/>
    </row>
    <row r="75" spans="2:7" x14ac:dyDescent="0.35">
      <c r="B75" s="302" t="s">
        <v>453</v>
      </c>
      <c r="C75" s="302"/>
      <c r="D75" s="302"/>
      <c r="E75" s="302"/>
      <c r="F75" s="302"/>
      <c r="G75" s="302"/>
    </row>
    <row r="76" spans="2:7" s="272" customFormat="1" x14ac:dyDescent="0.35">
      <c r="B76" s="302"/>
      <c r="C76" s="302"/>
      <c r="D76" s="302"/>
      <c r="E76" s="302"/>
      <c r="F76" s="302"/>
      <c r="G76" s="302"/>
    </row>
    <row r="77" spans="2:7" s="272" customFormat="1" x14ac:dyDescent="0.35">
      <c r="B77" s="415" t="s">
        <v>454</v>
      </c>
      <c r="C77" s="361"/>
      <c r="D77" s="361"/>
      <c r="E77" s="302"/>
      <c r="F77" s="302"/>
      <c r="G77" s="302"/>
    </row>
    <row r="78" spans="2:7" s="272" customFormat="1" x14ac:dyDescent="0.35">
      <c r="B78" s="302" t="s">
        <v>455</v>
      </c>
      <c r="C78" s="302"/>
      <c r="D78" s="302"/>
      <c r="E78" s="302"/>
      <c r="F78" s="302"/>
      <c r="G78" s="302"/>
    </row>
    <row r="79" spans="2:7" s="272" customFormat="1" x14ac:dyDescent="0.35">
      <c r="B79" s="302" t="s">
        <v>456</v>
      </c>
      <c r="C79" s="302"/>
      <c r="D79" s="302"/>
      <c r="E79" s="302"/>
      <c r="F79" s="302"/>
      <c r="G79" s="302"/>
    </row>
    <row r="80" spans="2:7" s="272" customFormat="1" x14ac:dyDescent="0.35">
      <c r="B80" s="302" t="s">
        <v>457</v>
      </c>
      <c r="C80" s="302"/>
      <c r="D80" s="302"/>
      <c r="E80" s="302"/>
      <c r="F80" s="302"/>
      <c r="G80" s="302"/>
    </row>
    <row r="81" spans="1:17" s="272" customFormat="1" x14ac:dyDescent="0.35">
      <c r="B81" s="302" t="s">
        <v>458</v>
      </c>
      <c r="C81" s="302"/>
      <c r="D81" s="302"/>
      <c r="E81" s="302"/>
      <c r="F81" s="302"/>
      <c r="G81" s="302"/>
    </row>
    <row r="82" spans="1:17" s="272" customFormat="1" x14ac:dyDescent="0.35">
      <c r="B82" s="302" t="s">
        <v>459</v>
      </c>
      <c r="C82" s="302"/>
      <c r="D82" s="302"/>
      <c r="E82" s="302"/>
      <c r="F82" s="302"/>
      <c r="G82" s="302"/>
    </row>
    <row r="83" spans="1:17" s="272" customFormat="1" x14ac:dyDescent="0.35">
      <c r="B83" s="302"/>
      <c r="C83" s="302"/>
      <c r="D83" s="302"/>
      <c r="E83" s="302"/>
      <c r="F83" s="302"/>
      <c r="G83" s="302"/>
    </row>
    <row r="84" spans="1:17" s="352" customFormat="1" x14ac:dyDescent="0.35">
      <c r="B84" s="360"/>
      <c r="C84" s="360"/>
      <c r="D84" s="360"/>
      <c r="E84" s="360"/>
      <c r="F84" s="360"/>
      <c r="G84" s="360"/>
    </row>
    <row r="85" spans="1:17" s="352" customFormat="1" x14ac:dyDescent="0.35">
      <c r="A85" s="353" t="s">
        <v>1070</v>
      </c>
      <c r="B85" s="360"/>
      <c r="C85" s="360"/>
      <c r="D85" s="360"/>
      <c r="E85" s="360"/>
      <c r="F85" s="360"/>
      <c r="G85" s="360"/>
    </row>
    <row r="86" spans="1:17" s="352" customFormat="1" x14ac:dyDescent="0.35">
      <c r="B86" s="360"/>
      <c r="C86" s="360"/>
      <c r="D86" s="360"/>
      <c r="E86" s="360"/>
      <c r="F86" s="360"/>
      <c r="G86" s="360"/>
    </row>
    <row r="87" spans="1:17" s="352" customFormat="1" x14ac:dyDescent="0.35">
      <c r="B87" s="360" t="s">
        <v>1150</v>
      </c>
      <c r="C87" s="360"/>
      <c r="D87" s="360"/>
      <c r="E87" s="360"/>
      <c r="F87" s="360"/>
      <c r="G87" s="360"/>
    </row>
    <row r="88" spans="1:17" s="352" customFormat="1" x14ac:dyDescent="0.35">
      <c r="B88" s="360"/>
      <c r="C88" s="360"/>
      <c r="D88" s="360"/>
      <c r="E88" s="360"/>
      <c r="F88" s="360"/>
      <c r="G88" s="360"/>
    </row>
    <row r="89" spans="1:17" s="303" customFormat="1" x14ac:dyDescent="0.35">
      <c r="B89" s="415" t="s">
        <v>89</v>
      </c>
      <c r="C89" s="361"/>
      <c r="D89" s="361"/>
      <c r="E89" s="361"/>
      <c r="F89" s="361"/>
      <c r="G89" s="361"/>
      <c r="H89" s="355"/>
      <c r="I89" s="355"/>
      <c r="J89" s="355"/>
      <c r="K89" s="355"/>
      <c r="L89" s="355"/>
      <c r="M89" s="355"/>
      <c r="N89" s="355"/>
      <c r="O89" s="355"/>
      <c r="P89" s="355"/>
      <c r="Q89" s="355"/>
    </row>
    <row r="90" spans="1:17" s="303" customFormat="1" x14ac:dyDescent="0.35">
      <c r="B90" s="355" t="s">
        <v>505</v>
      </c>
      <c r="C90" s="361"/>
      <c r="D90" s="361"/>
      <c r="E90" s="361"/>
      <c r="F90" s="361"/>
      <c r="G90" s="361"/>
      <c r="H90" s="355"/>
      <c r="I90" s="355"/>
      <c r="J90" s="355"/>
      <c r="K90" s="355"/>
      <c r="L90" s="355"/>
      <c r="M90" s="355"/>
      <c r="N90" s="355"/>
      <c r="O90" s="355"/>
      <c r="P90" s="355"/>
      <c r="Q90" s="355"/>
    </row>
    <row r="91" spans="1:17" s="303" customFormat="1" x14ac:dyDescent="0.35">
      <c r="B91" s="355" t="s">
        <v>612</v>
      </c>
      <c r="C91" s="361"/>
      <c r="D91" s="361"/>
      <c r="E91" s="361"/>
      <c r="F91" s="361"/>
      <c r="G91" s="361"/>
      <c r="H91" s="355"/>
      <c r="I91" s="355"/>
      <c r="J91" s="355"/>
      <c r="K91" s="355"/>
      <c r="L91" s="355"/>
      <c r="M91" s="355"/>
      <c r="N91" s="355"/>
      <c r="O91" s="355"/>
      <c r="P91" s="355"/>
      <c r="Q91" s="355"/>
    </row>
    <row r="92" spans="1:17" s="303" customFormat="1" x14ac:dyDescent="0.35">
      <c r="B92" s="355"/>
      <c r="C92" s="361"/>
      <c r="D92" s="361"/>
      <c r="E92" s="361"/>
      <c r="F92" s="361"/>
      <c r="G92" s="361"/>
      <c r="H92" s="355"/>
      <c r="I92" s="355"/>
      <c r="J92" s="355"/>
      <c r="K92" s="355"/>
      <c r="L92" s="355"/>
      <c r="M92" s="355"/>
      <c r="N92" s="355"/>
      <c r="O92" s="355"/>
      <c r="P92" s="355"/>
      <c r="Q92" s="355"/>
    </row>
    <row r="93" spans="1:17" s="303" customFormat="1" x14ac:dyDescent="0.35">
      <c r="B93" s="358" t="s">
        <v>88</v>
      </c>
      <c r="C93" s="361"/>
      <c r="D93" s="361"/>
      <c r="E93" s="361"/>
      <c r="F93" s="361"/>
      <c r="G93" s="361"/>
      <c r="H93" s="355"/>
      <c r="I93" s="355"/>
      <c r="J93" s="355"/>
      <c r="K93" s="355"/>
      <c r="L93" s="355"/>
      <c r="M93" s="355"/>
      <c r="N93" s="355"/>
      <c r="O93" s="355"/>
      <c r="P93" s="355"/>
      <c r="Q93" s="355"/>
    </row>
    <row r="94" spans="1:17" s="303" customFormat="1" x14ac:dyDescent="0.35">
      <c r="B94" s="355" t="s">
        <v>571</v>
      </c>
      <c r="C94" s="361"/>
      <c r="D94" s="361"/>
      <c r="E94" s="361"/>
      <c r="F94" s="361"/>
      <c r="G94" s="361"/>
      <c r="H94" s="355"/>
      <c r="I94" s="355"/>
      <c r="J94" s="355"/>
      <c r="K94" s="355"/>
      <c r="L94" s="355"/>
      <c r="M94" s="355"/>
      <c r="N94" s="355"/>
      <c r="O94" s="355"/>
      <c r="P94" s="355"/>
      <c r="Q94" s="355"/>
    </row>
    <row r="95" spans="1:17" s="303" customFormat="1" x14ac:dyDescent="0.35">
      <c r="B95" s="355" t="s">
        <v>518</v>
      </c>
      <c r="C95" s="361"/>
      <c r="D95" s="361"/>
      <c r="E95" s="361"/>
      <c r="F95" s="361"/>
      <c r="G95" s="361"/>
      <c r="H95" s="355"/>
      <c r="I95" s="355"/>
      <c r="J95" s="355"/>
      <c r="K95" s="355"/>
      <c r="L95" s="355"/>
      <c r="M95" s="355"/>
      <c r="N95" s="355"/>
      <c r="O95" s="355"/>
      <c r="P95" s="355"/>
      <c r="Q95" s="355"/>
    </row>
    <row r="96" spans="1:17" s="303" customFormat="1" x14ac:dyDescent="0.35">
      <c r="B96" s="361"/>
      <c r="C96" s="361"/>
      <c r="D96" s="361"/>
      <c r="E96" s="361"/>
      <c r="F96" s="361"/>
      <c r="G96" s="361"/>
      <c r="H96" s="355"/>
      <c r="I96" s="355"/>
      <c r="J96" s="355"/>
      <c r="K96" s="355"/>
      <c r="L96" s="355"/>
      <c r="M96" s="355"/>
      <c r="N96" s="355"/>
      <c r="O96" s="355"/>
      <c r="P96" s="355"/>
      <c r="Q96" s="355"/>
    </row>
    <row r="97" spans="2:17" s="303" customFormat="1" x14ac:dyDescent="0.35">
      <c r="B97" s="415" t="s">
        <v>90</v>
      </c>
      <c r="C97" s="361"/>
      <c r="D97" s="361"/>
      <c r="E97" s="361"/>
      <c r="F97" s="361"/>
      <c r="G97" s="361"/>
      <c r="H97" s="355"/>
      <c r="I97" s="355"/>
      <c r="J97" s="355"/>
      <c r="K97" s="355"/>
      <c r="L97" s="355"/>
      <c r="M97" s="355"/>
      <c r="N97" s="355"/>
      <c r="O97" s="355"/>
      <c r="P97" s="355"/>
      <c r="Q97" s="355"/>
    </row>
    <row r="98" spans="2:17" s="303" customFormat="1" x14ac:dyDescent="0.35">
      <c r="B98" s="355" t="s">
        <v>1149</v>
      </c>
      <c r="C98" s="361"/>
      <c r="D98" s="361"/>
      <c r="E98" s="361"/>
      <c r="F98" s="361"/>
      <c r="G98" s="361"/>
      <c r="H98" s="355"/>
      <c r="I98" s="355"/>
      <c r="J98" s="355"/>
      <c r="K98" s="355"/>
      <c r="L98" s="355"/>
      <c r="M98" s="355"/>
      <c r="N98" s="355"/>
      <c r="O98" s="355"/>
      <c r="P98" s="355"/>
      <c r="Q98" s="355"/>
    </row>
    <row r="99" spans="2:17" s="303" customFormat="1" x14ac:dyDescent="0.35">
      <c r="B99" s="355" t="s">
        <v>436</v>
      </c>
      <c r="C99" s="361"/>
      <c r="D99" s="361"/>
      <c r="E99" s="361"/>
      <c r="F99" s="361"/>
      <c r="G99" s="361"/>
      <c r="H99" s="355"/>
      <c r="I99" s="355"/>
      <c r="J99" s="355"/>
      <c r="K99" s="355"/>
      <c r="L99" s="355"/>
      <c r="M99" s="355"/>
      <c r="N99" s="355"/>
      <c r="O99" s="355"/>
      <c r="P99" s="355"/>
      <c r="Q99" s="355"/>
    </row>
    <row r="100" spans="2:17" s="303" customFormat="1" x14ac:dyDescent="0.35">
      <c r="B100" s="355"/>
      <c r="C100" s="361"/>
      <c r="D100" s="361"/>
      <c r="E100" s="361"/>
      <c r="F100" s="361"/>
      <c r="G100" s="361"/>
      <c r="H100" s="355"/>
      <c r="I100" s="355"/>
      <c r="J100" s="355"/>
      <c r="K100" s="355"/>
      <c r="L100" s="355"/>
      <c r="M100" s="355"/>
      <c r="N100" s="355"/>
      <c r="O100" s="355"/>
      <c r="P100" s="355"/>
      <c r="Q100" s="355"/>
    </row>
    <row r="101" spans="2:17" s="272" customFormat="1" x14ac:dyDescent="0.35">
      <c r="B101" s="358" t="s">
        <v>569</v>
      </c>
      <c r="C101" s="475"/>
      <c r="D101" s="475"/>
      <c r="E101" s="475"/>
      <c r="F101" s="475"/>
      <c r="G101" s="355"/>
      <c r="H101" s="355"/>
      <c r="I101" s="355"/>
      <c r="J101" s="355"/>
      <c r="K101" s="355"/>
      <c r="L101" s="355"/>
      <c r="M101" s="355"/>
      <c r="N101" s="355"/>
      <c r="O101" s="355"/>
      <c r="P101" s="355"/>
      <c r="Q101" s="355"/>
    </row>
    <row r="102" spans="2:17" s="303" customFormat="1" x14ac:dyDescent="0.35">
      <c r="B102" s="361" t="s">
        <v>566</v>
      </c>
      <c r="C102" s="475"/>
      <c r="D102" s="475"/>
      <c r="E102" s="475"/>
      <c r="F102" s="475"/>
      <c r="G102" s="355"/>
      <c r="H102" s="355"/>
      <c r="I102" s="355"/>
      <c r="J102" s="355"/>
      <c r="K102" s="355"/>
      <c r="L102" s="355"/>
      <c r="M102" s="355"/>
      <c r="N102" s="355"/>
      <c r="O102" s="355"/>
      <c r="P102" s="355"/>
      <c r="Q102" s="355"/>
    </row>
    <row r="103" spans="2:17" s="303" customFormat="1" x14ac:dyDescent="0.35">
      <c r="B103" s="323" t="s">
        <v>570</v>
      </c>
      <c r="C103" s="475"/>
      <c r="D103" s="475"/>
      <c r="E103" s="475"/>
      <c r="F103" s="475"/>
      <c r="G103" s="355"/>
      <c r="H103" s="355"/>
      <c r="I103" s="355"/>
      <c r="J103" s="355"/>
      <c r="K103" s="355"/>
      <c r="L103" s="355"/>
      <c r="M103" s="355"/>
      <c r="N103" s="355"/>
      <c r="O103" s="355"/>
      <c r="P103" s="355"/>
      <c r="Q103" s="355"/>
    </row>
    <row r="104" spans="2:17" s="303" customFormat="1" x14ac:dyDescent="0.35">
      <c r="B104" s="323"/>
      <c r="C104" s="475"/>
      <c r="D104" s="475"/>
      <c r="E104" s="475"/>
      <c r="F104" s="475"/>
      <c r="G104" s="355"/>
      <c r="H104" s="355"/>
      <c r="I104" s="355"/>
      <c r="J104" s="355"/>
      <c r="K104" s="355"/>
      <c r="L104" s="355"/>
      <c r="M104" s="355"/>
      <c r="N104" s="355"/>
      <c r="O104" s="355"/>
      <c r="P104" s="355"/>
      <c r="Q104" s="355"/>
    </row>
    <row r="105" spans="2:17" s="303" customFormat="1" x14ac:dyDescent="0.35">
      <c r="B105" s="323" t="s">
        <v>564</v>
      </c>
      <c r="C105" s="475"/>
      <c r="D105" s="475"/>
      <c r="E105" s="475"/>
      <c r="F105" s="475"/>
      <c r="G105" s="355"/>
      <c r="H105" s="355"/>
      <c r="I105" s="355"/>
      <c r="J105" s="355"/>
      <c r="K105" s="355"/>
      <c r="L105" s="355"/>
      <c r="M105" s="355"/>
      <c r="N105" s="355"/>
      <c r="O105" s="355"/>
      <c r="P105" s="355"/>
      <c r="Q105" s="355"/>
    </row>
    <row r="106" spans="2:17" s="272" customFormat="1" x14ac:dyDescent="0.35">
      <c r="B106" s="474" t="s">
        <v>565</v>
      </c>
      <c r="C106" s="475"/>
      <c r="D106" s="475"/>
      <c r="E106" s="475"/>
      <c r="F106" s="475"/>
      <c r="G106" s="355"/>
      <c r="H106" s="355"/>
      <c r="I106" s="355"/>
      <c r="J106" s="355"/>
      <c r="K106" s="355"/>
      <c r="L106" s="355"/>
      <c r="M106" s="355"/>
      <c r="N106" s="355"/>
      <c r="O106" s="355"/>
      <c r="P106" s="355"/>
      <c r="Q106" s="355"/>
    </row>
    <row r="107" spans="2:17" s="303" customFormat="1" x14ac:dyDescent="0.35">
      <c r="B107" s="474" t="s">
        <v>567</v>
      </c>
      <c r="C107" s="475"/>
      <c r="D107" s="475"/>
      <c r="E107" s="475"/>
      <c r="F107" s="475"/>
      <c r="G107" s="355"/>
      <c r="H107" s="355"/>
      <c r="I107" s="355"/>
      <c r="J107" s="355"/>
      <c r="K107" s="355"/>
      <c r="L107" s="355"/>
      <c r="M107" s="355"/>
      <c r="N107" s="355"/>
      <c r="O107" s="355"/>
      <c r="P107" s="355"/>
      <c r="Q107" s="355"/>
    </row>
    <row r="108" spans="2:17" s="303" customFormat="1" x14ac:dyDescent="0.35">
      <c r="B108" s="474" t="s">
        <v>568</v>
      </c>
      <c r="C108" s="475"/>
      <c r="D108" s="475"/>
      <c r="E108" s="475"/>
      <c r="F108" s="475"/>
      <c r="G108" s="355"/>
      <c r="H108" s="355"/>
      <c r="I108" s="355"/>
      <c r="J108" s="355"/>
      <c r="K108" s="355"/>
      <c r="L108" s="355"/>
      <c r="M108" s="355"/>
      <c r="N108" s="355"/>
      <c r="O108" s="355"/>
      <c r="P108" s="355"/>
      <c r="Q108" s="355"/>
    </row>
    <row r="109" spans="2:17" s="272" customFormat="1" x14ac:dyDescent="0.35">
      <c r="B109" s="280"/>
      <c r="C109" s="280"/>
      <c r="D109" s="280"/>
      <c r="E109" s="280"/>
      <c r="F109" s="280"/>
    </row>
    <row r="110" spans="2:17" s="352" customFormat="1" x14ac:dyDescent="0.35">
      <c r="B110" s="1" t="s">
        <v>1087</v>
      </c>
      <c r="C110" s="280"/>
      <c r="D110" s="280"/>
      <c r="E110" s="280"/>
      <c r="F110" s="280"/>
    </row>
    <row r="111" spans="2:17" s="352" customFormat="1" x14ac:dyDescent="0.35">
      <c r="B111" s="272" t="s">
        <v>1089</v>
      </c>
      <c r="C111" s="280"/>
      <c r="D111" s="280"/>
      <c r="E111" s="280"/>
      <c r="F111" s="280"/>
    </row>
    <row r="112" spans="2:17" s="352" customFormat="1" x14ac:dyDescent="0.35">
      <c r="B112" s="272" t="s">
        <v>1090</v>
      </c>
      <c r="C112" s="280"/>
      <c r="D112" s="280"/>
      <c r="E112" s="280"/>
      <c r="F112" s="280"/>
    </row>
    <row r="113" spans="1:6" s="352" customFormat="1" x14ac:dyDescent="0.35">
      <c r="B113" s="352" t="s">
        <v>1088</v>
      </c>
      <c r="C113" s="280"/>
      <c r="D113" s="280"/>
      <c r="E113" s="280"/>
      <c r="F113" s="280"/>
    </row>
    <row r="114" spans="1:6" s="352" customFormat="1" x14ac:dyDescent="0.35">
      <c r="B114" s="280"/>
      <c r="C114" s="280"/>
      <c r="D114" s="280"/>
      <c r="E114" s="280"/>
      <c r="F114" s="280"/>
    </row>
    <row r="115" spans="1:6" s="272" customFormat="1" x14ac:dyDescent="0.35">
      <c r="B115" s="281" t="s">
        <v>515</v>
      </c>
      <c r="C115" s="280"/>
      <c r="D115" s="280"/>
      <c r="E115" s="280"/>
      <c r="F115" s="280"/>
    </row>
    <row r="116" spans="1:6" s="272" customFormat="1" x14ac:dyDescent="0.35">
      <c r="B116" s="290" t="s">
        <v>574</v>
      </c>
      <c r="C116" s="280"/>
      <c r="D116" s="280"/>
      <c r="E116" s="280"/>
      <c r="F116" s="280"/>
    </row>
    <row r="117" spans="1:6" s="272" customFormat="1" x14ac:dyDescent="0.35">
      <c r="B117" s="290" t="s">
        <v>517</v>
      </c>
      <c r="C117" s="280"/>
      <c r="D117" s="280"/>
      <c r="E117" s="280"/>
      <c r="F117" s="280"/>
    </row>
    <row r="118" spans="1:6" s="272" customFormat="1" x14ac:dyDescent="0.35">
      <c r="B118" s="290" t="s">
        <v>516</v>
      </c>
      <c r="C118" s="280"/>
      <c r="D118" s="280"/>
      <c r="E118" s="280"/>
      <c r="F118" s="280"/>
    </row>
    <row r="119" spans="1:6" s="272" customFormat="1" x14ac:dyDescent="0.35">
      <c r="B119" s="323" t="s">
        <v>1117</v>
      </c>
      <c r="C119" s="280"/>
      <c r="D119" s="280"/>
      <c r="E119" s="280"/>
      <c r="F119" s="280"/>
    </row>
    <row r="120" spans="1:6" s="303" customFormat="1" x14ac:dyDescent="0.35">
      <c r="B120" s="286"/>
    </row>
    <row r="121" spans="1:6" x14ac:dyDescent="0.35">
      <c r="B121" s="1" t="s">
        <v>449</v>
      </c>
    </row>
    <row r="122" spans="1:6" x14ac:dyDescent="0.35">
      <c r="B122" t="s">
        <v>575</v>
      </c>
    </row>
    <row r="123" spans="1:6" x14ac:dyDescent="0.35">
      <c r="B123" t="s">
        <v>447</v>
      </c>
    </row>
    <row r="124" spans="1:6" x14ac:dyDescent="0.35">
      <c r="B124" s="272" t="s">
        <v>448</v>
      </c>
    </row>
    <row r="125" spans="1:6" x14ac:dyDescent="0.35">
      <c r="B125" t="s">
        <v>576</v>
      </c>
    </row>
    <row r="126" spans="1:6" s="303" customFormat="1" x14ac:dyDescent="0.35">
      <c r="B126" s="303" t="s">
        <v>577</v>
      </c>
    </row>
    <row r="127" spans="1:6" x14ac:dyDescent="0.35">
      <c r="A127" s="331" t="s">
        <v>318</v>
      </c>
      <c r="B127" s="305" t="s">
        <v>446</v>
      </c>
    </row>
    <row r="128" spans="1:6" x14ac:dyDescent="0.35">
      <c r="A128" s="272"/>
      <c r="B128" t="s">
        <v>578</v>
      </c>
    </row>
    <row r="129" spans="1:31" s="272" customFormat="1" x14ac:dyDescent="0.3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3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35"/>
    <row r="132" spans="1:31" s="272" customFormat="1" x14ac:dyDescent="0.35">
      <c r="B132" s="358" t="s">
        <v>502</v>
      </c>
    </row>
    <row r="133" spans="1:31" x14ac:dyDescent="0.35">
      <c r="A133" s="273"/>
      <c r="B133" s="355" t="s">
        <v>581</v>
      </c>
    </row>
    <row r="134" spans="1:31" x14ac:dyDescent="0.35">
      <c r="A134" s="272"/>
      <c r="B134" s="355" t="s">
        <v>582</v>
      </c>
    </row>
    <row r="135" spans="1:31" s="303" customFormat="1" x14ac:dyDescent="0.35">
      <c r="B135" s="355" t="s">
        <v>583</v>
      </c>
    </row>
    <row r="136" spans="1:31" x14ac:dyDescent="0.35">
      <c r="B136" s="355" t="s">
        <v>584</v>
      </c>
    </row>
    <row r="137" spans="1:31" s="303" customFormat="1" x14ac:dyDescent="0.35">
      <c r="B137" s="355" t="s">
        <v>590</v>
      </c>
    </row>
    <row r="138" spans="1:31" x14ac:dyDescent="0.35">
      <c r="B138" s="355" t="s">
        <v>460</v>
      </c>
    </row>
    <row r="139" spans="1:31" s="272" customFormat="1" x14ac:dyDescent="0.35">
      <c r="B139" s="355" t="s">
        <v>585</v>
      </c>
    </row>
    <row r="140" spans="1:31" s="303" customFormat="1" x14ac:dyDescent="0.35">
      <c r="B140" s="355" t="s">
        <v>586</v>
      </c>
    </row>
    <row r="141" spans="1:31" s="303" customFormat="1" x14ac:dyDescent="0.35">
      <c r="B141" s="355" t="s">
        <v>587</v>
      </c>
    </row>
    <row r="142" spans="1:31" s="303" customFormat="1" x14ac:dyDescent="0.35">
      <c r="B142" s="355" t="s">
        <v>588</v>
      </c>
    </row>
    <row r="143" spans="1:31" s="303" customFormat="1" x14ac:dyDescent="0.35">
      <c r="B143" s="355" t="s">
        <v>589</v>
      </c>
    </row>
    <row r="144" spans="1:31" x14ac:dyDescent="0.35">
      <c r="B144" s="355" t="s">
        <v>461</v>
      </c>
    </row>
    <row r="145" spans="2:2" x14ac:dyDescent="0.35">
      <c r="B145" s="355" t="s">
        <v>610</v>
      </c>
    </row>
    <row r="146" spans="2:2" s="303" customFormat="1" x14ac:dyDescent="0.35">
      <c r="B146" s="355" t="s">
        <v>611</v>
      </c>
    </row>
    <row r="147" spans="2:2" s="303" customFormat="1" x14ac:dyDescent="0.35"/>
    <row r="148" spans="2:2" x14ac:dyDescent="0.35">
      <c r="B148" s="281" t="s">
        <v>462</v>
      </c>
    </row>
    <row r="149" spans="2:2" s="272" customFormat="1" x14ac:dyDescent="0.35">
      <c r="B149" s="291" t="s">
        <v>507</v>
      </c>
    </row>
    <row r="150" spans="2:2" s="272" customFormat="1" x14ac:dyDescent="0.35">
      <c r="B150" s="291" t="s">
        <v>591</v>
      </c>
    </row>
    <row r="151" spans="2:2" s="303" customFormat="1" x14ac:dyDescent="0.35">
      <c r="B151" s="291" t="s">
        <v>592</v>
      </c>
    </row>
    <row r="152" spans="2:2" s="272" customFormat="1" x14ac:dyDescent="0.35">
      <c r="B152" s="291"/>
    </row>
    <row r="153" spans="2:2" x14ac:dyDescent="0.35">
      <c r="B153" t="s">
        <v>503</v>
      </c>
    </row>
    <row r="154" spans="2:2" x14ac:dyDescent="0.35">
      <c r="B154" t="s">
        <v>504</v>
      </c>
    </row>
    <row r="155" spans="2:2" s="272" customFormat="1" x14ac:dyDescent="0.35">
      <c r="B155" s="272" t="s">
        <v>594</v>
      </c>
    </row>
    <row r="156" spans="2:2" s="303" customFormat="1" x14ac:dyDescent="0.35">
      <c r="B156" s="303" t="s">
        <v>593</v>
      </c>
    </row>
    <row r="157" spans="2:2" s="303" customFormat="1" x14ac:dyDescent="0.35"/>
    <row r="158" spans="2:2" s="272" customFormat="1" x14ac:dyDescent="0.35">
      <c r="B158" s="272" t="s">
        <v>595</v>
      </c>
    </row>
    <row r="159" spans="2:2" s="303" customFormat="1" x14ac:dyDescent="0.35">
      <c r="B159" s="303" t="s">
        <v>596</v>
      </c>
    </row>
    <row r="160" spans="2:2" s="303" customFormat="1" x14ac:dyDescent="0.35"/>
    <row r="161" spans="1:5" s="272" customFormat="1" x14ac:dyDescent="0.35">
      <c r="B161" s="302" t="s">
        <v>597</v>
      </c>
    </row>
    <row r="162" spans="1:5" s="303" customFormat="1" x14ac:dyDescent="0.35">
      <c r="B162" s="302" t="s">
        <v>598</v>
      </c>
    </row>
    <row r="163" spans="1:5" s="303" customFormat="1" x14ac:dyDescent="0.35">
      <c r="B163" s="302" t="s">
        <v>599</v>
      </c>
    </row>
    <row r="164" spans="1:5" s="303" customFormat="1" x14ac:dyDescent="0.35">
      <c r="B164" s="302" t="s">
        <v>600</v>
      </c>
    </row>
    <row r="165" spans="1:5" s="303" customFormat="1" x14ac:dyDescent="0.35">
      <c r="B165" s="302" t="s">
        <v>560</v>
      </c>
    </row>
    <row r="166" spans="1:5" s="303" customFormat="1" x14ac:dyDescent="0.35">
      <c r="B166" s="302"/>
    </row>
    <row r="167" spans="1:5" s="303" customFormat="1" x14ac:dyDescent="0.35">
      <c r="B167" s="302" t="s">
        <v>601</v>
      </c>
    </row>
    <row r="168" spans="1:5" s="303" customFormat="1" x14ac:dyDescent="0.35">
      <c r="B168" s="302" t="s">
        <v>602</v>
      </c>
    </row>
    <row r="169" spans="1:5" s="303" customFormat="1" x14ac:dyDescent="0.35">
      <c r="B169" s="302" t="s">
        <v>603</v>
      </c>
    </row>
    <row r="170" spans="1:5" s="303" customFormat="1" x14ac:dyDescent="0.35">
      <c r="B170" s="302" t="s">
        <v>604</v>
      </c>
    </row>
    <row r="171" spans="1:5" s="272" customFormat="1" x14ac:dyDescent="0.35"/>
    <row r="172" spans="1:5" x14ac:dyDescent="0.35">
      <c r="B172" s="304" t="s">
        <v>573</v>
      </c>
      <c r="C172" s="357">
        <v>39683051000</v>
      </c>
    </row>
    <row r="173" spans="1:5" x14ac:dyDescent="0.35">
      <c r="A173" s="331" t="s">
        <v>1058</v>
      </c>
      <c r="B173" s="305" t="s">
        <v>572</v>
      </c>
      <c r="D173" s="3"/>
      <c r="E173" s="327"/>
    </row>
    <row r="175" spans="1:5" x14ac:dyDescent="0.35">
      <c r="B175" t="s">
        <v>1202</v>
      </c>
      <c r="C175" s="3">
        <v>3412000000</v>
      </c>
      <c r="D175" s="3"/>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173" r:id="rId5" xr:uid="{00000000-0004-0000-0000-000004000000}"/>
    <hyperlink ref="B127" r:id="rId6" xr:uid="{00000000-0004-0000-0000-000005000000}"/>
    <hyperlink ref="B9" r:id="rId7" xr:uid="{00000000-0004-0000-0000-000006000000}"/>
    <hyperlink ref="B32" r:id="rId8" xr:uid="{00000000-0004-0000-0000-000007000000}"/>
    <hyperlink ref="B17" r:id="rId9" xr:uid="{00000000-0004-0000-0000-000008000000}"/>
    <hyperlink ref="B18" r:id="rId10" xr:uid="{00000000-0004-0000-0000-00000900000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workbookViewId="0">
      <selection sqref="A1:XFD1048576"/>
    </sheetView>
  </sheetViews>
  <sheetFormatPr defaultColWidth="10.7265625" defaultRowHeight="14.5" x14ac:dyDescent="0.35"/>
  <cols>
    <col min="1" max="1" width="59.81640625" style="352" customWidth="1"/>
    <col min="2" max="2" width="61" bestFit="1" customWidth="1"/>
    <col min="3" max="3" width="31.7265625" bestFit="1" customWidth="1"/>
    <col min="4" max="4" width="75.81640625" style="402" bestFit="1" customWidth="1"/>
    <col min="5" max="5" width="55.81640625" style="402" bestFit="1" customWidth="1"/>
  </cols>
  <sheetData>
    <row r="1" spans="1:5" s="352" customFormat="1" x14ac:dyDescent="0.35">
      <c r="A1" s="380" t="s">
        <v>1045</v>
      </c>
      <c r="B1" s="400"/>
      <c r="C1" s="400"/>
      <c r="D1" s="401"/>
      <c r="E1" s="401"/>
    </row>
    <row r="2" spans="1:5" s="352" customFormat="1" x14ac:dyDescent="0.35">
      <c r="D2" s="402"/>
      <c r="E2" s="402"/>
    </row>
    <row r="3" spans="1:5" x14ac:dyDescent="0.35">
      <c r="A3" s="377" t="s">
        <v>1081</v>
      </c>
      <c r="B3" s="353" t="s">
        <v>1080</v>
      </c>
      <c r="C3" s="1" t="s">
        <v>499</v>
      </c>
      <c r="D3" s="359" t="s">
        <v>87</v>
      </c>
    </row>
    <row r="4" spans="1:5" s="303" customFormat="1" x14ac:dyDescent="0.35">
      <c r="A4" t="s">
        <v>1030</v>
      </c>
      <c r="B4" s="511" t="s">
        <v>1031</v>
      </c>
      <c r="C4" s="352" t="s">
        <v>613</v>
      </c>
      <c r="D4" s="403"/>
      <c r="E4" s="402"/>
    </row>
    <row r="5" spans="1:5" s="303" customFormat="1" ht="43.5" x14ac:dyDescent="0.35">
      <c r="A5" t="s">
        <v>1029</v>
      </c>
      <c r="B5" s="402" t="s">
        <v>1032</v>
      </c>
      <c r="C5" s="352" t="s">
        <v>614</v>
      </c>
      <c r="D5" s="402" t="s">
        <v>1033</v>
      </c>
      <c r="E5" s="402"/>
    </row>
    <row r="6" spans="1:5" s="303" customFormat="1" ht="43.5" x14ac:dyDescent="0.35">
      <c r="A6" t="s">
        <v>1028</v>
      </c>
      <c r="B6" s="402" t="s">
        <v>1032</v>
      </c>
      <c r="C6" s="352" t="s">
        <v>615</v>
      </c>
      <c r="D6" s="402" t="s">
        <v>1033</v>
      </c>
      <c r="E6" s="402"/>
    </row>
    <row r="7" spans="1:5" s="303" customFormat="1" x14ac:dyDescent="0.35">
      <c r="A7" s="323" t="s">
        <v>1027</v>
      </c>
      <c r="B7" s="512" t="s">
        <v>1034</v>
      </c>
      <c r="C7" s="352" t="s">
        <v>616</v>
      </c>
      <c r="D7" s="403" t="s">
        <v>1044</v>
      </c>
      <c r="E7" s="402"/>
    </row>
    <row r="8" spans="1:5" s="303" customFormat="1" x14ac:dyDescent="0.35">
      <c r="A8" t="s">
        <v>1026</v>
      </c>
      <c r="B8" s="512" t="s">
        <v>1035</v>
      </c>
      <c r="C8" s="352" t="s">
        <v>617</v>
      </c>
      <c r="D8" s="403"/>
      <c r="E8" s="402"/>
    </row>
    <row r="9" spans="1:5" s="303" customFormat="1" x14ac:dyDescent="0.35">
      <c r="A9" t="s">
        <v>1025</v>
      </c>
      <c r="B9" s="512" t="s">
        <v>1036</v>
      </c>
      <c r="C9" s="352" t="s">
        <v>618</v>
      </c>
      <c r="D9" s="403"/>
      <c r="E9" s="402"/>
    </row>
    <row r="10" spans="1:5" s="303" customFormat="1" x14ac:dyDescent="0.35">
      <c r="A10" t="s">
        <v>1024</v>
      </c>
      <c r="B10" s="512" t="s">
        <v>1037</v>
      </c>
      <c r="C10" s="352" t="s">
        <v>619</v>
      </c>
      <c r="D10" s="403"/>
      <c r="E10" s="402"/>
    </row>
    <row r="11" spans="1:5" s="303" customFormat="1" x14ac:dyDescent="0.35">
      <c r="A11" t="s">
        <v>1022</v>
      </c>
      <c r="B11" s="512" t="s">
        <v>1038</v>
      </c>
      <c r="C11" s="352" t="s">
        <v>620</v>
      </c>
      <c r="D11" s="403"/>
      <c r="E11" s="402"/>
    </row>
    <row r="12" spans="1:5" s="303" customFormat="1" ht="29" x14ac:dyDescent="0.35">
      <c r="A12" t="s">
        <v>1021</v>
      </c>
      <c r="B12" s="402" t="s">
        <v>1228</v>
      </c>
      <c r="C12" s="352" t="s">
        <v>621</v>
      </c>
      <c r="D12" s="402" t="s">
        <v>1217</v>
      </c>
      <c r="E12" s="402"/>
    </row>
    <row r="13" spans="1:5" s="303" customFormat="1" ht="29" x14ac:dyDescent="0.35">
      <c r="A13" s="355" t="s">
        <v>1023</v>
      </c>
      <c r="B13" s="512" t="s">
        <v>1218</v>
      </c>
      <c r="C13" s="352" t="s">
        <v>622</v>
      </c>
      <c r="D13" s="405"/>
      <c r="E13" s="402"/>
    </row>
    <row r="14" spans="1:5" s="303" customFormat="1" x14ac:dyDescent="0.35">
      <c r="A14" s="352" t="s">
        <v>1014</v>
      </c>
      <c r="B14" s="512" t="s">
        <v>1034</v>
      </c>
      <c r="C14" s="352" t="s">
        <v>623</v>
      </c>
      <c r="D14" s="403"/>
      <c r="E14" s="402"/>
    </row>
    <row r="15" spans="1:5" s="303" customFormat="1" x14ac:dyDescent="0.35">
      <c r="A15" s="353" t="s">
        <v>1019</v>
      </c>
      <c r="B15" s="402" t="s">
        <v>1109</v>
      </c>
      <c r="C15" s="352" t="s">
        <v>624</v>
      </c>
      <c r="D15" s="406" t="s">
        <v>1055</v>
      </c>
      <c r="E15" s="402"/>
    </row>
    <row r="16" spans="1:5" s="303" customFormat="1" x14ac:dyDescent="0.35">
      <c r="A16" s="353" t="s">
        <v>1019</v>
      </c>
      <c r="B16" s="402" t="s">
        <v>1110</v>
      </c>
      <c r="C16" s="352" t="s">
        <v>625</v>
      </c>
      <c r="D16" s="406" t="s">
        <v>1055</v>
      </c>
      <c r="E16" s="402"/>
    </row>
    <row r="17" spans="1:5" s="303" customFormat="1" ht="29" x14ac:dyDescent="0.35">
      <c r="A17" t="s">
        <v>1018</v>
      </c>
      <c r="B17" s="512" t="s">
        <v>1233</v>
      </c>
      <c r="C17" s="352" t="s">
        <v>626</v>
      </c>
      <c r="D17" s="403"/>
      <c r="E17" s="402"/>
    </row>
    <row r="18" spans="1:5" s="303" customFormat="1" x14ac:dyDescent="0.35">
      <c r="A18" s="272" t="s">
        <v>1017</v>
      </c>
      <c r="B18" s="512" t="s">
        <v>1041</v>
      </c>
      <c r="C18" s="352" t="s">
        <v>627</v>
      </c>
      <c r="D18" s="403"/>
      <c r="E18" s="402"/>
    </row>
    <row r="19" spans="1:5" s="303" customFormat="1" x14ac:dyDescent="0.35">
      <c r="A19" s="352" t="s">
        <v>1016</v>
      </c>
      <c r="B19" s="512" t="s">
        <v>1042</v>
      </c>
      <c r="C19" s="352" t="s">
        <v>628</v>
      </c>
      <c r="D19" s="403" t="s">
        <v>1054</v>
      </c>
      <c r="E19" s="402"/>
    </row>
    <row r="20" spans="1:5" s="303" customFormat="1" x14ac:dyDescent="0.35">
      <c r="A20" s="352" t="s">
        <v>1016</v>
      </c>
      <c r="B20" s="512" t="s">
        <v>1042</v>
      </c>
      <c r="C20" s="352" t="s">
        <v>629</v>
      </c>
      <c r="D20" s="403" t="s">
        <v>1054</v>
      </c>
      <c r="E20" s="402"/>
    </row>
    <row r="21" spans="1:5" s="303" customFormat="1" x14ac:dyDescent="0.35">
      <c r="A21" s="352" t="s">
        <v>1016</v>
      </c>
      <c r="B21" s="512" t="s">
        <v>1042</v>
      </c>
      <c r="C21" s="352" t="s">
        <v>630</v>
      </c>
      <c r="D21" s="403" t="s">
        <v>1054</v>
      </c>
      <c r="E21" s="402"/>
    </row>
    <row r="22" spans="1:5" s="303" customFormat="1" x14ac:dyDescent="0.35">
      <c r="A22" t="s">
        <v>1016</v>
      </c>
      <c r="B22" s="512" t="s">
        <v>1042</v>
      </c>
      <c r="C22" s="352" t="s">
        <v>631</v>
      </c>
      <c r="D22" s="403" t="s">
        <v>1054</v>
      </c>
      <c r="E22" s="402"/>
    </row>
    <row r="23" spans="1:5" s="303" customFormat="1" ht="29" x14ac:dyDescent="0.35">
      <c r="A23" s="355" t="s">
        <v>1015</v>
      </c>
      <c r="B23" s="512" t="s">
        <v>1043</v>
      </c>
      <c r="C23" s="352" t="s">
        <v>632</v>
      </c>
      <c r="D23" s="407" t="s">
        <v>1056</v>
      </c>
      <c r="E23" s="402"/>
    </row>
    <row r="24" spans="1:5" s="303" customFormat="1" ht="29" x14ac:dyDescent="0.35">
      <c r="A24" s="355" t="s">
        <v>1015</v>
      </c>
      <c r="B24" s="512" t="s">
        <v>1043</v>
      </c>
      <c r="C24" s="352" t="s">
        <v>633</v>
      </c>
      <c r="D24" s="407" t="s">
        <v>1056</v>
      </c>
      <c r="E24" s="402"/>
    </row>
    <row r="25" spans="1:5" s="303" customFormat="1" ht="29" x14ac:dyDescent="0.35">
      <c r="A25" t="s">
        <v>1014</v>
      </c>
      <c r="B25" s="512" t="s">
        <v>1034</v>
      </c>
      <c r="C25" s="352" t="s">
        <v>634</v>
      </c>
      <c r="D25" s="403" t="s">
        <v>1215</v>
      </c>
      <c r="E25" s="402"/>
    </row>
    <row r="26" spans="1:5" s="303" customFormat="1" x14ac:dyDescent="0.35">
      <c r="A26" s="323" t="s">
        <v>1013</v>
      </c>
      <c r="B26" s="402" t="s">
        <v>1010</v>
      </c>
      <c r="C26" s="352" t="s">
        <v>635</v>
      </c>
      <c r="D26" s="403"/>
      <c r="E26" s="402"/>
    </row>
    <row r="27" spans="1:5" s="303" customFormat="1" x14ac:dyDescent="0.35">
      <c r="A27" s="408" t="s">
        <v>1011</v>
      </c>
      <c r="B27" s="513" t="s">
        <v>1011</v>
      </c>
      <c r="C27" s="352" t="s">
        <v>636</v>
      </c>
      <c r="D27" s="402" t="s">
        <v>638</v>
      </c>
      <c r="E27" s="402"/>
    </row>
    <row r="28" spans="1:5" s="303" customFormat="1" x14ac:dyDescent="0.35">
      <c r="A28" s="323" t="s">
        <v>1012</v>
      </c>
      <c r="B28" s="512" t="s">
        <v>1034</v>
      </c>
      <c r="C28" s="352" t="s">
        <v>637</v>
      </c>
      <c r="D28" s="403" t="s">
        <v>1044</v>
      </c>
      <c r="E28" s="402"/>
    </row>
    <row r="29" spans="1:5" s="352" customFormat="1" x14ac:dyDescent="0.35">
      <c r="B29" s="353"/>
      <c r="D29" s="359"/>
      <c r="E29" s="402"/>
    </row>
    <row r="31" spans="1:5" x14ac:dyDescent="0.35">
      <c r="A31" s="380" t="s">
        <v>1046</v>
      </c>
      <c r="B31" s="400"/>
      <c r="C31" s="400"/>
      <c r="D31" s="401"/>
      <c r="E31" s="401"/>
    </row>
    <row r="33" spans="1:5" s="352" customFormat="1" x14ac:dyDescent="0.35">
      <c r="A33" s="353" t="s">
        <v>1083</v>
      </c>
      <c r="D33" s="402"/>
      <c r="E33" s="402"/>
    </row>
    <row r="34" spans="1:5" s="352" customFormat="1" x14ac:dyDescent="0.35">
      <c r="A34" s="353" t="s">
        <v>1084</v>
      </c>
      <c r="D34" s="402"/>
      <c r="E34" s="402"/>
    </row>
    <row r="35" spans="1:5" s="352" customFormat="1" x14ac:dyDescent="0.35">
      <c r="D35" s="402"/>
      <c r="E35" s="402"/>
    </row>
    <row r="36" spans="1:5" x14ac:dyDescent="0.35">
      <c r="A36" s="443" t="s">
        <v>1081</v>
      </c>
      <c r="B36" s="353" t="s">
        <v>1080</v>
      </c>
      <c r="C36" s="353" t="s">
        <v>1050</v>
      </c>
      <c r="D36" s="359" t="s">
        <v>1071</v>
      </c>
      <c r="E36" s="359" t="s">
        <v>1123</v>
      </c>
    </row>
    <row r="37" spans="1:5" x14ac:dyDescent="0.35">
      <c r="A37" s="410" t="s">
        <v>1030</v>
      </c>
      <c r="B37" s="409" t="s">
        <v>1031</v>
      </c>
      <c r="C37" s="352" t="s">
        <v>613</v>
      </c>
      <c r="D37" s="417" t="s">
        <v>1072</v>
      </c>
    </row>
    <row r="38" spans="1:5" x14ac:dyDescent="0.35">
      <c r="A38" s="410" t="s">
        <v>1026</v>
      </c>
      <c r="B38" s="411" t="s">
        <v>1035</v>
      </c>
      <c r="C38" s="352" t="s">
        <v>617</v>
      </c>
      <c r="D38" s="417" t="s">
        <v>1073</v>
      </c>
    </row>
    <row r="39" spans="1:5" x14ac:dyDescent="0.35">
      <c r="A39" s="410" t="s">
        <v>1025</v>
      </c>
      <c r="B39" s="411" t="s">
        <v>1036</v>
      </c>
      <c r="C39" s="352" t="s">
        <v>618</v>
      </c>
      <c r="D39" s="417" t="s">
        <v>1075</v>
      </c>
    </row>
    <row r="40" spans="1:5" x14ac:dyDescent="0.35">
      <c r="A40" s="410" t="s">
        <v>1024</v>
      </c>
      <c r="B40" s="411" t="s">
        <v>1037</v>
      </c>
      <c r="C40" s="352" t="s">
        <v>619</v>
      </c>
      <c r="D40" s="417" t="s">
        <v>1074</v>
      </c>
    </row>
    <row r="41" spans="1:5" x14ac:dyDescent="0.35">
      <c r="A41" s="410" t="s">
        <v>1022</v>
      </c>
      <c r="B41" s="411" t="s">
        <v>1038</v>
      </c>
      <c r="C41" s="352" t="s">
        <v>620</v>
      </c>
      <c r="D41" s="417" t="s">
        <v>500</v>
      </c>
    </row>
    <row r="42" spans="1:5" x14ac:dyDescent="0.35">
      <c r="A42" s="410" t="s">
        <v>1021</v>
      </c>
      <c r="B42" s="410" t="s">
        <v>1020</v>
      </c>
      <c r="C42" s="352" t="s">
        <v>621</v>
      </c>
      <c r="D42" s="417" t="s">
        <v>1076</v>
      </c>
      <c r="E42" s="402" t="s">
        <v>1125</v>
      </c>
    </row>
    <row r="43" spans="1:5" x14ac:dyDescent="0.35">
      <c r="A43" s="444" t="s">
        <v>1023</v>
      </c>
      <c r="B43" s="411" t="s">
        <v>1039</v>
      </c>
      <c r="C43" s="352" t="s">
        <v>622</v>
      </c>
      <c r="D43" s="417" t="s">
        <v>1</v>
      </c>
      <c r="E43" s="402" t="s">
        <v>1126</v>
      </c>
    </row>
    <row r="44" spans="1:5" s="352" customFormat="1" x14ac:dyDescent="0.35">
      <c r="A44" s="410" t="s">
        <v>1018</v>
      </c>
      <c r="B44" s="411" t="s">
        <v>1040</v>
      </c>
      <c r="C44" s="352" t="s">
        <v>626</v>
      </c>
      <c r="D44" s="417" t="s">
        <v>312</v>
      </c>
      <c r="E44" s="402" t="s">
        <v>1127</v>
      </c>
    </row>
    <row r="45" spans="1:5" s="352" customFormat="1" x14ac:dyDescent="0.35">
      <c r="A45" s="410" t="s">
        <v>1017</v>
      </c>
      <c r="B45" s="411" t="s">
        <v>1041</v>
      </c>
      <c r="C45" s="352" t="s">
        <v>627</v>
      </c>
      <c r="D45" s="417" t="s">
        <v>1077</v>
      </c>
      <c r="E45" s="402" t="s">
        <v>1127</v>
      </c>
    </row>
    <row r="46" spans="1:5" s="352" customFormat="1" x14ac:dyDescent="0.35">
      <c r="A46" s="410" t="s">
        <v>1029</v>
      </c>
      <c r="B46" s="514" t="s">
        <v>1032</v>
      </c>
      <c r="C46" s="355" t="s">
        <v>614</v>
      </c>
      <c r="D46" s="417" t="s">
        <v>2</v>
      </c>
      <c r="E46" s="402" t="s">
        <v>1124</v>
      </c>
    </row>
    <row r="47" spans="1:5" s="352" customFormat="1" x14ac:dyDescent="0.35">
      <c r="A47" s="410" t="s">
        <v>1028</v>
      </c>
      <c r="B47" s="514"/>
      <c r="C47" s="352" t="s">
        <v>615</v>
      </c>
      <c r="D47" s="417" t="s">
        <v>435</v>
      </c>
      <c r="E47" s="402" t="s">
        <v>1124</v>
      </c>
    </row>
    <row r="48" spans="1:5" x14ac:dyDescent="0.35">
      <c r="A48" s="516" t="s">
        <v>1019</v>
      </c>
      <c r="B48" s="352" t="s">
        <v>1109</v>
      </c>
      <c r="C48" s="352" t="s">
        <v>624</v>
      </c>
      <c r="D48" s="417" t="s">
        <v>1113</v>
      </c>
    </row>
    <row r="49" spans="1:5" x14ac:dyDescent="0.35">
      <c r="A49" s="516"/>
      <c r="B49" s="352" t="s">
        <v>1110</v>
      </c>
      <c r="C49" s="355" t="s">
        <v>625</v>
      </c>
      <c r="D49" s="417" t="s">
        <v>1114</v>
      </c>
      <c r="E49" s="402" t="s">
        <v>1127</v>
      </c>
    </row>
    <row r="50" spans="1:5" x14ac:dyDescent="0.35">
      <c r="A50" s="445" t="s">
        <v>1013</v>
      </c>
      <c r="B50" s="352" t="s">
        <v>1010</v>
      </c>
      <c r="C50" s="352" t="s">
        <v>635</v>
      </c>
      <c r="D50" s="417" t="s">
        <v>1078</v>
      </c>
    </row>
    <row r="51" spans="1:5" s="352" customFormat="1" x14ac:dyDescent="0.35">
      <c r="A51" s="516" t="s">
        <v>1016</v>
      </c>
      <c r="B51" s="516" t="s">
        <v>1042</v>
      </c>
      <c r="C51" s="352" t="s">
        <v>628</v>
      </c>
      <c r="D51" s="515" t="s">
        <v>879</v>
      </c>
      <c r="E51" s="402"/>
    </row>
    <row r="52" spans="1:5" s="352" customFormat="1" x14ac:dyDescent="0.35">
      <c r="A52" s="516"/>
      <c r="B52" s="516"/>
      <c r="C52" s="352" t="s">
        <v>629</v>
      </c>
      <c r="D52" s="515"/>
      <c r="E52" s="402"/>
    </row>
    <row r="53" spans="1:5" s="352" customFormat="1" x14ac:dyDescent="0.35">
      <c r="A53" s="516"/>
      <c r="B53" s="516"/>
      <c r="C53" s="352" t="s">
        <v>630</v>
      </c>
      <c r="D53" s="515"/>
      <c r="E53" s="402"/>
    </row>
    <row r="54" spans="1:5" x14ac:dyDescent="0.35">
      <c r="A54" s="516"/>
      <c r="B54" s="516"/>
      <c r="C54" s="356" t="s">
        <v>631</v>
      </c>
      <c r="D54" s="515"/>
    </row>
    <row r="55" spans="1:5" x14ac:dyDescent="0.35">
      <c r="A55" s="517" t="s">
        <v>1015</v>
      </c>
      <c r="B55" s="516" t="s">
        <v>1043</v>
      </c>
      <c r="C55" s="356" t="s">
        <v>632</v>
      </c>
      <c r="D55" s="515" t="s">
        <v>313</v>
      </c>
    </row>
    <row r="56" spans="1:5" x14ac:dyDescent="0.35">
      <c r="A56" s="517"/>
      <c r="B56" s="516"/>
      <c r="C56" s="352" t="s">
        <v>633</v>
      </c>
      <c r="D56" s="515"/>
    </row>
    <row r="57" spans="1:5" s="352" customFormat="1" x14ac:dyDescent="0.35">
      <c r="A57" s="445" t="s">
        <v>1027</v>
      </c>
      <c r="B57" s="518" t="s">
        <v>1095</v>
      </c>
      <c r="C57" s="352" t="s">
        <v>616</v>
      </c>
      <c r="D57" s="515" t="s">
        <v>317</v>
      </c>
      <c r="E57" s="402"/>
    </row>
    <row r="58" spans="1:5" s="352" customFormat="1" x14ac:dyDescent="0.35">
      <c r="A58" s="516" t="s">
        <v>1014</v>
      </c>
      <c r="B58" s="518"/>
      <c r="C58" s="352" t="s">
        <v>623</v>
      </c>
      <c r="D58" s="515"/>
      <c r="E58" s="402"/>
    </row>
    <row r="59" spans="1:5" x14ac:dyDescent="0.35">
      <c r="A59" s="516"/>
      <c r="B59" s="518"/>
      <c r="C59" s="356" t="s">
        <v>634</v>
      </c>
      <c r="D59" s="515"/>
    </row>
    <row r="60" spans="1:5" s="352" customFormat="1" x14ac:dyDescent="0.35">
      <c r="A60" s="445" t="s">
        <v>1012</v>
      </c>
      <c r="B60" s="518"/>
      <c r="C60" s="352" t="s">
        <v>637</v>
      </c>
      <c r="D60" s="515"/>
      <c r="E60" s="402"/>
    </row>
    <row r="61" spans="1:5" s="352" customFormat="1" x14ac:dyDescent="0.35">
      <c r="A61" s="412" t="s">
        <v>1011</v>
      </c>
      <c r="B61" s="412" t="s">
        <v>1011</v>
      </c>
      <c r="C61" s="352" t="s">
        <v>636</v>
      </c>
      <c r="D61" s="417" t="s">
        <v>1079</v>
      </c>
      <c r="E61" s="402"/>
    </row>
    <row r="62" spans="1:5" s="352" customFormat="1" x14ac:dyDescent="0.35">
      <c r="A62" s="413"/>
      <c r="B62" s="414"/>
      <c r="D62" s="402"/>
      <c r="E62" s="402"/>
    </row>
    <row r="64" spans="1:5" x14ac:dyDescent="0.35">
      <c r="A64" s="380" t="s">
        <v>1082</v>
      </c>
      <c r="B64" s="400"/>
      <c r="C64" s="400"/>
      <c r="D64" s="401"/>
      <c r="E64" s="401"/>
    </row>
    <row r="66" spans="1:1" x14ac:dyDescent="0.35">
      <c r="A66" s="352" t="s">
        <v>1052</v>
      </c>
    </row>
    <row r="67" spans="1:1" x14ac:dyDescent="0.35">
      <c r="A67" s="305" t="s">
        <v>1051</v>
      </c>
    </row>
    <row r="68" spans="1:1" x14ac:dyDescent="0.35">
      <c r="A68" s="404" t="s">
        <v>1053</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topLeftCell="A52" workbookViewId="0">
      <selection activeCell="I63" sqref="I63"/>
    </sheetView>
  </sheetViews>
  <sheetFormatPr defaultColWidth="9" defaultRowHeight="12.5" x14ac:dyDescent="0.25"/>
  <cols>
    <col min="1" max="1" width="0.81640625" style="341" customWidth="1"/>
    <col min="2" max="2" width="25" style="341" hidden="1" customWidth="1"/>
    <col min="3" max="3" width="92.7265625" style="341" hidden="1" customWidth="1"/>
    <col min="4" max="4" width="9" style="341"/>
    <col min="5" max="5" width="18.7265625" style="341" bestFit="1" customWidth="1"/>
    <col min="6" max="6" width="44.6328125" style="341" bestFit="1" customWidth="1"/>
    <col min="7" max="7" width="20.81640625" style="341" bestFit="1" customWidth="1"/>
    <col min="8" max="8" width="3.08984375" style="341" customWidth="1"/>
    <col min="9" max="9" width="20" style="341" bestFit="1" customWidth="1"/>
    <col min="10" max="10" width="3.08984375" style="341" customWidth="1"/>
    <col min="11" max="11" width="23.08984375" style="341" customWidth="1"/>
    <col min="12" max="12" width="20" style="341" bestFit="1" customWidth="1"/>
    <col min="13" max="13" width="3.08984375" style="341" customWidth="1"/>
    <col min="14" max="14" width="42.81640625" style="341" bestFit="1" customWidth="1"/>
    <col min="15" max="15" width="19" style="341" customWidth="1"/>
    <col min="16" max="16384" width="9" style="341"/>
  </cols>
  <sheetData>
    <row r="1" spans="2:15" ht="4.1500000000000004" customHeight="1" thickBot="1" x14ac:dyDescent="0.3"/>
    <row r="2" spans="2:15" ht="19.899999999999999" customHeight="1" thickBot="1" x14ac:dyDescent="0.35">
      <c r="E2" s="420" t="s">
        <v>1091</v>
      </c>
      <c r="F2" s="421"/>
      <c r="G2" s="422"/>
      <c r="I2" s="423" t="s">
        <v>1067</v>
      </c>
      <c r="K2" s="424" t="s">
        <v>1115</v>
      </c>
      <c r="L2" s="425"/>
      <c r="N2" s="424" t="s">
        <v>1116</v>
      </c>
      <c r="O2" s="425"/>
    </row>
    <row r="3" spans="2:15" ht="13" x14ac:dyDescent="0.3">
      <c r="B3" s="339" t="s">
        <v>644</v>
      </c>
      <c r="C3" s="338" t="s">
        <v>645</v>
      </c>
      <c r="E3" s="339" t="s">
        <v>644</v>
      </c>
      <c r="F3" s="344" t="s">
        <v>645</v>
      </c>
      <c r="G3" s="347" t="s">
        <v>1093</v>
      </c>
      <c r="I3" s="418" t="s">
        <v>30</v>
      </c>
      <c r="K3" s="426" t="s">
        <v>1092</v>
      </c>
      <c r="L3" s="427" t="s">
        <v>1094</v>
      </c>
      <c r="N3" s="426" t="s">
        <v>1092</v>
      </c>
      <c r="O3" s="427" t="s">
        <v>1094</v>
      </c>
    </row>
    <row r="4" spans="2:15" x14ac:dyDescent="0.25">
      <c r="B4" s="350" t="s">
        <v>431</v>
      </c>
      <c r="C4" s="349" t="s">
        <v>430</v>
      </c>
      <c r="E4" s="336" t="s">
        <v>431</v>
      </c>
      <c r="F4" s="337" t="s">
        <v>430</v>
      </c>
      <c r="G4" s="346"/>
      <c r="I4" s="418" t="s">
        <v>858</v>
      </c>
      <c r="K4" s="430" t="s">
        <v>14</v>
      </c>
      <c r="L4" s="428" t="s">
        <v>858</v>
      </c>
      <c r="N4" s="435" t="s">
        <v>155</v>
      </c>
      <c r="O4" s="346" t="s">
        <v>858</v>
      </c>
    </row>
    <row r="5" spans="2:15" x14ac:dyDescent="0.25">
      <c r="B5" s="350" t="s">
        <v>646</v>
      </c>
      <c r="C5" s="349" t="s">
        <v>647</v>
      </c>
      <c r="E5" s="336" t="s">
        <v>429</v>
      </c>
      <c r="F5" s="337" t="s">
        <v>319</v>
      </c>
      <c r="G5" s="346" t="s">
        <v>858</v>
      </c>
      <c r="I5" s="418" t="s">
        <v>523</v>
      </c>
      <c r="K5" s="430" t="s">
        <v>17</v>
      </c>
      <c r="L5" s="428"/>
      <c r="N5" s="436" t="s">
        <v>157</v>
      </c>
      <c r="O5" s="346"/>
    </row>
    <row r="6" spans="2:15" x14ac:dyDescent="0.25">
      <c r="B6" s="350" t="s">
        <v>429</v>
      </c>
      <c r="C6" s="349" t="s">
        <v>319</v>
      </c>
      <c r="E6" s="336" t="s">
        <v>428</v>
      </c>
      <c r="F6" s="337" t="s">
        <v>161</v>
      </c>
      <c r="G6" s="346"/>
      <c r="I6" s="418" t="s">
        <v>53</v>
      </c>
      <c r="K6" s="432" t="s">
        <v>18</v>
      </c>
      <c r="L6" s="428" t="s">
        <v>89</v>
      </c>
      <c r="N6" s="437" t="s">
        <v>159</v>
      </c>
      <c r="O6" s="346"/>
    </row>
    <row r="7" spans="2:15" x14ac:dyDescent="0.25">
      <c r="B7" s="350" t="s">
        <v>648</v>
      </c>
      <c r="C7" s="349" t="s">
        <v>649</v>
      </c>
      <c r="E7" s="336" t="s">
        <v>427</v>
      </c>
      <c r="F7" s="337" t="s">
        <v>426</v>
      </c>
      <c r="G7" s="346"/>
      <c r="I7" s="418" t="s">
        <v>89</v>
      </c>
      <c r="K7" s="432" t="s">
        <v>19</v>
      </c>
      <c r="L7" s="428" t="s">
        <v>859</v>
      </c>
      <c r="N7" s="438" t="s">
        <v>161</v>
      </c>
      <c r="O7" s="346"/>
    </row>
    <row r="8" spans="2:15" x14ac:dyDescent="0.25">
      <c r="B8" s="350" t="s">
        <v>428</v>
      </c>
      <c r="C8" s="349" t="s">
        <v>161</v>
      </c>
      <c r="E8" s="336" t="s">
        <v>425</v>
      </c>
      <c r="F8" s="337" t="s">
        <v>424</v>
      </c>
      <c r="G8" s="346"/>
      <c r="I8" s="418" t="s">
        <v>321</v>
      </c>
      <c r="K8" s="432" t="s">
        <v>20</v>
      </c>
      <c r="L8" s="428" t="s">
        <v>89</v>
      </c>
      <c r="N8" s="438" t="s">
        <v>163</v>
      </c>
      <c r="O8" s="346"/>
    </row>
    <row r="9" spans="2:15" x14ac:dyDescent="0.25">
      <c r="B9" s="350" t="s">
        <v>650</v>
      </c>
      <c r="C9" s="349" t="s">
        <v>651</v>
      </c>
      <c r="E9" s="336" t="s">
        <v>423</v>
      </c>
      <c r="F9" s="337" t="s">
        <v>422</v>
      </c>
      <c r="G9" s="346"/>
      <c r="I9" s="418" t="s">
        <v>88</v>
      </c>
      <c r="K9" s="432" t="s">
        <v>21</v>
      </c>
      <c r="L9" s="428" t="s">
        <v>90</v>
      </c>
      <c r="N9" s="438" t="s">
        <v>165</v>
      </c>
      <c r="O9" s="346"/>
    </row>
    <row r="10" spans="2:15" x14ac:dyDescent="0.25">
      <c r="B10" s="350" t="s">
        <v>427</v>
      </c>
      <c r="C10" s="349" t="s">
        <v>426</v>
      </c>
      <c r="E10" s="336" t="s">
        <v>421</v>
      </c>
      <c r="F10" s="337" t="s">
        <v>420</v>
      </c>
      <c r="G10" s="346"/>
      <c r="I10" s="418" t="s">
        <v>90</v>
      </c>
      <c r="K10" s="432" t="s">
        <v>22</v>
      </c>
      <c r="L10" s="428" t="s">
        <v>89</v>
      </c>
      <c r="N10" s="438" t="s">
        <v>167</v>
      </c>
      <c r="O10" s="346"/>
    </row>
    <row r="11" spans="2:15" x14ac:dyDescent="0.25">
      <c r="B11" s="350" t="s">
        <v>425</v>
      </c>
      <c r="C11" s="349" t="s">
        <v>424</v>
      </c>
      <c r="E11" s="336" t="s">
        <v>419</v>
      </c>
      <c r="F11" s="337" t="s">
        <v>418</v>
      </c>
      <c r="G11" s="346"/>
      <c r="I11" s="418" t="s">
        <v>859</v>
      </c>
      <c r="K11" s="430" t="s">
        <v>23</v>
      </c>
      <c r="L11" s="428"/>
      <c r="N11" s="437" t="s">
        <v>169</v>
      </c>
      <c r="O11" s="346"/>
    </row>
    <row r="12" spans="2:15" ht="13" thickBot="1" x14ac:dyDescent="0.3">
      <c r="B12" s="350" t="s">
        <v>652</v>
      </c>
      <c r="C12" s="349" t="s">
        <v>653</v>
      </c>
      <c r="E12" s="336" t="s">
        <v>417</v>
      </c>
      <c r="F12" s="337" t="s">
        <v>416</v>
      </c>
      <c r="G12" s="346"/>
      <c r="I12" s="419" t="s">
        <v>31</v>
      </c>
      <c r="K12" s="432" t="s">
        <v>24</v>
      </c>
      <c r="L12" s="428" t="s">
        <v>523</v>
      </c>
      <c r="N12" s="437" t="s">
        <v>16</v>
      </c>
      <c r="O12" s="346"/>
    </row>
    <row r="13" spans="2:15" x14ac:dyDescent="0.25">
      <c r="B13" s="350" t="s">
        <v>423</v>
      </c>
      <c r="C13" s="349" t="s">
        <v>422</v>
      </c>
      <c r="E13" s="336" t="s">
        <v>415</v>
      </c>
      <c r="F13" s="337" t="s">
        <v>414</v>
      </c>
      <c r="G13" s="346"/>
      <c r="K13" s="432" t="s">
        <v>25</v>
      </c>
      <c r="L13" s="428"/>
      <c r="N13" s="438" t="s">
        <v>172</v>
      </c>
      <c r="O13" s="346"/>
    </row>
    <row r="14" spans="2:15" x14ac:dyDescent="0.25">
      <c r="B14" s="350" t="s">
        <v>421</v>
      </c>
      <c r="C14" s="349" t="s">
        <v>420</v>
      </c>
      <c r="E14" s="336" t="s">
        <v>413</v>
      </c>
      <c r="F14" s="337" t="s">
        <v>412</v>
      </c>
      <c r="G14" s="346"/>
      <c r="K14" s="430" t="s">
        <v>26</v>
      </c>
      <c r="L14" s="428"/>
      <c r="N14" s="438" t="s">
        <v>174</v>
      </c>
      <c r="O14" s="346"/>
    </row>
    <row r="15" spans="2:15" x14ac:dyDescent="0.25">
      <c r="B15" s="350" t="s">
        <v>654</v>
      </c>
      <c r="C15" s="349" t="s">
        <v>655</v>
      </c>
      <c r="E15" s="336" t="s">
        <v>411</v>
      </c>
      <c r="F15" s="337" t="s">
        <v>410</v>
      </c>
      <c r="G15" s="346"/>
      <c r="K15" s="432" t="s">
        <v>27</v>
      </c>
      <c r="L15" s="428" t="s">
        <v>53</v>
      </c>
      <c r="N15" s="437" t="s">
        <v>176</v>
      </c>
      <c r="O15" s="346"/>
    </row>
    <row r="16" spans="2:15" x14ac:dyDescent="0.25">
      <c r="B16" s="350" t="s">
        <v>656</v>
      </c>
      <c r="C16" s="349" t="s">
        <v>657</v>
      </c>
      <c r="E16" s="336" t="s">
        <v>409</v>
      </c>
      <c r="F16" s="337" t="s">
        <v>408</v>
      </c>
      <c r="G16" s="346"/>
      <c r="K16" s="432" t="s">
        <v>28</v>
      </c>
      <c r="L16" s="428"/>
      <c r="N16" s="436" t="s">
        <v>178</v>
      </c>
      <c r="O16" s="346"/>
    </row>
    <row r="17" spans="2:15" x14ac:dyDescent="0.25">
      <c r="B17" s="350" t="s">
        <v>419</v>
      </c>
      <c r="C17" s="349" t="s">
        <v>418</v>
      </c>
      <c r="E17" s="336" t="s">
        <v>407</v>
      </c>
      <c r="F17" s="337" t="s">
        <v>406</v>
      </c>
      <c r="G17" s="346" t="s">
        <v>523</v>
      </c>
      <c r="K17" s="430" t="s">
        <v>29</v>
      </c>
      <c r="L17" s="428" t="s">
        <v>321</v>
      </c>
      <c r="N17" s="437" t="s">
        <v>180</v>
      </c>
      <c r="O17" s="346"/>
    </row>
    <row r="18" spans="2:15" x14ac:dyDescent="0.25">
      <c r="B18" s="350" t="s">
        <v>417</v>
      </c>
      <c r="C18" s="349" t="s">
        <v>416</v>
      </c>
      <c r="E18" s="336" t="s">
        <v>405</v>
      </c>
      <c r="F18" s="337" t="s">
        <v>404</v>
      </c>
      <c r="G18" s="346"/>
      <c r="K18" s="430" t="s">
        <v>30</v>
      </c>
      <c r="L18" s="428" t="s">
        <v>30</v>
      </c>
      <c r="N18" s="437" t="s">
        <v>182</v>
      </c>
      <c r="O18" s="346"/>
    </row>
    <row r="19" spans="2:15" ht="13" thickBot="1" x14ac:dyDescent="0.3">
      <c r="B19" s="350" t="s">
        <v>658</v>
      </c>
      <c r="C19" s="349" t="s">
        <v>659</v>
      </c>
      <c r="E19" s="336" t="s">
        <v>403</v>
      </c>
      <c r="F19" s="337" t="s">
        <v>402</v>
      </c>
      <c r="G19" s="346"/>
      <c r="K19" s="431" t="s">
        <v>31</v>
      </c>
      <c r="L19" s="429" t="s">
        <v>31</v>
      </c>
      <c r="N19" s="437" t="s">
        <v>184</v>
      </c>
      <c r="O19" s="346"/>
    </row>
    <row r="20" spans="2:15" x14ac:dyDescent="0.25">
      <c r="B20" s="350" t="s">
        <v>660</v>
      </c>
      <c r="C20" s="349" t="s">
        <v>661</v>
      </c>
      <c r="E20" s="336" t="s">
        <v>401</v>
      </c>
      <c r="F20" s="337" t="s">
        <v>260</v>
      </c>
      <c r="G20" s="346"/>
      <c r="N20" s="437" t="s">
        <v>186</v>
      </c>
      <c r="O20" s="346"/>
    </row>
    <row r="21" spans="2:15" x14ac:dyDescent="0.25">
      <c r="B21" s="350" t="s">
        <v>415</v>
      </c>
      <c r="C21" s="349" t="s">
        <v>414</v>
      </c>
      <c r="E21" s="336" t="s">
        <v>400</v>
      </c>
      <c r="F21" s="337" t="s">
        <v>30</v>
      </c>
      <c r="G21" s="346" t="s">
        <v>30</v>
      </c>
      <c r="N21" s="436" t="s">
        <v>188</v>
      </c>
      <c r="O21" s="346"/>
    </row>
    <row r="22" spans="2:15" x14ac:dyDescent="0.25">
      <c r="B22" s="350" t="s">
        <v>413</v>
      </c>
      <c r="C22" s="349" t="s">
        <v>412</v>
      </c>
      <c r="E22" s="336" t="s">
        <v>643</v>
      </c>
      <c r="F22" s="337"/>
      <c r="G22" s="346"/>
      <c r="N22" s="435" t="s">
        <v>190</v>
      </c>
      <c r="O22" s="346"/>
    </row>
    <row r="23" spans="2:15" x14ac:dyDescent="0.25">
      <c r="B23" s="350" t="s">
        <v>411</v>
      </c>
      <c r="C23" s="349" t="s">
        <v>410</v>
      </c>
      <c r="E23" s="336" t="s">
        <v>397</v>
      </c>
      <c r="F23" s="337" t="s">
        <v>44</v>
      </c>
      <c r="G23" s="346" t="s">
        <v>523</v>
      </c>
      <c r="N23" s="436" t="s">
        <v>192</v>
      </c>
      <c r="O23" s="346"/>
    </row>
    <row r="24" spans="2:15" x14ac:dyDescent="0.25">
      <c r="B24" s="350" t="s">
        <v>409</v>
      </c>
      <c r="C24" s="349" t="s">
        <v>408</v>
      </c>
      <c r="E24" s="336" t="s">
        <v>396</v>
      </c>
      <c r="F24" s="337" t="s">
        <v>321</v>
      </c>
      <c r="G24" s="346" t="s">
        <v>321</v>
      </c>
      <c r="N24" s="437" t="s">
        <v>194</v>
      </c>
      <c r="O24" s="346" t="s">
        <v>88</v>
      </c>
    </row>
    <row r="25" spans="2:15" x14ac:dyDescent="0.25">
      <c r="B25" s="350" t="s">
        <v>407</v>
      </c>
      <c r="C25" s="349" t="s">
        <v>406</v>
      </c>
      <c r="E25" s="336" t="s">
        <v>395</v>
      </c>
      <c r="F25" s="337" t="s">
        <v>394</v>
      </c>
      <c r="G25" s="346"/>
      <c r="N25" s="438" t="s">
        <v>196</v>
      </c>
      <c r="O25" s="346"/>
    </row>
    <row r="26" spans="2:15" ht="13" x14ac:dyDescent="0.3">
      <c r="B26" s="350" t="s">
        <v>405</v>
      </c>
      <c r="C26" s="349" t="s">
        <v>404</v>
      </c>
      <c r="E26" s="345" t="s">
        <v>393</v>
      </c>
      <c r="F26" s="383" t="s">
        <v>392</v>
      </c>
      <c r="G26" s="340" t="s">
        <v>88</v>
      </c>
      <c r="H26" s="416" t="s">
        <v>883</v>
      </c>
      <c r="N26" s="438" t="s">
        <v>198</v>
      </c>
      <c r="O26" s="346"/>
    </row>
    <row r="27" spans="2:15" x14ac:dyDescent="0.25">
      <c r="B27" s="350" t="s">
        <v>662</v>
      </c>
      <c r="C27" s="349" t="s">
        <v>663</v>
      </c>
      <c r="E27" s="345" t="s">
        <v>391</v>
      </c>
      <c r="F27" s="383" t="s">
        <v>390</v>
      </c>
      <c r="G27" s="340" t="s">
        <v>88</v>
      </c>
      <c r="N27" s="437" t="s">
        <v>200</v>
      </c>
      <c r="O27" s="346"/>
    </row>
    <row r="28" spans="2:15" x14ac:dyDescent="0.25">
      <c r="B28" s="350" t="s">
        <v>403</v>
      </c>
      <c r="C28" s="349" t="s">
        <v>402</v>
      </c>
      <c r="E28" s="345" t="s">
        <v>389</v>
      </c>
      <c r="F28" s="383" t="s">
        <v>388</v>
      </c>
      <c r="G28" s="340" t="s">
        <v>859</v>
      </c>
      <c r="N28" s="438" t="s">
        <v>202</v>
      </c>
      <c r="O28" s="346"/>
    </row>
    <row r="29" spans="2:15" x14ac:dyDescent="0.25">
      <c r="B29" s="350" t="s">
        <v>664</v>
      </c>
      <c r="C29" s="349" t="s">
        <v>665</v>
      </c>
      <c r="E29" s="345" t="s">
        <v>387</v>
      </c>
      <c r="F29" s="383" t="s">
        <v>214</v>
      </c>
      <c r="G29" s="340" t="s">
        <v>859</v>
      </c>
      <c r="N29" s="438" t="s">
        <v>204</v>
      </c>
      <c r="O29" s="346"/>
    </row>
    <row r="30" spans="2:15" x14ac:dyDescent="0.25">
      <c r="B30" s="350" t="s">
        <v>401</v>
      </c>
      <c r="C30" s="349" t="s">
        <v>260</v>
      </c>
      <c r="E30" s="345" t="s">
        <v>386</v>
      </c>
      <c r="F30" s="383" t="s">
        <v>385</v>
      </c>
      <c r="G30" s="340" t="s">
        <v>859</v>
      </c>
      <c r="N30" s="438" t="s">
        <v>206</v>
      </c>
      <c r="O30" s="346"/>
    </row>
    <row r="31" spans="2:15" x14ac:dyDescent="0.25">
      <c r="B31" s="350" t="s">
        <v>666</v>
      </c>
      <c r="C31" s="349" t="s">
        <v>667</v>
      </c>
      <c r="E31" s="345" t="s">
        <v>384</v>
      </c>
      <c r="F31" s="383" t="s">
        <v>131</v>
      </c>
      <c r="G31" s="340" t="s">
        <v>89</v>
      </c>
      <c r="N31" s="436" t="s">
        <v>208</v>
      </c>
      <c r="O31" s="346"/>
    </row>
    <row r="32" spans="2:15" x14ac:dyDescent="0.25">
      <c r="B32" s="350" t="s">
        <v>668</v>
      </c>
      <c r="C32" s="349" t="s">
        <v>669</v>
      </c>
      <c r="E32" s="345" t="s">
        <v>383</v>
      </c>
      <c r="F32" s="383" t="s">
        <v>382</v>
      </c>
      <c r="G32" s="340" t="s">
        <v>89</v>
      </c>
      <c r="N32" s="437" t="s">
        <v>210</v>
      </c>
      <c r="O32" s="346" t="s">
        <v>859</v>
      </c>
    </row>
    <row r="33" spans="2:15" x14ac:dyDescent="0.25">
      <c r="B33" s="350" t="s">
        <v>670</v>
      </c>
      <c r="C33" s="349" t="s">
        <v>671</v>
      </c>
      <c r="E33" s="345" t="s">
        <v>381</v>
      </c>
      <c r="F33" s="383" t="s">
        <v>380</v>
      </c>
      <c r="G33" s="340" t="s">
        <v>89</v>
      </c>
      <c r="N33" s="438" t="s">
        <v>212</v>
      </c>
      <c r="O33" s="346"/>
    </row>
    <row r="34" spans="2:15" x14ac:dyDescent="0.25">
      <c r="B34" s="350" t="s">
        <v>672</v>
      </c>
      <c r="C34" s="349" t="s">
        <v>673</v>
      </c>
      <c r="E34" s="345" t="s">
        <v>379</v>
      </c>
      <c r="F34" s="383" t="s">
        <v>378</v>
      </c>
      <c r="G34" s="340" t="s">
        <v>89</v>
      </c>
      <c r="N34" s="438" t="s">
        <v>214</v>
      </c>
      <c r="O34" s="346"/>
    </row>
    <row r="35" spans="2:15" x14ac:dyDescent="0.25">
      <c r="B35" s="350" t="s">
        <v>674</v>
      </c>
      <c r="C35" s="349" t="s">
        <v>675</v>
      </c>
      <c r="E35" s="345" t="s">
        <v>377</v>
      </c>
      <c r="F35" s="383" t="s">
        <v>376</v>
      </c>
      <c r="G35" s="340" t="s">
        <v>89</v>
      </c>
      <c r="N35" s="437" t="s">
        <v>106</v>
      </c>
      <c r="O35" s="346" t="s">
        <v>859</v>
      </c>
    </row>
    <row r="36" spans="2:15" x14ac:dyDescent="0.25">
      <c r="B36" s="350" t="s">
        <v>400</v>
      </c>
      <c r="C36" s="349" t="s">
        <v>30</v>
      </c>
      <c r="E36" s="345" t="s">
        <v>375</v>
      </c>
      <c r="F36" s="383" t="s">
        <v>374</v>
      </c>
      <c r="G36" s="340" t="s">
        <v>89</v>
      </c>
      <c r="N36" s="437" t="s">
        <v>217</v>
      </c>
      <c r="O36" s="346" t="s">
        <v>89</v>
      </c>
    </row>
    <row r="37" spans="2:15" x14ac:dyDescent="0.25">
      <c r="B37" s="350" t="s">
        <v>399</v>
      </c>
      <c r="C37" s="349" t="s">
        <v>398</v>
      </c>
      <c r="D37" s="336"/>
      <c r="E37" s="345" t="s">
        <v>373</v>
      </c>
      <c r="F37" s="383" t="s">
        <v>372</v>
      </c>
      <c r="G37" s="340" t="s">
        <v>89</v>
      </c>
      <c r="N37" s="438" t="s">
        <v>219</v>
      </c>
      <c r="O37" s="346"/>
    </row>
    <row r="38" spans="2:15" x14ac:dyDescent="0.25">
      <c r="B38" s="350" t="s">
        <v>397</v>
      </c>
      <c r="C38" s="349" t="s">
        <v>44</v>
      </c>
      <c r="E38" s="345" t="s">
        <v>371</v>
      </c>
      <c r="F38" s="383" t="s">
        <v>370</v>
      </c>
      <c r="G38" s="340" t="s">
        <v>89</v>
      </c>
      <c r="N38" s="438" t="s">
        <v>221</v>
      </c>
      <c r="O38" s="346"/>
    </row>
    <row r="39" spans="2:15" x14ac:dyDescent="0.25">
      <c r="B39" s="350" t="s">
        <v>677</v>
      </c>
      <c r="C39" s="349" t="s">
        <v>23</v>
      </c>
      <c r="E39" s="345" t="s">
        <v>369</v>
      </c>
      <c r="F39" s="383" t="s">
        <v>368</v>
      </c>
      <c r="G39" s="340" t="s">
        <v>89</v>
      </c>
      <c r="N39" s="437" t="s">
        <v>223</v>
      </c>
      <c r="O39" s="346" t="s">
        <v>89</v>
      </c>
    </row>
    <row r="40" spans="2:15" x14ac:dyDescent="0.25">
      <c r="B40" s="350" t="s">
        <v>678</v>
      </c>
      <c r="C40" s="349" t="s">
        <v>679</v>
      </c>
      <c r="E40" s="345" t="s">
        <v>367</v>
      </c>
      <c r="F40" s="383" t="s">
        <v>240</v>
      </c>
      <c r="G40" s="340" t="s">
        <v>89</v>
      </c>
      <c r="N40" s="438" t="s">
        <v>225</v>
      </c>
      <c r="O40" s="346"/>
    </row>
    <row r="41" spans="2:15" x14ac:dyDescent="0.25">
      <c r="B41" s="350" t="s">
        <v>680</v>
      </c>
      <c r="C41" s="349" t="s">
        <v>681</v>
      </c>
      <c r="E41" s="345" t="s">
        <v>366</v>
      </c>
      <c r="F41" s="383" t="s">
        <v>365</v>
      </c>
      <c r="G41" s="340" t="s">
        <v>89</v>
      </c>
      <c r="N41" s="438" t="s">
        <v>227</v>
      </c>
      <c r="O41" s="346"/>
    </row>
    <row r="42" spans="2:15" x14ac:dyDescent="0.25">
      <c r="B42" s="350" t="s">
        <v>396</v>
      </c>
      <c r="C42" s="349" t="s">
        <v>321</v>
      </c>
      <c r="E42" s="345" t="s">
        <v>364</v>
      </c>
      <c r="F42" s="383" t="s">
        <v>363</v>
      </c>
      <c r="G42" s="340" t="s">
        <v>89</v>
      </c>
      <c r="N42" s="438" t="s">
        <v>229</v>
      </c>
      <c r="O42" s="346"/>
    </row>
    <row r="43" spans="2:15" x14ac:dyDescent="0.25">
      <c r="B43" s="350" t="s">
        <v>682</v>
      </c>
      <c r="C43" s="349" t="s">
        <v>683</v>
      </c>
      <c r="E43" s="345" t="s">
        <v>362</v>
      </c>
      <c r="F43" s="383" t="s">
        <v>242</v>
      </c>
      <c r="G43" s="340" t="s">
        <v>89</v>
      </c>
      <c r="N43" s="437" t="s">
        <v>131</v>
      </c>
      <c r="O43" s="346" t="s">
        <v>89</v>
      </c>
    </row>
    <row r="44" spans="2:15" x14ac:dyDescent="0.25">
      <c r="B44" s="350" t="s">
        <v>676</v>
      </c>
      <c r="C44" s="349" t="s">
        <v>262</v>
      </c>
      <c r="E44" s="345" t="s">
        <v>361</v>
      </c>
      <c r="F44" s="383" t="s">
        <v>360</v>
      </c>
      <c r="G44" s="340" t="s">
        <v>89</v>
      </c>
      <c r="N44" s="437" t="s">
        <v>232</v>
      </c>
      <c r="O44" s="346" t="s">
        <v>89</v>
      </c>
    </row>
    <row r="45" spans="2:15" x14ac:dyDescent="0.25">
      <c r="B45" s="350" t="s">
        <v>684</v>
      </c>
      <c r="C45" s="349" t="s">
        <v>685</v>
      </c>
      <c r="E45" s="336" t="s">
        <v>359</v>
      </c>
      <c r="F45" s="337" t="s">
        <v>358</v>
      </c>
      <c r="G45" s="346" t="s">
        <v>858</v>
      </c>
      <c r="N45" s="437" t="s">
        <v>234</v>
      </c>
      <c r="O45" s="346" t="s">
        <v>90</v>
      </c>
    </row>
    <row r="46" spans="2:15" x14ac:dyDescent="0.25">
      <c r="B46" s="350" t="s">
        <v>686</v>
      </c>
      <c r="C46" s="349" t="s">
        <v>687</v>
      </c>
      <c r="E46" s="336" t="s">
        <v>357</v>
      </c>
      <c r="F46" s="337" t="s">
        <v>182</v>
      </c>
      <c r="G46" s="346"/>
      <c r="N46" s="437" t="s">
        <v>236</v>
      </c>
      <c r="O46" s="346" t="s">
        <v>90</v>
      </c>
    </row>
    <row r="47" spans="2:15" x14ac:dyDescent="0.25">
      <c r="B47" s="350" t="s">
        <v>688</v>
      </c>
      <c r="C47" s="349" t="s">
        <v>689</v>
      </c>
      <c r="E47" s="336" t="s">
        <v>356</v>
      </c>
      <c r="F47" s="337" t="s">
        <v>355</v>
      </c>
      <c r="G47" s="346"/>
      <c r="N47" s="438" t="s">
        <v>238</v>
      </c>
      <c r="O47" s="346"/>
    </row>
    <row r="48" spans="2:15" x14ac:dyDescent="0.25">
      <c r="B48" s="350" t="s">
        <v>690</v>
      </c>
      <c r="C48" s="349" t="s">
        <v>691</v>
      </c>
      <c r="E48" s="336" t="s">
        <v>354</v>
      </c>
      <c r="F48" s="337" t="s">
        <v>353</v>
      </c>
      <c r="G48" s="346" t="s">
        <v>53</v>
      </c>
      <c r="N48" s="438" t="s">
        <v>240</v>
      </c>
      <c r="O48" s="346"/>
    </row>
    <row r="49" spans="2:15" x14ac:dyDescent="0.25">
      <c r="B49" s="350" t="s">
        <v>692</v>
      </c>
      <c r="C49" s="349" t="s">
        <v>693</v>
      </c>
      <c r="E49" s="336" t="s">
        <v>352</v>
      </c>
      <c r="F49" s="337" t="s">
        <v>284</v>
      </c>
      <c r="G49" s="346" t="s">
        <v>53</v>
      </c>
      <c r="N49" s="438" t="s">
        <v>242</v>
      </c>
      <c r="O49" s="346"/>
    </row>
    <row r="50" spans="2:15" x14ac:dyDescent="0.25">
      <c r="B50" s="350" t="s">
        <v>694</v>
      </c>
      <c r="C50" s="349" t="s">
        <v>695</v>
      </c>
      <c r="E50" s="336" t="s">
        <v>351</v>
      </c>
      <c r="F50" s="337" t="s">
        <v>350</v>
      </c>
      <c r="G50" s="346" t="s">
        <v>53</v>
      </c>
      <c r="N50" s="438" t="s">
        <v>244</v>
      </c>
      <c r="O50" s="346"/>
    </row>
    <row r="51" spans="2:15" x14ac:dyDescent="0.25">
      <c r="B51" s="350" t="s">
        <v>395</v>
      </c>
      <c r="C51" s="349" t="s">
        <v>394</v>
      </c>
      <c r="E51" s="336" t="s">
        <v>349</v>
      </c>
      <c r="F51" s="337" t="s">
        <v>348</v>
      </c>
      <c r="G51" s="346" t="s">
        <v>53</v>
      </c>
      <c r="N51" s="438" t="s">
        <v>246</v>
      </c>
      <c r="O51" s="346"/>
    </row>
    <row r="52" spans="2:15" x14ac:dyDescent="0.25">
      <c r="B52" s="350" t="s">
        <v>696</v>
      </c>
      <c r="C52" s="349" t="s">
        <v>697</v>
      </c>
      <c r="E52" s="336" t="s">
        <v>347</v>
      </c>
      <c r="F52" s="337" t="s">
        <v>346</v>
      </c>
      <c r="G52" s="346" t="s">
        <v>53</v>
      </c>
      <c r="N52" s="438" t="s">
        <v>248</v>
      </c>
      <c r="O52" s="346"/>
    </row>
    <row r="53" spans="2:15" x14ac:dyDescent="0.25">
      <c r="B53" s="350" t="s">
        <v>393</v>
      </c>
      <c r="C53" s="349" t="s">
        <v>392</v>
      </c>
      <c r="E53" s="336" t="s">
        <v>345</v>
      </c>
      <c r="F53" s="337" t="s">
        <v>344</v>
      </c>
      <c r="G53" s="346" t="s">
        <v>53</v>
      </c>
      <c r="N53" s="435" t="s">
        <v>109</v>
      </c>
      <c r="O53" s="346"/>
    </row>
    <row r="54" spans="2:15" x14ac:dyDescent="0.25">
      <c r="B54" s="350" t="s">
        <v>698</v>
      </c>
      <c r="C54" s="349" t="s">
        <v>699</v>
      </c>
      <c r="E54" s="336" t="s">
        <v>343</v>
      </c>
      <c r="F54" s="337" t="s">
        <v>342</v>
      </c>
      <c r="G54" s="346" t="s">
        <v>53</v>
      </c>
      <c r="N54" s="436" t="s">
        <v>44</v>
      </c>
      <c r="O54" s="346" t="s">
        <v>523</v>
      </c>
    </row>
    <row r="55" spans="2:15" x14ac:dyDescent="0.25">
      <c r="B55" s="350" t="s">
        <v>700</v>
      </c>
      <c r="C55" s="349" t="s">
        <v>701</v>
      </c>
      <c r="E55" s="336" t="s">
        <v>341</v>
      </c>
      <c r="F55" s="337" t="s">
        <v>340</v>
      </c>
      <c r="G55" s="346" t="s">
        <v>53</v>
      </c>
      <c r="N55" s="436" t="s">
        <v>252</v>
      </c>
      <c r="O55" s="346"/>
    </row>
    <row r="56" spans="2:15" x14ac:dyDescent="0.25">
      <c r="B56" s="350" t="s">
        <v>702</v>
      </c>
      <c r="C56" s="349" t="s">
        <v>703</v>
      </c>
      <c r="E56" s="336" t="s">
        <v>339</v>
      </c>
      <c r="F56" s="337" t="s">
        <v>296</v>
      </c>
      <c r="G56" s="346" t="s">
        <v>53</v>
      </c>
      <c r="N56" s="437" t="s">
        <v>254</v>
      </c>
      <c r="O56" s="346"/>
    </row>
    <row r="57" spans="2:15" x14ac:dyDescent="0.25">
      <c r="B57" s="350" t="s">
        <v>391</v>
      </c>
      <c r="C57" s="349" t="s">
        <v>390</v>
      </c>
      <c r="E57" s="336" t="s">
        <v>338</v>
      </c>
      <c r="F57" s="337" t="s">
        <v>337</v>
      </c>
      <c r="G57" s="346" t="s">
        <v>53</v>
      </c>
      <c r="N57" s="437" t="s">
        <v>256</v>
      </c>
      <c r="O57" s="346"/>
    </row>
    <row r="58" spans="2:15" x14ac:dyDescent="0.25">
      <c r="B58" s="350" t="s">
        <v>704</v>
      </c>
      <c r="C58" s="349" t="s">
        <v>705</v>
      </c>
      <c r="E58" s="336" t="s">
        <v>336</v>
      </c>
      <c r="F58" s="337" t="s">
        <v>320</v>
      </c>
      <c r="G58" s="346"/>
      <c r="N58" s="437" t="s">
        <v>258</v>
      </c>
      <c r="O58" s="346"/>
    </row>
    <row r="59" spans="2:15" x14ac:dyDescent="0.25">
      <c r="B59" s="350" t="s">
        <v>706</v>
      </c>
      <c r="C59" s="349" t="s">
        <v>707</v>
      </c>
      <c r="E59" s="336" t="s">
        <v>335</v>
      </c>
      <c r="F59" s="337" t="s">
        <v>113</v>
      </c>
      <c r="G59" s="346" t="s">
        <v>321</v>
      </c>
      <c r="N59" s="437" t="s">
        <v>260</v>
      </c>
      <c r="O59" s="346"/>
    </row>
    <row r="60" spans="2:15" x14ac:dyDescent="0.25">
      <c r="B60" s="350" t="s">
        <v>708</v>
      </c>
      <c r="C60" s="349" t="s">
        <v>709</v>
      </c>
      <c r="E60" s="336" t="s">
        <v>334</v>
      </c>
      <c r="F60" s="337" t="s">
        <v>274</v>
      </c>
      <c r="G60" s="346" t="s">
        <v>321</v>
      </c>
      <c r="N60" s="435" t="s">
        <v>262</v>
      </c>
      <c r="O60" s="346" t="s">
        <v>321</v>
      </c>
    </row>
    <row r="61" spans="2:15" x14ac:dyDescent="0.25">
      <c r="B61" s="350" t="s">
        <v>710</v>
      </c>
      <c r="C61" s="349" t="s">
        <v>711</v>
      </c>
      <c r="E61" s="336" t="s">
        <v>333</v>
      </c>
      <c r="F61" s="337" t="s">
        <v>332</v>
      </c>
      <c r="G61" s="346"/>
      <c r="N61" s="435" t="s">
        <v>264</v>
      </c>
      <c r="O61" s="346" t="s">
        <v>321</v>
      </c>
    </row>
    <row r="62" spans="2:15" x14ac:dyDescent="0.25">
      <c r="B62" s="350" t="s">
        <v>712</v>
      </c>
      <c r="C62" s="349" t="s">
        <v>713</v>
      </c>
      <c r="E62" s="336" t="s">
        <v>331</v>
      </c>
      <c r="F62" s="337" t="s">
        <v>330</v>
      </c>
      <c r="G62" s="346"/>
      <c r="N62" s="435" t="s">
        <v>266</v>
      </c>
      <c r="O62" s="346"/>
    </row>
    <row r="63" spans="2:15" x14ac:dyDescent="0.25">
      <c r="B63" s="350" t="s">
        <v>714</v>
      </c>
      <c r="C63" s="349" t="s">
        <v>715</v>
      </c>
      <c r="E63" s="336" t="s">
        <v>329</v>
      </c>
      <c r="F63" s="337" t="s">
        <v>328</v>
      </c>
      <c r="G63" s="346" t="s">
        <v>858</v>
      </c>
      <c r="N63" s="436" t="s">
        <v>268</v>
      </c>
      <c r="O63" s="346"/>
    </row>
    <row r="64" spans="2:15" x14ac:dyDescent="0.25">
      <c r="B64" s="350" t="s">
        <v>716</v>
      </c>
      <c r="C64" s="349" t="s">
        <v>717</v>
      </c>
      <c r="E64" s="336" t="s">
        <v>327</v>
      </c>
      <c r="F64" s="337" t="s">
        <v>326</v>
      </c>
      <c r="G64" s="346" t="s">
        <v>53</v>
      </c>
      <c r="N64" s="436" t="s">
        <v>270</v>
      </c>
      <c r="O64" s="346"/>
    </row>
    <row r="65" spans="2:15" x14ac:dyDescent="0.25">
      <c r="B65" s="350" t="s">
        <v>718</v>
      </c>
      <c r="C65" s="349" t="s">
        <v>719</v>
      </c>
      <c r="E65" s="336" t="s">
        <v>325</v>
      </c>
      <c r="F65" s="337" t="s">
        <v>324</v>
      </c>
      <c r="G65" s="346" t="s">
        <v>53</v>
      </c>
      <c r="N65" s="436" t="s">
        <v>272</v>
      </c>
      <c r="O65" s="346"/>
    </row>
    <row r="66" spans="2:15" ht="13" thickBot="1" x14ac:dyDescent="0.3">
      <c r="B66" s="350" t="s">
        <v>389</v>
      </c>
      <c r="C66" s="349" t="s">
        <v>388</v>
      </c>
      <c r="E66" s="342" t="s">
        <v>323</v>
      </c>
      <c r="F66" s="343" t="s">
        <v>322</v>
      </c>
      <c r="G66" s="346" t="s">
        <v>53</v>
      </c>
      <c r="N66" s="437" t="s">
        <v>274</v>
      </c>
      <c r="O66" s="346"/>
    </row>
    <row r="67" spans="2:15" ht="14.5" x14ac:dyDescent="0.35">
      <c r="B67" s="350" t="s">
        <v>387</v>
      </c>
      <c r="C67" s="349" t="s">
        <v>214</v>
      </c>
      <c r="E67" s="384" t="s">
        <v>857</v>
      </c>
      <c r="F67" s="385"/>
      <c r="N67" s="437" t="s">
        <v>276</v>
      </c>
      <c r="O67" s="346"/>
    </row>
    <row r="68" spans="2:15" x14ac:dyDescent="0.25">
      <c r="B68" s="350" t="s">
        <v>386</v>
      </c>
      <c r="C68" s="349" t="s">
        <v>385</v>
      </c>
      <c r="E68" s="341" t="s">
        <v>884</v>
      </c>
      <c r="N68" s="436" t="s">
        <v>278</v>
      </c>
      <c r="O68" s="346"/>
    </row>
    <row r="69" spans="2:15" x14ac:dyDescent="0.25">
      <c r="B69" s="350" t="s">
        <v>384</v>
      </c>
      <c r="C69" s="349" t="s">
        <v>131</v>
      </c>
      <c r="E69" s="341" t="s">
        <v>885</v>
      </c>
      <c r="N69" s="436" t="s">
        <v>280</v>
      </c>
      <c r="O69" s="346" t="s">
        <v>53</v>
      </c>
    </row>
    <row r="70" spans="2:15" x14ac:dyDescent="0.25">
      <c r="B70" s="350" t="s">
        <v>720</v>
      </c>
      <c r="C70" s="349" t="s">
        <v>721</v>
      </c>
      <c r="E70" s="341" t="s">
        <v>886</v>
      </c>
      <c r="N70" s="437" t="s">
        <v>282</v>
      </c>
      <c r="O70" s="346"/>
    </row>
    <row r="71" spans="2:15" x14ac:dyDescent="0.25">
      <c r="B71" s="350" t="s">
        <v>383</v>
      </c>
      <c r="C71" s="349" t="s">
        <v>382</v>
      </c>
      <c r="N71" s="437" t="s">
        <v>284</v>
      </c>
      <c r="O71" s="346"/>
    </row>
    <row r="72" spans="2:15" x14ac:dyDescent="0.25">
      <c r="B72" s="350" t="s">
        <v>722</v>
      </c>
      <c r="C72" s="349" t="s">
        <v>723</v>
      </c>
      <c r="N72" s="437" t="s">
        <v>111</v>
      </c>
      <c r="O72" s="346"/>
    </row>
    <row r="73" spans="2:15" x14ac:dyDescent="0.25">
      <c r="B73" s="350" t="s">
        <v>381</v>
      </c>
      <c r="C73" s="349" t="s">
        <v>380</v>
      </c>
      <c r="N73" s="437" t="s">
        <v>287</v>
      </c>
      <c r="O73" s="346"/>
    </row>
    <row r="74" spans="2:15" x14ac:dyDescent="0.25">
      <c r="B74" s="350" t="s">
        <v>379</v>
      </c>
      <c r="C74" s="349" t="s">
        <v>378</v>
      </c>
      <c r="N74" s="437" t="s">
        <v>112</v>
      </c>
      <c r="O74" s="346"/>
    </row>
    <row r="75" spans="2:15" x14ac:dyDescent="0.25">
      <c r="B75" s="350" t="s">
        <v>724</v>
      </c>
      <c r="C75" s="349" t="s">
        <v>725</v>
      </c>
      <c r="N75" s="438" t="s">
        <v>290</v>
      </c>
      <c r="O75" s="346"/>
    </row>
    <row r="76" spans="2:15" x14ac:dyDescent="0.25">
      <c r="B76" s="350" t="s">
        <v>726</v>
      </c>
      <c r="C76" s="349" t="s">
        <v>727</v>
      </c>
      <c r="N76" s="438" t="s">
        <v>292</v>
      </c>
      <c r="O76" s="346"/>
    </row>
    <row r="77" spans="2:15" x14ac:dyDescent="0.25">
      <c r="B77" s="350" t="s">
        <v>377</v>
      </c>
      <c r="C77" s="349" t="s">
        <v>376</v>
      </c>
      <c r="N77" s="438" t="s">
        <v>294</v>
      </c>
      <c r="O77" s="346"/>
    </row>
    <row r="78" spans="2:15" x14ac:dyDescent="0.25">
      <c r="B78" s="350" t="s">
        <v>375</v>
      </c>
      <c r="C78" s="349" t="s">
        <v>374</v>
      </c>
      <c r="N78" s="438" t="s">
        <v>296</v>
      </c>
      <c r="O78" s="346"/>
    </row>
    <row r="79" spans="2:15" x14ac:dyDescent="0.25">
      <c r="B79" s="350" t="s">
        <v>728</v>
      </c>
      <c r="C79" s="349" t="s">
        <v>729</v>
      </c>
      <c r="N79" s="436" t="s">
        <v>113</v>
      </c>
      <c r="O79" s="346"/>
    </row>
    <row r="80" spans="2:15" x14ac:dyDescent="0.25">
      <c r="B80" s="350" t="s">
        <v>730</v>
      </c>
      <c r="C80" s="349" t="s">
        <v>731</v>
      </c>
      <c r="N80" s="435" t="s">
        <v>30</v>
      </c>
      <c r="O80" s="346" t="s">
        <v>30</v>
      </c>
    </row>
    <row r="81" spans="2:15" x14ac:dyDescent="0.25">
      <c r="B81" s="350" t="s">
        <v>732</v>
      </c>
      <c r="C81" s="349" t="s">
        <v>733</v>
      </c>
      <c r="N81" s="435" t="s">
        <v>300</v>
      </c>
      <c r="O81" s="346" t="s">
        <v>858</v>
      </c>
    </row>
    <row r="82" spans="2:15" x14ac:dyDescent="0.25">
      <c r="B82" s="350" t="s">
        <v>734</v>
      </c>
      <c r="C82" s="349" t="s">
        <v>735</v>
      </c>
      <c r="N82" s="436" t="s">
        <v>301</v>
      </c>
      <c r="O82" s="346"/>
    </row>
    <row r="83" spans="2:15" x14ac:dyDescent="0.25">
      <c r="B83" s="350" t="s">
        <v>373</v>
      </c>
      <c r="C83" s="349" t="s">
        <v>372</v>
      </c>
      <c r="N83" s="436" t="s">
        <v>303</v>
      </c>
      <c r="O83" s="346"/>
    </row>
    <row r="84" spans="2:15" x14ac:dyDescent="0.25">
      <c r="B84" s="350" t="s">
        <v>736</v>
      </c>
      <c r="C84" s="349" t="s">
        <v>737</v>
      </c>
      <c r="N84" s="435" t="s">
        <v>31</v>
      </c>
      <c r="O84" s="346" t="s">
        <v>31</v>
      </c>
    </row>
    <row r="85" spans="2:15" x14ac:dyDescent="0.25">
      <c r="B85" s="350" t="s">
        <v>371</v>
      </c>
      <c r="C85" s="349" t="s">
        <v>370</v>
      </c>
      <c r="N85" s="435" t="s">
        <v>306</v>
      </c>
      <c r="O85" s="440" t="s">
        <v>31</v>
      </c>
    </row>
    <row r="86" spans="2:15" ht="13" thickBot="1" x14ac:dyDescent="0.3">
      <c r="B86" s="350" t="s">
        <v>738</v>
      </c>
      <c r="C86" s="349" t="s">
        <v>739</v>
      </c>
      <c r="N86" s="439" t="s">
        <v>308</v>
      </c>
      <c r="O86" s="441" t="s">
        <v>31</v>
      </c>
    </row>
    <row r="87" spans="2:15" x14ac:dyDescent="0.25">
      <c r="B87" s="350" t="s">
        <v>740</v>
      </c>
      <c r="C87" s="349" t="s">
        <v>741</v>
      </c>
    </row>
    <row r="88" spans="2:15" x14ac:dyDescent="0.25">
      <c r="B88" s="350" t="s">
        <v>742</v>
      </c>
      <c r="C88" s="349" t="s">
        <v>743</v>
      </c>
    </row>
    <row r="89" spans="2:15" x14ac:dyDescent="0.25">
      <c r="B89" s="350" t="s">
        <v>369</v>
      </c>
      <c r="C89" s="349" t="s">
        <v>368</v>
      </c>
    </row>
    <row r="90" spans="2:15" x14ac:dyDescent="0.25">
      <c r="B90" s="350" t="s">
        <v>367</v>
      </c>
      <c r="C90" s="349" t="s">
        <v>240</v>
      </c>
    </row>
    <row r="91" spans="2:15" x14ac:dyDescent="0.25">
      <c r="B91" s="350" t="s">
        <v>366</v>
      </c>
      <c r="C91" s="349" t="s">
        <v>365</v>
      </c>
    </row>
    <row r="92" spans="2:15" x14ac:dyDescent="0.25">
      <c r="B92" s="350" t="s">
        <v>364</v>
      </c>
      <c r="C92" s="349" t="s">
        <v>363</v>
      </c>
    </row>
    <row r="93" spans="2:15" x14ac:dyDescent="0.25">
      <c r="B93" s="350" t="s">
        <v>362</v>
      </c>
      <c r="C93" s="349" t="s">
        <v>242</v>
      </c>
    </row>
    <row r="94" spans="2:15" x14ac:dyDescent="0.25">
      <c r="B94" s="350" t="s">
        <v>361</v>
      </c>
      <c r="C94" s="349" t="s">
        <v>360</v>
      </c>
    </row>
    <row r="95" spans="2:15" x14ac:dyDescent="0.25">
      <c r="B95" s="350" t="s">
        <v>359</v>
      </c>
      <c r="C95" s="349" t="s">
        <v>358</v>
      </c>
    </row>
    <row r="96" spans="2:15" x14ac:dyDescent="0.25">
      <c r="B96" s="350" t="s">
        <v>357</v>
      </c>
      <c r="C96" s="349" t="s">
        <v>182</v>
      </c>
    </row>
    <row r="97" spans="2:3" x14ac:dyDescent="0.25">
      <c r="B97" s="350" t="s">
        <v>744</v>
      </c>
      <c r="C97" s="349" t="s">
        <v>745</v>
      </c>
    </row>
    <row r="98" spans="2:3" x14ac:dyDescent="0.25">
      <c r="B98" s="350" t="s">
        <v>746</v>
      </c>
      <c r="C98" s="349" t="s">
        <v>747</v>
      </c>
    </row>
    <row r="99" spans="2:3" x14ac:dyDescent="0.25">
      <c r="B99" s="350" t="s">
        <v>356</v>
      </c>
      <c r="C99" s="349" t="s">
        <v>355</v>
      </c>
    </row>
    <row r="100" spans="2:3" x14ac:dyDescent="0.25">
      <c r="B100" s="350" t="s">
        <v>748</v>
      </c>
      <c r="C100" s="349" t="s">
        <v>749</v>
      </c>
    </row>
    <row r="101" spans="2:3" x14ac:dyDescent="0.25">
      <c r="B101" s="350" t="s">
        <v>750</v>
      </c>
      <c r="C101" s="349" t="s">
        <v>751</v>
      </c>
    </row>
    <row r="102" spans="2:3" x14ac:dyDescent="0.25">
      <c r="B102" s="350" t="s">
        <v>752</v>
      </c>
      <c r="C102" s="349" t="s">
        <v>753</v>
      </c>
    </row>
    <row r="103" spans="2:3" x14ac:dyDescent="0.25">
      <c r="B103" s="350" t="s">
        <v>754</v>
      </c>
      <c r="C103" s="349" t="s">
        <v>755</v>
      </c>
    </row>
    <row r="104" spans="2:3" x14ac:dyDescent="0.25">
      <c r="B104" s="350" t="s">
        <v>756</v>
      </c>
      <c r="C104" s="349" t="s">
        <v>757</v>
      </c>
    </row>
    <row r="105" spans="2:3" x14ac:dyDescent="0.25">
      <c r="B105" s="350" t="s">
        <v>758</v>
      </c>
      <c r="C105" s="349" t="s">
        <v>759</v>
      </c>
    </row>
    <row r="106" spans="2:3" x14ac:dyDescent="0.25">
      <c r="B106" s="350" t="s">
        <v>760</v>
      </c>
      <c r="C106" s="349" t="s">
        <v>761</v>
      </c>
    </row>
    <row r="107" spans="2:3" x14ac:dyDescent="0.25">
      <c r="B107" s="350" t="s">
        <v>354</v>
      </c>
      <c r="C107" s="349" t="s">
        <v>353</v>
      </c>
    </row>
    <row r="108" spans="2:3" x14ac:dyDescent="0.25">
      <c r="B108" s="350" t="s">
        <v>762</v>
      </c>
      <c r="C108" s="349" t="s">
        <v>763</v>
      </c>
    </row>
    <row r="109" spans="2:3" x14ac:dyDescent="0.25">
      <c r="B109" s="350" t="s">
        <v>764</v>
      </c>
      <c r="C109" s="349" t="s">
        <v>765</v>
      </c>
    </row>
    <row r="110" spans="2:3" x14ac:dyDescent="0.25">
      <c r="B110" s="350" t="s">
        <v>766</v>
      </c>
      <c r="C110" s="349" t="s">
        <v>767</v>
      </c>
    </row>
    <row r="111" spans="2:3" x14ac:dyDescent="0.25">
      <c r="B111" s="350" t="s">
        <v>768</v>
      </c>
      <c r="C111" s="349" t="s">
        <v>769</v>
      </c>
    </row>
    <row r="112" spans="2:3" x14ac:dyDescent="0.25">
      <c r="B112" s="350" t="s">
        <v>770</v>
      </c>
      <c r="C112" s="349" t="s">
        <v>771</v>
      </c>
    </row>
    <row r="113" spans="2:3" x14ac:dyDescent="0.25">
      <c r="B113" s="350" t="s">
        <v>772</v>
      </c>
      <c r="C113" s="349" t="s">
        <v>773</v>
      </c>
    </row>
    <row r="114" spans="2:3" x14ac:dyDescent="0.25">
      <c r="B114" s="350" t="s">
        <v>352</v>
      </c>
      <c r="C114" s="349" t="s">
        <v>284</v>
      </c>
    </row>
    <row r="115" spans="2:3" x14ac:dyDescent="0.25">
      <c r="B115" s="350" t="s">
        <v>774</v>
      </c>
      <c r="C115" s="349" t="s">
        <v>112</v>
      </c>
    </row>
    <row r="116" spans="2:3" x14ac:dyDescent="0.25">
      <c r="B116" s="350" t="s">
        <v>775</v>
      </c>
      <c r="C116" s="349" t="s">
        <v>290</v>
      </c>
    </row>
    <row r="117" spans="2:3" x14ac:dyDescent="0.25">
      <c r="B117" s="350" t="s">
        <v>351</v>
      </c>
      <c r="C117" s="349" t="s">
        <v>350</v>
      </c>
    </row>
    <row r="118" spans="2:3" x14ac:dyDescent="0.25">
      <c r="B118" s="350" t="s">
        <v>776</v>
      </c>
      <c r="C118" s="349" t="s">
        <v>777</v>
      </c>
    </row>
    <row r="119" spans="2:3" x14ac:dyDescent="0.25">
      <c r="B119" s="350" t="s">
        <v>349</v>
      </c>
      <c r="C119" s="349" t="s">
        <v>348</v>
      </c>
    </row>
    <row r="120" spans="2:3" x14ac:dyDescent="0.25">
      <c r="B120" s="350" t="s">
        <v>778</v>
      </c>
      <c r="C120" s="349" t="s">
        <v>292</v>
      </c>
    </row>
    <row r="121" spans="2:3" x14ac:dyDescent="0.25">
      <c r="B121" s="350" t="s">
        <v>347</v>
      </c>
      <c r="C121" s="349" t="s">
        <v>346</v>
      </c>
    </row>
    <row r="122" spans="2:3" x14ac:dyDescent="0.25">
      <c r="B122" s="350" t="s">
        <v>345</v>
      </c>
      <c r="C122" s="349" t="s">
        <v>344</v>
      </c>
    </row>
    <row r="123" spans="2:3" x14ac:dyDescent="0.25">
      <c r="B123" s="350" t="s">
        <v>779</v>
      </c>
      <c r="C123" s="349" t="s">
        <v>294</v>
      </c>
    </row>
    <row r="124" spans="2:3" x14ac:dyDescent="0.25">
      <c r="B124" s="350" t="s">
        <v>343</v>
      </c>
      <c r="C124" s="349" t="s">
        <v>342</v>
      </c>
    </row>
    <row r="125" spans="2:3" x14ac:dyDescent="0.25">
      <c r="B125" s="350" t="s">
        <v>341</v>
      </c>
      <c r="C125" s="349" t="s">
        <v>340</v>
      </c>
    </row>
    <row r="126" spans="2:3" x14ac:dyDescent="0.25">
      <c r="B126" s="350" t="s">
        <v>339</v>
      </c>
      <c r="C126" s="349" t="s">
        <v>296</v>
      </c>
    </row>
    <row r="127" spans="2:3" x14ac:dyDescent="0.25">
      <c r="B127" s="350" t="s">
        <v>338</v>
      </c>
      <c r="C127" s="349" t="s">
        <v>337</v>
      </c>
    </row>
    <row r="128" spans="2:3" x14ac:dyDescent="0.25">
      <c r="B128" s="350" t="s">
        <v>780</v>
      </c>
      <c r="C128" s="349" t="s">
        <v>781</v>
      </c>
    </row>
    <row r="129" spans="2:3" x14ac:dyDescent="0.25">
      <c r="B129" s="350" t="s">
        <v>782</v>
      </c>
      <c r="C129" s="349" t="s">
        <v>783</v>
      </c>
    </row>
    <row r="130" spans="2:3" x14ac:dyDescent="0.25">
      <c r="B130" s="350" t="s">
        <v>784</v>
      </c>
      <c r="C130" s="349" t="s">
        <v>785</v>
      </c>
    </row>
    <row r="131" spans="2:3" x14ac:dyDescent="0.25">
      <c r="B131" s="350" t="s">
        <v>786</v>
      </c>
      <c r="C131" s="349" t="s">
        <v>787</v>
      </c>
    </row>
    <row r="132" spans="2:3" x14ac:dyDescent="0.25">
      <c r="B132" s="350" t="s">
        <v>788</v>
      </c>
      <c r="C132" s="349" t="s">
        <v>789</v>
      </c>
    </row>
    <row r="133" spans="2:3" x14ac:dyDescent="0.25">
      <c r="B133" s="350" t="s">
        <v>790</v>
      </c>
      <c r="C133" s="349" t="s">
        <v>791</v>
      </c>
    </row>
    <row r="134" spans="2:3" x14ac:dyDescent="0.25">
      <c r="B134" s="350" t="s">
        <v>336</v>
      </c>
      <c r="C134" s="349" t="s">
        <v>320</v>
      </c>
    </row>
    <row r="135" spans="2:3" x14ac:dyDescent="0.25">
      <c r="B135" s="350" t="s">
        <v>792</v>
      </c>
      <c r="C135" s="349" t="s">
        <v>793</v>
      </c>
    </row>
    <row r="136" spans="2:3" x14ac:dyDescent="0.25">
      <c r="B136" s="350" t="s">
        <v>794</v>
      </c>
      <c r="C136" s="349" t="s">
        <v>795</v>
      </c>
    </row>
    <row r="137" spans="2:3" x14ac:dyDescent="0.25">
      <c r="B137" s="350" t="s">
        <v>796</v>
      </c>
      <c r="C137" s="349" t="s">
        <v>797</v>
      </c>
    </row>
    <row r="138" spans="2:3" x14ac:dyDescent="0.25">
      <c r="B138" s="350" t="s">
        <v>798</v>
      </c>
      <c r="C138" s="349" t="s">
        <v>799</v>
      </c>
    </row>
    <row r="139" spans="2:3" x14ac:dyDescent="0.25">
      <c r="B139" s="350" t="s">
        <v>800</v>
      </c>
      <c r="C139" s="349" t="s">
        <v>801</v>
      </c>
    </row>
    <row r="140" spans="2:3" x14ac:dyDescent="0.25">
      <c r="B140" s="350" t="s">
        <v>802</v>
      </c>
      <c r="C140" s="349" t="s">
        <v>803</v>
      </c>
    </row>
    <row r="141" spans="2:3" x14ac:dyDescent="0.25">
      <c r="B141" s="350" t="s">
        <v>335</v>
      </c>
      <c r="C141" s="349" t="s">
        <v>113</v>
      </c>
    </row>
    <row r="142" spans="2:3" x14ac:dyDescent="0.25">
      <c r="B142" s="350" t="s">
        <v>804</v>
      </c>
      <c r="C142" s="349" t="s">
        <v>805</v>
      </c>
    </row>
    <row r="143" spans="2:3" x14ac:dyDescent="0.25">
      <c r="B143" s="350" t="s">
        <v>806</v>
      </c>
      <c r="C143" s="349" t="s">
        <v>807</v>
      </c>
    </row>
    <row r="144" spans="2:3" x14ac:dyDescent="0.25">
      <c r="B144" s="350" t="s">
        <v>808</v>
      </c>
      <c r="C144" s="349" t="s">
        <v>809</v>
      </c>
    </row>
    <row r="145" spans="2:3" x14ac:dyDescent="0.25">
      <c r="B145" s="350" t="s">
        <v>810</v>
      </c>
      <c r="C145" s="349" t="s">
        <v>28</v>
      </c>
    </row>
    <row r="146" spans="2:3" x14ac:dyDescent="0.25">
      <c r="B146" s="350" t="s">
        <v>334</v>
      </c>
      <c r="C146" s="349" t="s">
        <v>274</v>
      </c>
    </row>
    <row r="147" spans="2:3" x14ac:dyDescent="0.25">
      <c r="B147" s="350" t="s">
        <v>811</v>
      </c>
      <c r="C147" s="349" t="s">
        <v>812</v>
      </c>
    </row>
    <row r="148" spans="2:3" x14ac:dyDescent="0.25">
      <c r="B148" s="350" t="s">
        <v>813</v>
      </c>
      <c r="C148" s="349" t="s">
        <v>814</v>
      </c>
    </row>
    <row r="149" spans="2:3" x14ac:dyDescent="0.25">
      <c r="B149" s="350" t="s">
        <v>815</v>
      </c>
      <c r="C149" s="349" t="s">
        <v>816</v>
      </c>
    </row>
    <row r="150" spans="2:3" x14ac:dyDescent="0.25">
      <c r="B150" s="350" t="s">
        <v>817</v>
      </c>
      <c r="C150" s="349" t="s">
        <v>818</v>
      </c>
    </row>
    <row r="151" spans="2:3" x14ac:dyDescent="0.25">
      <c r="B151" s="350" t="s">
        <v>819</v>
      </c>
      <c r="C151" s="349" t="s">
        <v>820</v>
      </c>
    </row>
    <row r="152" spans="2:3" x14ac:dyDescent="0.25">
      <c r="B152" s="350" t="s">
        <v>821</v>
      </c>
      <c r="C152" s="349" t="s">
        <v>822</v>
      </c>
    </row>
    <row r="153" spans="2:3" x14ac:dyDescent="0.25">
      <c r="B153" s="350" t="s">
        <v>823</v>
      </c>
      <c r="C153" s="349" t="s">
        <v>824</v>
      </c>
    </row>
    <row r="154" spans="2:3" x14ac:dyDescent="0.25">
      <c r="B154" s="350" t="s">
        <v>825</v>
      </c>
      <c r="C154" s="349" t="s">
        <v>826</v>
      </c>
    </row>
    <row r="155" spans="2:3" x14ac:dyDescent="0.25">
      <c r="B155" s="350" t="s">
        <v>827</v>
      </c>
      <c r="C155" s="349" t="s">
        <v>828</v>
      </c>
    </row>
    <row r="156" spans="2:3" x14ac:dyDescent="0.25">
      <c r="B156" s="350" t="s">
        <v>333</v>
      </c>
      <c r="C156" s="349" t="s">
        <v>332</v>
      </c>
    </row>
    <row r="157" spans="2:3" x14ac:dyDescent="0.25">
      <c r="B157" s="350" t="s">
        <v>829</v>
      </c>
      <c r="C157" s="349" t="s">
        <v>830</v>
      </c>
    </row>
    <row r="158" spans="2:3" x14ac:dyDescent="0.25">
      <c r="B158" s="350" t="s">
        <v>831</v>
      </c>
      <c r="C158" s="349" t="s">
        <v>832</v>
      </c>
    </row>
    <row r="159" spans="2:3" x14ac:dyDescent="0.25">
      <c r="B159" s="350" t="s">
        <v>833</v>
      </c>
      <c r="C159" s="349" t="s">
        <v>834</v>
      </c>
    </row>
    <row r="160" spans="2:3" x14ac:dyDescent="0.25">
      <c r="B160" s="350" t="s">
        <v>331</v>
      </c>
      <c r="C160" s="349" t="s">
        <v>330</v>
      </c>
    </row>
    <row r="161" spans="2:3" x14ac:dyDescent="0.25">
      <c r="B161" s="350" t="s">
        <v>835</v>
      </c>
      <c r="C161" s="349" t="s">
        <v>836</v>
      </c>
    </row>
    <row r="162" spans="2:3" x14ac:dyDescent="0.25">
      <c r="B162" s="350" t="s">
        <v>837</v>
      </c>
      <c r="C162" s="349" t="s">
        <v>838</v>
      </c>
    </row>
    <row r="163" spans="2:3" x14ac:dyDescent="0.25">
      <c r="B163" s="350" t="s">
        <v>329</v>
      </c>
      <c r="C163" s="349" t="s">
        <v>328</v>
      </c>
    </row>
    <row r="164" spans="2:3" x14ac:dyDescent="0.25">
      <c r="B164" s="350" t="s">
        <v>327</v>
      </c>
      <c r="C164" s="349" t="s">
        <v>326</v>
      </c>
    </row>
    <row r="165" spans="2:3" x14ac:dyDescent="0.25">
      <c r="B165" s="350" t="s">
        <v>839</v>
      </c>
      <c r="C165" s="349" t="s">
        <v>840</v>
      </c>
    </row>
    <row r="166" spans="2:3" x14ac:dyDescent="0.25">
      <c r="B166" s="350" t="s">
        <v>841</v>
      </c>
      <c r="C166" s="349" t="s">
        <v>842</v>
      </c>
    </row>
    <row r="167" spans="2:3" x14ac:dyDescent="0.25">
      <c r="B167" s="350" t="s">
        <v>843</v>
      </c>
      <c r="C167" s="349" t="s">
        <v>844</v>
      </c>
    </row>
    <row r="168" spans="2:3" x14ac:dyDescent="0.25">
      <c r="B168" s="350" t="s">
        <v>325</v>
      </c>
      <c r="C168" s="349" t="s">
        <v>324</v>
      </c>
    </row>
    <row r="169" spans="2:3" x14ac:dyDescent="0.25">
      <c r="B169" s="350" t="s">
        <v>845</v>
      </c>
      <c r="C169" s="349" t="s">
        <v>846</v>
      </c>
    </row>
    <row r="170" spans="2:3" x14ac:dyDescent="0.25">
      <c r="B170" s="350" t="s">
        <v>323</v>
      </c>
      <c r="C170" s="349" t="s">
        <v>322</v>
      </c>
    </row>
    <row r="171" spans="2:3" x14ac:dyDescent="0.25">
      <c r="B171" s="350" t="s">
        <v>847</v>
      </c>
      <c r="C171" s="349" t="s">
        <v>848</v>
      </c>
    </row>
    <row r="172" spans="2:3" x14ac:dyDescent="0.25">
      <c r="B172" s="350" t="s">
        <v>849</v>
      </c>
      <c r="C172" s="349" t="s">
        <v>850</v>
      </c>
    </row>
    <row r="173" spans="2:3" x14ac:dyDescent="0.25">
      <c r="B173" s="350" t="s">
        <v>851</v>
      </c>
      <c r="C173" s="349" t="s">
        <v>852</v>
      </c>
    </row>
    <row r="174" spans="2:3" x14ac:dyDescent="0.25">
      <c r="B174" s="350" t="s">
        <v>853</v>
      </c>
      <c r="C174" s="349" t="s">
        <v>854</v>
      </c>
    </row>
    <row r="175" spans="2:3" ht="13" thickBot="1" x14ac:dyDescent="0.3">
      <c r="B175" s="348" t="s">
        <v>855</v>
      </c>
      <c r="C175" s="351" t="s">
        <v>856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pageSetUpPr fitToPage="1"/>
  </sheetPr>
  <dimension ref="A1:BA34"/>
  <sheetViews>
    <sheetView topLeftCell="A10" workbookViewId="0"/>
  </sheetViews>
  <sheetFormatPr defaultColWidth="9.08984375" defaultRowHeight="12.65" customHeight="1" x14ac:dyDescent="0.35"/>
  <cols>
    <col min="1" max="1" width="22.08984375" style="129" customWidth="1"/>
    <col min="2" max="2" width="50.7265625" style="129" customWidth="1"/>
    <col min="3" max="21" width="9.7265625" style="130" customWidth="1"/>
    <col min="22" max="22" width="9.7265625" style="505" customWidth="1"/>
    <col min="23" max="53" width="9.7265625" style="130" customWidth="1"/>
    <col min="54" max="16384" width="9.08984375" style="129"/>
  </cols>
  <sheetData>
    <row r="1" spans="1:53" ht="12.65" customHeight="1" x14ac:dyDescent="0.35">
      <c r="A1" s="495" t="s">
        <v>1195</v>
      </c>
      <c r="B1" s="492" t="s">
        <v>1190</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9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1191</v>
      </c>
      <c r="C2" s="493">
        <v>0</v>
      </c>
      <c r="D2" s="493">
        <v>0</v>
      </c>
      <c r="E2" s="493">
        <v>0</v>
      </c>
      <c r="F2" s="493">
        <v>0</v>
      </c>
      <c r="G2" s="493">
        <v>0</v>
      </c>
      <c r="H2" s="493">
        <v>0</v>
      </c>
      <c r="I2" s="493">
        <v>0</v>
      </c>
      <c r="J2" s="493">
        <v>0</v>
      </c>
      <c r="K2" s="493">
        <v>0</v>
      </c>
      <c r="L2" s="493">
        <v>0</v>
      </c>
      <c r="M2" s="493">
        <v>0</v>
      </c>
      <c r="N2" s="493">
        <v>0</v>
      </c>
      <c r="O2" s="493">
        <v>0</v>
      </c>
      <c r="P2" s="493">
        <v>0</v>
      </c>
      <c r="Q2" s="493">
        <v>0</v>
      </c>
      <c r="R2" s="493">
        <v>0</v>
      </c>
      <c r="S2" s="493">
        <v>0</v>
      </c>
      <c r="T2" s="493">
        <v>0</v>
      </c>
      <c r="U2" s="493">
        <v>0</v>
      </c>
      <c r="V2" s="498">
        <v>0</v>
      </c>
      <c r="W2" s="493">
        <v>0</v>
      </c>
      <c r="X2" s="493">
        <v>0</v>
      </c>
      <c r="Y2" s="493">
        <v>0</v>
      </c>
      <c r="Z2" s="493">
        <v>0</v>
      </c>
      <c r="AA2" s="493">
        <v>0</v>
      </c>
      <c r="AB2" s="493">
        <v>0</v>
      </c>
      <c r="AC2" s="493">
        <v>0</v>
      </c>
      <c r="AD2" s="493">
        <v>0</v>
      </c>
      <c r="AE2" s="493">
        <v>0</v>
      </c>
      <c r="AF2" s="493">
        <v>0</v>
      </c>
      <c r="AG2" s="493">
        <v>0</v>
      </c>
      <c r="AH2" s="493">
        <v>0</v>
      </c>
      <c r="AI2" s="493">
        <v>0</v>
      </c>
      <c r="AJ2" s="493">
        <v>0</v>
      </c>
      <c r="AK2" s="493">
        <v>0</v>
      </c>
      <c r="AL2" s="493">
        <v>0</v>
      </c>
      <c r="AM2" s="493">
        <v>0</v>
      </c>
      <c r="AN2" s="493">
        <v>0</v>
      </c>
      <c r="AO2" s="493">
        <v>0</v>
      </c>
      <c r="AP2" s="493">
        <v>0</v>
      </c>
      <c r="AQ2" s="493">
        <v>0</v>
      </c>
      <c r="AR2" s="493">
        <v>0</v>
      </c>
      <c r="AS2" s="493">
        <v>0</v>
      </c>
      <c r="AT2" s="493">
        <v>0</v>
      </c>
      <c r="AU2" s="493">
        <v>0</v>
      </c>
      <c r="AV2" s="493">
        <v>-119.13637</v>
      </c>
      <c r="AW2" s="493">
        <v>-83.410870000000003</v>
      </c>
      <c r="AX2" s="493">
        <v>0</v>
      </c>
      <c r="AY2" s="493">
        <v>-84.061310000000006</v>
      </c>
      <c r="AZ2" s="493">
        <v>0</v>
      </c>
      <c r="BA2" s="493">
        <v>0</v>
      </c>
    </row>
    <row r="3" spans="1:53" ht="12.65" customHeight="1" x14ac:dyDescent="0.25">
      <c r="A3" s="494"/>
      <c r="B3" s="486" t="s">
        <v>1152</v>
      </c>
      <c r="C3" s="487">
        <v>39.951111941570353</v>
      </c>
      <c r="D3" s="487">
        <v>42.728023255809013</v>
      </c>
      <c r="E3" s="487">
        <v>43.243372093023261</v>
      </c>
      <c r="F3" s="487">
        <v>41.860465116279073</v>
      </c>
      <c r="G3" s="487">
        <v>42.933023255812287</v>
      </c>
      <c r="H3" s="487">
        <v>42.535948537121399</v>
      </c>
      <c r="I3" s="487">
        <v>42.845116279073245</v>
      </c>
      <c r="J3" s="487">
        <v>40.870465116276414</v>
      </c>
      <c r="K3" s="487">
        <v>42.841395348834219</v>
      </c>
      <c r="L3" s="487">
        <v>44.186046511621562</v>
      </c>
      <c r="M3" s="487">
        <v>53.727906577124223</v>
      </c>
      <c r="N3" s="487">
        <v>46.935602759541879</v>
      </c>
      <c r="O3" s="487">
        <v>49.139220066106951</v>
      </c>
      <c r="P3" s="487">
        <v>52.017794298978643</v>
      </c>
      <c r="Q3" s="487">
        <v>67.246360554022544</v>
      </c>
      <c r="R3" s="487">
        <v>72.124427316898547</v>
      </c>
      <c r="S3" s="487">
        <v>0</v>
      </c>
      <c r="T3" s="487">
        <v>0</v>
      </c>
      <c r="U3" s="487">
        <v>0</v>
      </c>
      <c r="V3" s="499">
        <v>0</v>
      </c>
      <c r="W3" s="487">
        <v>0</v>
      </c>
      <c r="X3" s="487">
        <v>0</v>
      </c>
      <c r="Y3" s="487">
        <v>0</v>
      </c>
      <c r="Z3" s="487">
        <v>0</v>
      </c>
      <c r="AA3" s="487">
        <v>0</v>
      </c>
      <c r="AB3" s="487">
        <v>0</v>
      </c>
      <c r="AC3" s="487">
        <v>0</v>
      </c>
      <c r="AD3" s="487">
        <v>0</v>
      </c>
      <c r="AE3" s="487">
        <v>0</v>
      </c>
      <c r="AF3" s="487">
        <v>0</v>
      </c>
      <c r="AG3" s="487">
        <v>0</v>
      </c>
      <c r="AH3" s="487">
        <v>0</v>
      </c>
      <c r="AI3" s="487">
        <v>0</v>
      </c>
      <c r="AJ3" s="487">
        <v>0</v>
      </c>
      <c r="AK3" s="487">
        <v>0</v>
      </c>
      <c r="AL3" s="487">
        <v>0</v>
      </c>
      <c r="AM3" s="487">
        <v>0</v>
      </c>
      <c r="AN3" s="487">
        <v>0</v>
      </c>
      <c r="AO3" s="487">
        <v>0</v>
      </c>
      <c r="AP3" s="487">
        <v>0</v>
      </c>
      <c r="AQ3" s="487">
        <v>0</v>
      </c>
      <c r="AR3" s="487">
        <v>0</v>
      </c>
      <c r="AS3" s="487">
        <v>0</v>
      </c>
      <c r="AT3" s="487">
        <v>0</v>
      </c>
      <c r="AU3" s="487">
        <v>0</v>
      </c>
      <c r="AV3" s="487">
        <v>0</v>
      </c>
      <c r="AW3" s="487">
        <v>0</v>
      </c>
      <c r="AX3" s="487">
        <v>0</v>
      </c>
      <c r="AY3" s="487">
        <v>0</v>
      </c>
      <c r="AZ3" s="487">
        <v>0</v>
      </c>
      <c r="BA3" s="487">
        <v>0</v>
      </c>
    </row>
    <row r="4" spans="1:53" ht="12.65" customHeight="1" x14ac:dyDescent="0.25">
      <c r="A4" s="494"/>
      <c r="B4" s="486" t="s">
        <v>1155</v>
      </c>
      <c r="C4" s="487">
        <v>78.669701488463545</v>
      </c>
      <c r="D4" s="487">
        <v>85.815581395340715</v>
      </c>
      <c r="E4" s="487">
        <v>80.991627906970223</v>
      </c>
      <c r="F4" s="487">
        <v>79.215813953476044</v>
      </c>
      <c r="G4" s="487">
        <v>100.88534883723084</v>
      </c>
      <c r="H4" s="487">
        <v>105.61568842500535</v>
      </c>
      <c r="I4" s="487">
        <v>100.18139534883646</v>
      </c>
      <c r="J4" s="487">
        <v>92.974883720930762</v>
      </c>
      <c r="K4" s="487">
        <v>98.966046511635767</v>
      </c>
      <c r="L4" s="487">
        <v>93.208139534889668</v>
      </c>
      <c r="M4" s="487">
        <v>103.88301156334904</v>
      </c>
      <c r="N4" s="487">
        <v>92.483281204438669</v>
      </c>
      <c r="O4" s="487">
        <v>94.14696472160378</v>
      </c>
      <c r="P4" s="487">
        <v>67.766887958350637</v>
      </c>
      <c r="Q4" s="487">
        <v>59.713635327370923</v>
      </c>
      <c r="R4" s="487">
        <v>62.498035970030166</v>
      </c>
      <c r="S4" s="487">
        <v>0</v>
      </c>
      <c r="T4" s="487">
        <v>0</v>
      </c>
      <c r="U4" s="487">
        <v>0</v>
      </c>
      <c r="V4" s="499">
        <v>0</v>
      </c>
      <c r="W4" s="487">
        <v>0</v>
      </c>
      <c r="X4" s="487">
        <v>0</v>
      </c>
      <c r="Y4" s="487">
        <v>0</v>
      </c>
      <c r="Z4" s="487">
        <v>0</v>
      </c>
      <c r="AA4" s="487">
        <v>0</v>
      </c>
      <c r="AB4" s="487">
        <v>0</v>
      </c>
      <c r="AC4" s="487">
        <v>0</v>
      </c>
      <c r="AD4" s="487">
        <v>0</v>
      </c>
      <c r="AE4" s="487">
        <v>0</v>
      </c>
      <c r="AF4" s="487">
        <v>0</v>
      </c>
      <c r="AG4" s="487">
        <v>0</v>
      </c>
      <c r="AH4" s="487">
        <v>0</v>
      </c>
      <c r="AI4" s="487">
        <v>0</v>
      </c>
      <c r="AJ4" s="487">
        <v>0</v>
      </c>
      <c r="AK4" s="487">
        <v>0</v>
      </c>
      <c r="AL4" s="487">
        <v>0</v>
      </c>
      <c r="AM4" s="487">
        <v>0</v>
      </c>
      <c r="AN4" s="487">
        <v>0</v>
      </c>
      <c r="AO4" s="487">
        <v>0</v>
      </c>
      <c r="AP4" s="487">
        <v>0</v>
      </c>
      <c r="AQ4" s="487">
        <v>0</v>
      </c>
      <c r="AR4" s="487">
        <v>0</v>
      </c>
      <c r="AS4" s="487">
        <v>0</v>
      </c>
      <c r="AT4" s="487">
        <v>0</v>
      </c>
      <c r="AU4" s="487">
        <v>0</v>
      </c>
      <c r="AV4" s="487">
        <v>0</v>
      </c>
      <c r="AW4" s="487">
        <v>0</v>
      </c>
      <c r="AX4" s="487">
        <v>0</v>
      </c>
      <c r="AY4" s="487">
        <v>0</v>
      </c>
      <c r="AZ4" s="487">
        <v>0</v>
      </c>
      <c r="BA4" s="487">
        <v>0</v>
      </c>
    </row>
    <row r="5" spans="1:53" ht="12.65" customHeight="1" x14ac:dyDescent="0.25">
      <c r="A5" s="494"/>
      <c r="B5" s="480" t="s">
        <v>1192</v>
      </c>
      <c r="C5" s="481">
        <v>607473.97391397227</v>
      </c>
      <c r="D5" s="481">
        <v>644612.45651162812</v>
      </c>
      <c r="E5" s="481">
        <v>628217.98965116299</v>
      </c>
      <c r="F5" s="481">
        <v>679865.4216279072</v>
      </c>
      <c r="G5" s="481">
        <v>720968.3115116281</v>
      </c>
      <c r="H5" s="481">
        <v>720209.24277290865</v>
      </c>
      <c r="I5" s="481">
        <v>714371.07255813992</v>
      </c>
      <c r="J5" s="481">
        <v>690111.64511627937</v>
      </c>
      <c r="K5" s="481">
        <v>690630.44162790722</v>
      </c>
      <c r="L5" s="481">
        <v>673434.46511627943</v>
      </c>
      <c r="M5" s="481">
        <v>750877.61980621261</v>
      </c>
      <c r="N5" s="481">
        <v>694810.18917802768</v>
      </c>
      <c r="O5" s="481">
        <v>700827.35455954121</v>
      </c>
      <c r="P5" s="481">
        <v>695513.46192007698</v>
      </c>
      <c r="Q5" s="481">
        <v>645641.62097231485</v>
      </c>
      <c r="R5" s="481">
        <v>658333.49841329386</v>
      </c>
      <c r="S5" s="481">
        <v>663648.71729386959</v>
      </c>
      <c r="T5" s="481">
        <v>668682.6808155945</v>
      </c>
      <c r="U5" s="481">
        <v>675526.18418633658</v>
      </c>
      <c r="V5" s="500">
        <v>670650.13670572278</v>
      </c>
      <c r="W5" s="481">
        <v>671857.26006932987</v>
      </c>
      <c r="X5" s="481">
        <v>683044.78666484577</v>
      </c>
      <c r="Y5" s="481">
        <v>696365.26223335485</v>
      </c>
      <c r="Z5" s="481">
        <v>701326.96199640678</v>
      </c>
      <c r="AA5" s="481">
        <v>712641.02739878045</v>
      </c>
      <c r="AB5" s="481">
        <v>719400.3287678404</v>
      </c>
      <c r="AC5" s="481">
        <v>719416.98406079842</v>
      </c>
      <c r="AD5" s="481">
        <v>725472.9793038239</v>
      </c>
      <c r="AE5" s="481">
        <v>738283.97994613834</v>
      </c>
      <c r="AF5" s="481">
        <v>735349.124245062</v>
      </c>
      <c r="AG5" s="481">
        <v>741955.24904469016</v>
      </c>
      <c r="AH5" s="481">
        <v>750776.11198478716</v>
      </c>
      <c r="AI5" s="481">
        <v>760907.40465192636</v>
      </c>
      <c r="AJ5" s="481">
        <v>771200.23646224209</v>
      </c>
      <c r="AK5" s="481">
        <v>777445.86996051786</v>
      </c>
      <c r="AL5" s="481">
        <v>786209.9987255726</v>
      </c>
      <c r="AM5" s="481">
        <v>788045.55921443203</v>
      </c>
      <c r="AN5" s="481">
        <v>795205.62958835962</v>
      </c>
      <c r="AO5" s="481">
        <v>800926.71467594011</v>
      </c>
      <c r="AP5" s="481">
        <v>805126.37711979845</v>
      </c>
      <c r="AQ5" s="481">
        <v>811700.18732626946</v>
      </c>
      <c r="AR5" s="481">
        <v>821129.74857476423</v>
      </c>
      <c r="AS5" s="481">
        <v>828980.95830894413</v>
      </c>
      <c r="AT5" s="481">
        <v>837821.0646075008</v>
      </c>
      <c r="AU5" s="481">
        <v>842835.30975212075</v>
      </c>
      <c r="AV5" s="481">
        <v>846891.06187613891</v>
      </c>
      <c r="AW5" s="481">
        <v>851144.49759620463</v>
      </c>
      <c r="AX5" s="481">
        <v>860886.53664572176</v>
      </c>
      <c r="AY5" s="481">
        <v>868916.06121254805</v>
      </c>
      <c r="AZ5" s="481">
        <v>875486.37789327791</v>
      </c>
      <c r="BA5" s="481">
        <v>883774.8727786988</v>
      </c>
    </row>
    <row r="6" spans="1:53" ht="12.65" customHeight="1" x14ac:dyDescent="0.25">
      <c r="A6" s="494" t="s">
        <v>1196</v>
      </c>
      <c r="B6" s="482" t="s">
        <v>1160</v>
      </c>
      <c r="C6" s="483">
        <v>409273.54378118296</v>
      </c>
      <c r="D6" s="483">
        <v>440005.5559302328</v>
      </c>
      <c r="E6" s="483">
        <v>433508.5856976746</v>
      </c>
      <c r="F6" s="483">
        <v>466710.54697674449</v>
      </c>
      <c r="G6" s="483">
        <v>525251.52406976768</v>
      </c>
      <c r="H6" s="483">
        <v>524542.52054497716</v>
      </c>
      <c r="I6" s="483">
        <v>531277.4795348841</v>
      </c>
      <c r="J6" s="483">
        <v>511425.96011627937</v>
      </c>
      <c r="K6" s="483">
        <v>509378.67534883739</v>
      </c>
      <c r="L6" s="483">
        <v>492818.59127907013</v>
      </c>
      <c r="M6" s="483">
        <v>545368.50033660606</v>
      </c>
      <c r="N6" s="483">
        <v>510978.83974683948</v>
      </c>
      <c r="O6" s="483">
        <v>497926.40391819878</v>
      </c>
      <c r="P6" s="483">
        <v>498161.75219505205</v>
      </c>
      <c r="Q6" s="483">
        <v>459107.95793044631</v>
      </c>
      <c r="R6" s="483">
        <v>467731.40312371223</v>
      </c>
      <c r="S6" s="483">
        <v>460191.90553438605</v>
      </c>
      <c r="T6" s="483">
        <v>460463.04545072309</v>
      </c>
      <c r="U6" s="483">
        <v>462945.89625662653</v>
      </c>
      <c r="V6" s="501">
        <v>457651.10161363042</v>
      </c>
      <c r="W6" s="483">
        <v>457760.23867045878</v>
      </c>
      <c r="X6" s="483">
        <v>463016.70336214453</v>
      </c>
      <c r="Y6" s="483">
        <v>471395.99740325281</v>
      </c>
      <c r="Z6" s="483">
        <v>475278.77202378749</v>
      </c>
      <c r="AA6" s="483">
        <v>480575.29810557578</v>
      </c>
      <c r="AB6" s="483">
        <v>483385.79550476599</v>
      </c>
      <c r="AC6" s="483">
        <v>482036.88503778697</v>
      </c>
      <c r="AD6" s="483">
        <v>483472.98963130993</v>
      </c>
      <c r="AE6" s="483">
        <v>486710.29464684671</v>
      </c>
      <c r="AF6" s="483">
        <v>482013.05629756837</v>
      </c>
      <c r="AG6" s="483">
        <v>485682.26328730438</v>
      </c>
      <c r="AH6" s="483">
        <v>489320.96525349788</v>
      </c>
      <c r="AI6" s="483">
        <v>496288.29802740226</v>
      </c>
      <c r="AJ6" s="483">
        <v>504315.74183218146</v>
      </c>
      <c r="AK6" s="483">
        <v>508999.98814106476</v>
      </c>
      <c r="AL6" s="483">
        <v>514890.8543147184</v>
      </c>
      <c r="AM6" s="483">
        <v>515224.03903441952</v>
      </c>
      <c r="AN6" s="483">
        <v>520361.78850782639</v>
      </c>
      <c r="AO6" s="483">
        <v>523925.61634962785</v>
      </c>
      <c r="AP6" s="483">
        <v>527040.30468533817</v>
      </c>
      <c r="AQ6" s="483">
        <v>532185.4759227105</v>
      </c>
      <c r="AR6" s="483">
        <v>535576.2637584469</v>
      </c>
      <c r="AS6" s="483">
        <v>542587.11626599927</v>
      </c>
      <c r="AT6" s="483">
        <v>545468.1182063875</v>
      </c>
      <c r="AU6" s="483">
        <v>544614.08721500356</v>
      </c>
      <c r="AV6" s="483">
        <v>544531.51681512711</v>
      </c>
      <c r="AW6" s="483">
        <v>544622.37532319722</v>
      </c>
      <c r="AX6" s="483">
        <v>550423.43571532657</v>
      </c>
      <c r="AY6" s="483">
        <v>555387.14461250894</v>
      </c>
      <c r="AZ6" s="483">
        <v>556247.08583806013</v>
      </c>
      <c r="BA6" s="483">
        <v>560846.24614414957</v>
      </c>
    </row>
    <row r="7" spans="1:53" ht="12.65" customHeight="1" x14ac:dyDescent="0.25">
      <c r="A7" s="494" t="s">
        <v>1197</v>
      </c>
      <c r="B7" s="482" t="s">
        <v>1193</v>
      </c>
      <c r="C7" s="483">
        <v>198200.4301327893</v>
      </c>
      <c r="D7" s="483">
        <v>204606.90058139534</v>
      </c>
      <c r="E7" s="483">
        <v>194709.40395348839</v>
      </c>
      <c r="F7" s="483">
        <v>213154.87465116274</v>
      </c>
      <c r="G7" s="483">
        <v>195716.78744186048</v>
      </c>
      <c r="H7" s="483">
        <v>195666.72222793155</v>
      </c>
      <c r="I7" s="483">
        <v>183093.59302325582</v>
      </c>
      <c r="J7" s="483">
        <v>178685.68500000003</v>
      </c>
      <c r="K7" s="483">
        <v>181251.76627906979</v>
      </c>
      <c r="L7" s="483">
        <v>180615.87383720931</v>
      </c>
      <c r="M7" s="483">
        <v>205509.11946960661</v>
      </c>
      <c r="N7" s="483">
        <v>183831.34943118825</v>
      </c>
      <c r="O7" s="483">
        <v>202900.95064134247</v>
      </c>
      <c r="P7" s="483">
        <v>197351.70972502496</v>
      </c>
      <c r="Q7" s="483">
        <v>186533.66304186854</v>
      </c>
      <c r="R7" s="483">
        <v>190602.0952895816</v>
      </c>
      <c r="S7" s="483">
        <v>203456.81175948353</v>
      </c>
      <c r="T7" s="483">
        <v>208219.63536487141</v>
      </c>
      <c r="U7" s="483">
        <v>212580.28792971012</v>
      </c>
      <c r="V7" s="501">
        <v>212999.03509209232</v>
      </c>
      <c r="W7" s="483">
        <v>214097.02139887112</v>
      </c>
      <c r="X7" s="483">
        <v>220028.08330270121</v>
      </c>
      <c r="Y7" s="483">
        <v>224969.26483010198</v>
      </c>
      <c r="Z7" s="483">
        <v>226048.18997261926</v>
      </c>
      <c r="AA7" s="483">
        <v>232065.72929320461</v>
      </c>
      <c r="AB7" s="483">
        <v>236014.53326307444</v>
      </c>
      <c r="AC7" s="483">
        <v>237380.09902301143</v>
      </c>
      <c r="AD7" s="483">
        <v>241999.989672514</v>
      </c>
      <c r="AE7" s="483">
        <v>251573.68529929157</v>
      </c>
      <c r="AF7" s="483">
        <v>253336.0679474936</v>
      </c>
      <c r="AG7" s="483">
        <v>256272.98575738576</v>
      </c>
      <c r="AH7" s="483">
        <v>261455.14673128931</v>
      </c>
      <c r="AI7" s="483">
        <v>264619.10662452417</v>
      </c>
      <c r="AJ7" s="483">
        <v>266884.49463006062</v>
      </c>
      <c r="AK7" s="483">
        <v>268445.88181945309</v>
      </c>
      <c r="AL7" s="483">
        <v>271319.14441085421</v>
      </c>
      <c r="AM7" s="483">
        <v>272821.52018001257</v>
      </c>
      <c r="AN7" s="483">
        <v>274843.84108053322</v>
      </c>
      <c r="AO7" s="483">
        <v>277001.09832631232</v>
      </c>
      <c r="AP7" s="483">
        <v>278086.07243446034</v>
      </c>
      <c r="AQ7" s="483">
        <v>279514.7114035589</v>
      </c>
      <c r="AR7" s="483">
        <v>285553.48481631739</v>
      </c>
      <c r="AS7" s="483">
        <v>286393.84204294486</v>
      </c>
      <c r="AT7" s="483">
        <v>292352.94640111324</v>
      </c>
      <c r="AU7" s="483">
        <v>298221.2225371172</v>
      </c>
      <c r="AV7" s="483">
        <v>302359.54506101186</v>
      </c>
      <c r="AW7" s="483">
        <v>306522.12227300741</v>
      </c>
      <c r="AX7" s="483">
        <v>310463.10093039519</v>
      </c>
      <c r="AY7" s="483">
        <v>313528.91660003905</v>
      </c>
      <c r="AZ7" s="483">
        <v>319239.29205521784</v>
      </c>
      <c r="BA7" s="483">
        <v>322928.62663454917</v>
      </c>
    </row>
    <row r="8" spans="1:53" ht="12.65" customHeight="1" x14ac:dyDescent="0.25">
      <c r="A8" s="494"/>
      <c r="B8" s="480" t="s">
        <v>1162</v>
      </c>
      <c r="C8" s="481">
        <v>3223.3086933240907</v>
      </c>
      <c r="D8" s="481">
        <v>2808.1395348837209</v>
      </c>
      <c r="E8" s="481">
        <v>3501.1552325581392</v>
      </c>
      <c r="F8" s="481">
        <v>4089.5348837209299</v>
      </c>
      <c r="G8" s="481">
        <v>4320.9276744186054</v>
      </c>
      <c r="H8" s="481">
        <v>4673.8809236559682</v>
      </c>
      <c r="I8" s="481">
        <v>5018.6401162790698</v>
      </c>
      <c r="J8" s="481">
        <v>4955.7293023255825</v>
      </c>
      <c r="K8" s="481">
        <v>5350.0089534883718</v>
      </c>
      <c r="L8" s="481">
        <v>5424.368604651163</v>
      </c>
      <c r="M8" s="481">
        <v>6290.2566426932081</v>
      </c>
      <c r="N8" s="481">
        <v>6742.1198547536651</v>
      </c>
      <c r="O8" s="481">
        <v>11813.984701992242</v>
      </c>
      <c r="P8" s="481">
        <v>13310.381909034164</v>
      </c>
      <c r="Q8" s="481">
        <v>12181.974037722382</v>
      </c>
      <c r="R8" s="481">
        <v>13212.621634104284</v>
      </c>
      <c r="S8" s="481">
        <v>0</v>
      </c>
      <c r="T8" s="481">
        <v>0</v>
      </c>
      <c r="U8" s="481">
        <v>0</v>
      </c>
      <c r="V8" s="500">
        <v>0</v>
      </c>
      <c r="W8" s="481">
        <v>0</v>
      </c>
      <c r="X8" s="481">
        <v>0</v>
      </c>
      <c r="Y8" s="481">
        <v>0</v>
      </c>
      <c r="Z8" s="481">
        <v>0</v>
      </c>
      <c r="AA8" s="481">
        <v>0</v>
      </c>
      <c r="AB8" s="481">
        <v>0</v>
      </c>
      <c r="AC8" s="481">
        <v>0</v>
      </c>
      <c r="AD8" s="481">
        <v>0</v>
      </c>
      <c r="AE8" s="481">
        <v>0</v>
      </c>
      <c r="AF8" s="481">
        <v>0</v>
      </c>
      <c r="AG8" s="481">
        <v>0</v>
      </c>
      <c r="AH8" s="481">
        <v>0</v>
      </c>
      <c r="AI8" s="481">
        <v>0</v>
      </c>
      <c r="AJ8" s="481">
        <v>0</v>
      </c>
      <c r="AK8" s="481">
        <v>0</v>
      </c>
      <c r="AL8" s="481">
        <v>0</v>
      </c>
      <c r="AM8" s="481">
        <v>0</v>
      </c>
      <c r="AN8" s="481">
        <v>0</v>
      </c>
      <c r="AO8" s="481">
        <v>0</v>
      </c>
      <c r="AP8" s="481">
        <v>0</v>
      </c>
      <c r="AQ8" s="481">
        <v>0</v>
      </c>
      <c r="AR8" s="481">
        <v>0</v>
      </c>
      <c r="AS8" s="481">
        <v>0</v>
      </c>
      <c r="AT8" s="481">
        <v>0</v>
      </c>
      <c r="AU8" s="481">
        <v>0</v>
      </c>
      <c r="AV8" s="481">
        <v>0</v>
      </c>
      <c r="AW8" s="481">
        <v>0</v>
      </c>
      <c r="AX8" s="481">
        <v>0</v>
      </c>
      <c r="AY8" s="481">
        <v>0</v>
      </c>
      <c r="AZ8" s="481">
        <v>0</v>
      </c>
      <c r="BA8" s="481">
        <v>0</v>
      </c>
    </row>
    <row r="9" spans="1:53" ht="12.65" customHeight="1" x14ac:dyDescent="0.25">
      <c r="A9" s="494"/>
      <c r="B9" s="482" t="s">
        <v>1194</v>
      </c>
      <c r="C9" s="483">
        <v>3223.3086933240907</v>
      </c>
      <c r="D9" s="483">
        <v>2808.1395348837209</v>
      </c>
      <c r="E9" s="483">
        <v>3501.1552325581392</v>
      </c>
      <c r="F9" s="483">
        <v>4089.5348837209299</v>
      </c>
      <c r="G9" s="483">
        <v>4320.9276744186054</v>
      </c>
      <c r="H9" s="483">
        <v>4673.8809236559682</v>
      </c>
      <c r="I9" s="483">
        <v>5018.6401162790698</v>
      </c>
      <c r="J9" s="483">
        <v>4955.7293023255825</v>
      </c>
      <c r="K9" s="483">
        <v>5350.0089534883718</v>
      </c>
      <c r="L9" s="483">
        <v>5424.368604651163</v>
      </c>
      <c r="M9" s="483">
        <v>6290.2566426932081</v>
      </c>
      <c r="N9" s="483">
        <v>6742.1198547536651</v>
      </c>
      <c r="O9" s="483">
        <v>11813.984701992242</v>
      </c>
      <c r="P9" s="483">
        <v>13310.381909034164</v>
      </c>
      <c r="Q9" s="483">
        <v>12181.974037722382</v>
      </c>
      <c r="R9" s="483">
        <v>13212.621634104284</v>
      </c>
      <c r="S9" s="483">
        <v>0</v>
      </c>
      <c r="T9" s="483">
        <v>0</v>
      </c>
      <c r="U9" s="483">
        <v>0</v>
      </c>
      <c r="V9" s="501">
        <v>0</v>
      </c>
      <c r="W9" s="483">
        <v>0</v>
      </c>
      <c r="X9" s="483">
        <v>0</v>
      </c>
      <c r="Y9" s="483">
        <v>0</v>
      </c>
      <c r="Z9" s="483">
        <v>0</v>
      </c>
      <c r="AA9" s="483">
        <v>0</v>
      </c>
      <c r="AB9" s="483">
        <v>0</v>
      </c>
      <c r="AC9" s="483">
        <v>0</v>
      </c>
      <c r="AD9" s="483">
        <v>0</v>
      </c>
      <c r="AE9" s="483">
        <v>0</v>
      </c>
      <c r="AF9" s="483">
        <v>0</v>
      </c>
      <c r="AG9" s="483">
        <v>0</v>
      </c>
      <c r="AH9" s="483">
        <v>0</v>
      </c>
      <c r="AI9" s="483">
        <v>0</v>
      </c>
      <c r="AJ9" s="483">
        <v>0</v>
      </c>
      <c r="AK9" s="483">
        <v>0</v>
      </c>
      <c r="AL9" s="483">
        <v>0</v>
      </c>
      <c r="AM9" s="483">
        <v>0</v>
      </c>
      <c r="AN9" s="483">
        <v>0</v>
      </c>
      <c r="AO9" s="483">
        <v>0</v>
      </c>
      <c r="AP9" s="483">
        <v>0</v>
      </c>
      <c r="AQ9" s="483">
        <v>0</v>
      </c>
      <c r="AR9" s="483">
        <v>0</v>
      </c>
      <c r="AS9" s="483">
        <v>0</v>
      </c>
      <c r="AT9" s="483">
        <v>0</v>
      </c>
      <c r="AU9" s="483">
        <v>0</v>
      </c>
      <c r="AV9" s="483">
        <v>0</v>
      </c>
      <c r="AW9" s="483">
        <v>0</v>
      </c>
      <c r="AX9" s="483">
        <v>0</v>
      </c>
      <c r="AY9" s="483">
        <v>0</v>
      </c>
      <c r="AZ9" s="483">
        <v>0</v>
      </c>
      <c r="BA9" s="483">
        <v>0</v>
      </c>
    </row>
    <row r="10" spans="1:53" ht="12.65" customHeight="1" x14ac:dyDescent="0.25">
      <c r="A10" s="494"/>
      <c r="B10" s="480" t="s">
        <v>1164</v>
      </c>
      <c r="C10" s="481">
        <v>33334.557685438354</v>
      </c>
      <c r="D10" s="481">
        <v>35429.282906976747</v>
      </c>
      <c r="E10" s="481">
        <v>32560.710813953498</v>
      </c>
      <c r="F10" s="481">
        <v>35216.382558139536</v>
      </c>
      <c r="G10" s="481">
        <v>44329.645116279076</v>
      </c>
      <c r="H10" s="481">
        <v>44156.823951619779</v>
      </c>
      <c r="I10" s="481">
        <v>50538.601627906988</v>
      </c>
      <c r="J10" s="481">
        <v>50528.8211627907</v>
      </c>
      <c r="K10" s="481">
        <v>47217.668837209305</v>
      </c>
      <c r="L10" s="481">
        <v>48086.359069767437</v>
      </c>
      <c r="M10" s="481">
        <v>58176.944401493529</v>
      </c>
      <c r="N10" s="481">
        <v>64017.643490838323</v>
      </c>
      <c r="O10" s="481">
        <v>58800.995894449057</v>
      </c>
      <c r="P10" s="481">
        <v>57031.582586720921</v>
      </c>
      <c r="Q10" s="481">
        <v>54120.51176799761</v>
      </c>
      <c r="R10" s="481">
        <v>55589.189513724297</v>
      </c>
      <c r="S10" s="481">
        <v>56363.494731689731</v>
      </c>
      <c r="T10" s="481">
        <v>56877.230984224836</v>
      </c>
      <c r="U10" s="481">
        <v>58090.022298823547</v>
      </c>
      <c r="V10" s="500">
        <v>59418.925423039727</v>
      </c>
      <c r="W10" s="481">
        <v>59935.522102158575</v>
      </c>
      <c r="X10" s="481">
        <v>60229.386889226502</v>
      </c>
      <c r="Y10" s="481">
        <v>61067.16809444892</v>
      </c>
      <c r="Z10" s="481">
        <v>60767.467107502787</v>
      </c>
      <c r="AA10" s="481">
        <v>60512.151298099394</v>
      </c>
      <c r="AB10" s="481">
        <v>60122.342691592792</v>
      </c>
      <c r="AC10" s="481">
        <v>59147.214788727899</v>
      </c>
      <c r="AD10" s="481">
        <v>58211.56499981528</v>
      </c>
      <c r="AE10" s="481">
        <v>57288.303785489683</v>
      </c>
      <c r="AF10" s="481">
        <v>57206.019887626106</v>
      </c>
      <c r="AG10" s="481">
        <v>56788.818612583025</v>
      </c>
      <c r="AH10" s="481">
        <v>56071.93555300976</v>
      </c>
      <c r="AI10" s="481">
        <v>56125.805333491822</v>
      </c>
      <c r="AJ10" s="481">
        <v>55802.332290417995</v>
      </c>
      <c r="AK10" s="481">
        <v>55895.511395155452</v>
      </c>
      <c r="AL10" s="481">
        <v>55456.110183136436</v>
      </c>
      <c r="AM10" s="481">
        <v>55161.667782069082</v>
      </c>
      <c r="AN10" s="481">
        <v>54978.624358132183</v>
      </c>
      <c r="AO10" s="481">
        <v>54686.535055040964</v>
      </c>
      <c r="AP10" s="481">
        <v>54299.892301662665</v>
      </c>
      <c r="AQ10" s="481">
        <v>53920.941169700542</v>
      </c>
      <c r="AR10" s="481">
        <v>53505.749274320035</v>
      </c>
      <c r="AS10" s="481">
        <v>53204.847434788651</v>
      </c>
      <c r="AT10" s="481">
        <v>51988.12426978143</v>
      </c>
      <c r="AU10" s="481">
        <v>51336.277795638758</v>
      </c>
      <c r="AV10" s="481">
        <v>50627.660966081792</v>
      </c>
      <c r="AW10" s="481">
        <v>49430.495604688469</v>
      </c>
      <c r="AX10" s="481">
        <v>48588.694507348613</v>
      </c>
      <c r="AY10" s="481">
        <v>47206.603503322753</v>
      </c>
      <c r="AZ10" s="481">
        <v>46764.102528914998</v>
      </c>
      <c r="BA10" s="481">
        <v>45941.51116437398</v>
      </c>
    </row>
    <row r="11" spans="1:53" ht="12.65" customHeight="1" x14ac:dyDescent="0.25">
      <c r="A11" s="494" t="s">
        <v>621</v>
      </c>
      <c r="B11" s="482" t="s">
        <v>1167</v>
      </c>
      <c r="C11" s="483">
        <v>8663.0799464277079</v>
      </c>
      <c r="D11" s="483">
        <v>8944.7403488372092</v>
      </c>
      <c r="E11" s="483">
        <v>7489.1563953488394</v>
      </c>
      <c r="F11" s="483">
        <v>9252.6024418604648</v>
      </c>
      <c r="G11" s="483">
        <v>14716.51523255814</v>
      </c>
      <c r="H11" s="483">
        <v>14548.765918959451</v>
      </c>
      <c r="I11" s="483">
        <v>20191.401395348839</v>
      </c>
      <c r="J11" s="483">
        <v>20080.710697674422</v>
      </c>
      <c r="K11" s="483">
        <v>20165.846162790702</v>
      </c>
      <c r="L11" s="483">
        <v>25936.212441860469</v>
      </c>
      <c r="M11" s="483">
        <v>24814.441895977154</v>
      </c>
      <c r="N11" s="483">
        <v>28191.896494818702</v>
      </c>
      <c r="O11" s="483">
        <v>27540.528911866444</v>
      </c>
      <c r="P11" s="483">
        <v>28193.838140091681</v>
      </c>
      <c r="Q11" s="483">
        <v>24717.130570022546</v>
      </c>
      <c r="R11" s="483">
        <v>25368.224760439509</v>
      </c>
      <c r="S11" s="483">
        <v>25788.096762116948</v>
      </c>
      <c r="T11" s="483">
        <v>25988.040513330801</v>
      </c>
      <c r="U11" s="483">
        <v>26866.626459111318</v>
      </c>
      <c r="V11" s="501">
        <v>27870.16549929903</v>
      </c>
      <c r="W11" s="483">
        <v>28296.186495747213</v>
      </c>
      <c r="X11" s="483">
        <v>28519.62111472719</v>
      </c>
      <c r="Y11" s="483">
        <v>29046.139849521525</v>
      </c>
      <c r="Z11" s="483">
        <v>28914.380078008431</v>
      </c>
      <c r="AA11" s="483">
        <v>28675.001447883726</v>
      </c>
      <c r="AB11" s="483">
        <v>28431.932371400162</v>
      </c>
      <c r="AC11" s="483">
        <v>27833.244930402954</v>
      </c>
      <c r="AD11" s="483">
        <v>27181.441487763124</v>
      </c>
      <c r="AE11" s="483">
        <v>26567.878295737974</v>
      </c>
      <c r="AF11" s="483">
        <v>26489.295726938453</v>
      </c>
      <c r="AG11" s="483">
        <v>26217.272608359366</v>
      </c>
      <c r="AH11" s="483">
        <v>25713.340085301166</v>
      </c>
      <c r="AI11" s="483">
        <v>25670.875458767874</v>
      </c>
      <c r="AJ11" s="483">
        <v>25497.938063058791</v>
      </c>
      <c r="AK11" s="483">
        <v>25515.249646621804</v>
      </c>
      <c r="AL11" s="483">
        <v>25235.627506252484</v>
      </c>
      <c r="AM11" s="483">
        <v>25033.00269065563</v>
      </c>
      <c r="AN11" s="483">
        <v>24880.356904826691</v>
      </c>
      <c r="AO11" s="483">
        <v>24675.031717834172</v>
      </c>
      <c r="AP11" s="483">
        <v>24429.672762726175</v>
      </c>
      <c r="AQ11" s="483">
        <v>24193.249798155437</v>
      </c>
      <c r="AR11" s="483">
        <v>23887.955264104217</v>
      </c>
      <c r="AS11" s="483">
        <v>23668.757173420214</v>
      </c>
      <c r="AT11" s="483">
        <v>22891.406069877456</v>
      </c>
      <c r="AU11" s="483">
        <v>22312.145605096899</v>
      </c>
      <c r="AV11" s="483">
        <v>21849.910218508056</v>
      </c>
      <c r="AW11" s="483">
        <v>21138.172411296178</v>
      </c>
      <c r="AX11" s="483">
        <v>20673.536028543796</v>
      </c>
      <c r="AY11" s="483">
        <v>19778.285887802074</v>
      </c>
      <c r="AZ11" s="483">
        <v>19566.225854875996</v>
      </c>
      <c r="BA11" s="483">
        <v>19088.403269580966</v>
      </c>
    </row>
    <row r="12" spans="1:53" ht="12.65" customHeight="1" x14ac:dyDescent="0.25">
      <c r="A12" s="494" t="s">
        <v>621</v>
      </c>
      <c r="B12" s="482" t="s">
        <v>434</v>
      </c>
      <c r="C12" s="483">
        <v>4554.4961449162638</v>
      </c>
      <c r="D12" s="483">
        <v>4280.8589534883731</v>
      </c>
      <c r="E12" s="483">
        <v>5102.6277906976757</v>
      </c>
      <c r="F12" s="483">
        <v>3932.7717441860468</v>
      </c>
      <c r="G12" s="483">
        <v>3992.0160465116282</v>
      </c>
      <c r="H12" s="483">
        <v>3729.6316294103676</v>
      </c>
      <c r="I12" s="483">
        <v>4313.9390697674426</v>
      </c>
      <c r="J12" s="483">
        <v>3754.5068604651174</v>
      </c>
      <c r="K12" s="483">
        <v>3207.7182558139539</v>
      </c>
      <c r="L12" s="483">
        <v>3230.0897674418607</v>
      </c>
      <c r="M12" s="483">
        <v>3109.1728841117801</v>
      </c>
      <c r="N12" s="483">
        <v>2136.8907134737337</v>
      </c>
      <c r="O12" s="483">
        <v>2166.2911665032716</v>
      </c>
      <c r="P12" s="483">
        <v>2095.5009900709106</v>
      </c>
      <c r="Q12" s="483">
        <v>1690.1851283442395</v>
      </c>
      <c r="R12" s="483">
        <v>1715.2578294656298</v>
      </c>
      <c r="S12" s="483">
        <v>1732.5022065274572</v>
      </c>
      <c r="T12" s="483">
        <v>1750.5171232174514</v>
      </c>
      <c r="U12" s="483">
        <v>1771.4144577992317</v>
      </c>
      <c r="V12" s="501">
        <v>1831.3527393062836</v>
      </c>
      <c r="W12" s="483">
        <v>1863.8436921023358</v>
      </c>
      <c r="X12" s="483">
        <v>1879.6145541163935</v>
      </c>
      <c r="Y12" s="483">
        <v>1926.4915776675214</v>
      </c>
      <c r="Z12" s="483">
        <v>1935.1563293921422</v>
      </c>
      <c r="AA12" s="483">
        <v>1945.652690310066</v>
      </c>
      <c r="AB12" s="483">
        <v>1938.2336923044904</v>
      </c>
      <c r="AC12" s="483">
        <v>1912.5639883650622</v>
      </c>
      <c r="AD12" s="483">
        <v>1892.863707462762</v>
      </c>
      <c r="AE12" s="483">
        <v>1875.3209980728825</v>
      </c>
      <c r="AF12" s="483">
        <v>1883.6674450764137</v>
      </c>
      <c r="AG12" s="483">
        <v>1883.0468095245785</v>
      </c>
      <c r="AH12" s="483">
        <v>1868.0820631403926</v>
      </c>
      <c r="AI12" s="483">
        <v>1895.1811996003437</v>
      </c>
      <c r="AJ12" s="483">
        <v>1891.83965726406</v>
      </c>
      <c r="AK12" s="483">
        <v>1917.1766044074404</v>
      </c>
      <c r="AL12" s="483">
        <v>1922.1476591932962</v>
      </c>
      <c r="AM12" s="483">
        <v>1919.3954751681374</v>
      </c>
      <c r="AN12" s="483">
        <v>1927.8271638144458</v>
      </c>
      <c r="AO12" s="483">
        <v>1931.0862621917724</v>
      </c>
      <c r="AP12" s="483">
        <v>1927.4820477570634</v>
      </c>
      <c r="AQ12" s="483">
        <v>1921.9771802384073</v>
      </c>
      <c r="AR12" s="483">
        <v>1913.1383272550033</v>
      </c>
      <c r="AS12" s="483">
        <v>1911.0558144237707</v>
      </c>
      <c r="AT12" s="483">
        <v>1885.4495689764299</v>
      </c>
      <c r="AU12" s="483">
        <v>1892.8762446327271</v>
      </c>
      <c r="AV12" s="483">
        <v>1875.4148800564544</v>
      </c>
      <c r="AW12" s="483">
        <v>1850.1345526271818</v>
      </c>
      <c r="AX12" s="483">
        <v>1847.2350855058019</v>
      </c>
      <c r="AY12" s="483">
        <v>1822.0926209902657</v>
      </c>
      <c r="AZ12" s="483">
        <v>1824.9304041062189</v>
      </c>
      <c r="BA12" s="483">
        <v>1810.8011241232309</v>
      </c>
    </row>
    <row r="13" spans="1:53" ht="12.65" customHeight="1" x14ac:dyDescent="0.25">
      <c r="A13" s="494" t="s">
        <v>626</v>
      </c>
      <c r="B13" s="482" t="s">
        <v>1168</v>
      </c>
      <c r="C13" s="483">
        <v>3587.0842486004676</v>
      </c>
      <c r="D13" s="483">
        <v>3673.7459302325583</v>
      </c>
      <c r="E13" s="483">
        <v>3648.3536046511626</v>
      </c>
      <c r="F13" s="483">
        <v>3889.4213953488375</v>
      </c>
      <c r="G13" s="483">
        <v>1168.7061627906978</v>
      </c>
      <c r="H13" s="483">
        <v>1172.570844105956</v>
      </c>
      <c r="I13" s="483">
        <v>1121.0531395348839</v>
      </c>
      <c r="J13" s="483">
        <v>1181.3358139534885</v>
      </c>
      <c r="K13" s="483">
        <v>1156.5576744186046</v>
      </c>
      <c r="L13" s="483">
        <v>1077.7693023255815</v>
      </c>
      <c r="M13" s="483">
        <v>1005.6677883857432</v>
      </c>
      <c r="N13" s="483">
        <v>985.0921640021927</v>
      </c>
      <c r="O13" s="483">
        <v>1090.3404089268483</v>
      </c>
      <c r="P13" s="483">
        <v>1090.351193432663</v>
      </c>
      <c r="Q13" s="483">
        <v>1138.9058609590068</v>
      </c>
      <c r="R13" s="483">
        <v>1130.9034696837375</v>
      </c>
      <c r="S13" s="483">
        <v>1172.9388769589514</v>
      </c>
      <c r="T13" s="483">
        <v>1128.0325144484989</v>
      </c>
      <c r="U13" s="483">
        <v>1353.2003423589767</v>
      </c>
      <c r="V13" s="501">
        <v>1453.5331323963126</v>
      </c>
      <c r="W13" s="483">
        <v>1446.0589900107364</v>
      </c>
      <c r="X13" s="483">
        <v>1401.1179424454349</v>
      </c>
      <c r="Y13" s="483">
        <v>1506.8333689484205</v>
      </c>
      <c r="Z13" s="483">
        <v>1489.9520149619373</v>
      </c>
      <c r="AA13" s="483">
        <v>1471.1518994783653</v>
      </c>
      <c r="AB13" s="483">
        <v>1419.578047418903</v>
      </c>
      <c r="AC13" s="483">
        <v>1374.1774988887714</v>
      </c>
      <c r="AD13" s="483">
        <v>1328.1671154309806</v>
      </c>
      <c r="AE13" s="483">
        <v>1286.7174942983202</v>
      </c>
      <c r="AF13" s="483">
        <v>1316.5391906009627</v>
      </c>
      <c r="AG13" s="483">
        <v>1327.8658720550166</v>
      </c>
      <c r="AH13" s="483">
        <v>1297.4797210689144</v>
      </c>
      <c r="AI13" s="483">
        <v>1381.8506144401883</v>
      </c>
      <c r="AJ13" s="483">
        <v>1401.8831760450585</v>
      </c>
      <c r="AK13" s="483">
        <v>1446.2281997150301</v>
      </c>
      <c r="AL13" s="483">
        <v>1449.5655952856825</v>
      </c>
      <c r="AM13" s="483">
        <v>1432.2131306323913</v>
      </c>
      <c r="AN13" s="483">
        <v>1459.17897819614</v>
      </c>
      <c r="AO13" s="483">
        <v>1463.0163958290907</v>
      </c>
      <c r="AP13" s="483">
        <v>1448.2628118279472</v>
      </c>
      <c r="AQ13" s="483">
        <v>1436.6767498780212</v>
      </c>
      <c r="AR13" s="483">
        <v>1410.8046266354852</v>
      </c>
      <c r="AS13" s="483">
        <v>1398.4190939409254</v>
      </c>
      <c r="AT13" s="483">
        <v>1351.1670153938751</v>
      </c>
      <c r="AU13" s="483">
        <v>1338.5511211716321</v>
      </c>
      <c r="AV13" s="483">
        <v>1296.4266496984769</v>
      </c>
      <c r="AW13" s="483">
        <v>1260.1187534418605</v>
      </c>
      <c r="AX13" s="483">
        <v>1167.1263041715815</v>
      </c>
      <c r="AY13" s="483">
        <v>1062.9411800887315</v>
      </c>
      <c r="AZ13" s="483">
        <v>962.19214472962597</v>
      </c>
      <c r="BA13" s="483">
        <v>885.67477475204555</v>
      </c>
    </row>
    <row r="14" spans="1:53" ht="12.65" customHeight="1" x14ac:dyDescent="0.25">
      <c r="A14" s="494" t="s">
        <v>1199</v>
      </c>
      <c r="B14" s="482" t="s">
        <v>1169</v>
      </c>
      <c r="C14" s="483">
        <v>16529.897345493915</v>
      </c>
      <c r="D14" s="483">
        <v>18529.937674418605</v>
      </c>
      <c r="E14" s="483">
        <v>16320.573023255818</v>
      </c>
      <c r="F14" s="483">
        <v>18141.586976744187</v>
      </c>
      <c r="G14" s="483">
        <v>24452.407674418606</v>
      </c>
      <c r="H14" s="483">
        <v>24705.855559144005</v>
      </c>
      <c r="I14" s="483">
        <v>24912.208023255822</v>
      </c>
      <c r="J14" s="483">
        <v>25512.267790697675</v>
      </c>
      <c r="K14" s="483">
        <v>22687.546744186046</v>
      </c>
      <c r="L14" s="483">
        <v>17842.287558139531</v>
      </c>
      <c r="M14" s="483">
        <v>29247.661833018854</v>
      </c>
      <c r="N14" s="483">
        <v>32703.764118543691</v>
      </c>
      <c r="O14" s="483">
        <v>28003.835407152492</v>
      </c>
      <c r="P14" s="483">
        <v>25651.892263125665</v>
      </c>
      <c r="Q14" s="483">
        <v>26574.290208671817</v>
      </c>
      <c r="R14" s="483">
        <v>27374.803454135421</v>
      </c>
      <c r="S14" s="483">
        <v>27669.956886086376</v>
      </c>
      <c r="T14" s="483">
        <v>28010.640833228088</v>
      </c>
      <c r="U14" s="483">
        <v>28098.781039554025</v>
      </c>
      <c r="V14" s="501">
        <v>28263.874052038103</v>
      </c>
      <c r="W14" s="483">
        <v>28329.432924298289</v>
      </c>
      <c r="X14" s="483">
        <v>28429.033277937488</v>
      </c>
      <c r="Y14" s="483">
        <v>28587.703298311451</v>
      </c>
      <c r="Z14" s="483">
        <v>28427.978685140275</v>
      </c>
      <c r="AA14" s="483">
        <v>28420.345260427235</v>
      </c>
      <c r="AB14" s="483">
        <v>28332.598580469239</v>
      </c>
      <c r="AC14" s="483">
        <v>28027.228371071109</v>
      </c>
      <c r="AD14" s="483">
        <v>27809.092689158413</v>
      </c>
      <c r="AE14" s="483">
        <v>27558.386997380505</v>
      </c>
      <c r="AF14" s="483">
        <v>27516.517525010277</v>
      </c>
      <c r="AG14" s="483">
        <v>27360.633322644069</v>
      </c>
      <c r="AH14" s="483">
        <v>27193.033683499289</v>
      </c>
      <c r="AI14" s="483">
        <v>27177.898060683412</v>
      </c>
      <c r="AJ14" s="483">
        <v>27010.671394050085</v>
      </c>
      <c r="AK14" s="483">
        <v>27016.856944411178</v>
      </c>
      <c r="AL14" s="483">
        <v>26848.76942240497</v>
      </c>
      <c r="AM14" s="483">
        <v>26777.056485612924</v>
      </c>
      <c r="AN14" s="483">
        <v>26711.261311294904</v>
      </c>
      <c r="AO14" s="483">
        <v>26617.400679185925</v>
      </c>
      <c r="AP14" s="483">
        <v>26494.474679351482</v>
      </c>
      <c r="AQ14" s="483">
        <v>26369.037441428674</v>
      </c>
      <c r="AR14" s="483">
        <v>26293.851056325326</v>
      </c>
      <c r="AS14" s="483">
        <v>26226.615353003737</v>
      </c>
      <c r="AT14" s="483">
        <v>25860.101615533673</v>
      </c>
      <c r="AU14" s="483">
        <v>25792.704824737502</v>
      </c>
      <c r="AV14" s="483">
        <v>25605.9092178188</v>
      </c>
      <c r="AW14" s="483">
        <v>25182.069887323247</v>
      </c>
      <c r="AX14" s="483">
        <v>24900.797089127434</v>
      </c>
      <c r="AY14" s="483">
        <v>24543.283814441678</v>
      </c>
      <c r="AZ14" s="483">
        <v>24410.754125203151</v>
      </c>
      <c r="BA14" s="483">
        <v>24156.631995917734</v>
      </c>
    </row>
    <row r="15" spans="1:53" ht="12.65" customHeight="1" x14ac:dyDescent="0.25">
      <c r="A15" s="494"/>
      <c r="B15" s="480" t="s">
        <v>1171</v>
      </c>
      <c r="C15" s="481">
        <v>42651.963335044456</v>
      </c>
      <c r="D15" s="481">
        <v>46351.711162790714</v>
      </c>
      <c r="E15" s="481">
        <v>44361.120813953487</v>
      </c>
      <c r="F15" s="481">
        <v>50160.815232558132</v>
      </c>
      <c r="G15" s="481">
        <v>58229.471046511659</v>
      </c>
      <c r="H15" s="481">
        <v>57357.859282618934</v>
      </c>
      <c r="I15" s="481">
        <v>56766.468720930221</v>
      </c>
      <c r="J15" s="481">
        <v>53369.48058139535</v>
      </c>
      <c r="K15" s="481">
        <v>54840.282906976747</v>
      </c>
      <c r="L15" s="481">
        <v>53690.276162790709</v>
      </c>
      <c r="M15" s="481">
        <v>54876.165917395352</v>
      </c>
      <c r="N15" s="481">
        <v>49083.664940310715</v>
      </c>
      <c r="O15" s="481">
        <v>54281.618197613279</v>
      </c>
      <c r="P15" s="481">
        <v>50854.677331175211</v>
      </c>
      <c r="Q15" s="481">
        <v>49763.67055512574</v>
      </c>
      <c r="R15" s="481">
        <v>52405.289270153626</v>
      </c>
      <c r="S15" s="481">
        <v>54234.853973431324</v>
      </c>
      <c r="T15" s="481">
        <v>53611.904637457621</v>
      </c>
      <c r="U15" s="481">
        <v>54096.669630543089</v>
      </c>
      <c r="V15" s="500">
        <v>52978.492049169879</v>
      </c>
      <c r="W15" s="481">
        <v>52433.367508279436</v>
      </c>
      <c r="X15" s="481">
        <v>52469.706545784968</v>
      </c>
      <c r="Y15" s="481">
        <v>52830.653548031209</v>
      </c>
      <c r="Z15" s="481">
        <v>51960.508032758597</v>
      </c>
      <c r="AA15" s="481">
        <v>51970.481376365511</v>
      </c>
      <c r="AB15" s="481">
        <v>51472.992191068603</v>
      </c>
      <c r="AC15" s="481">
        <v>50479.992662153134</v>
      </c>
      <c r="AD15" s="481">
        <v>49970.093646356632</v>
      </c>
      <c r="AE15" s="481">
        <v>50167.42177283825</v>
      </c>
      <c r="AF15" s="481">
        <v>48961.281619778732</v>
      </c>
      <c r="AG15" s="481">
        <v>48555.283148709728</v>
      </c>
      <c r="AH15" s="481">
        <v>48409.639755842443</v>
      </c>
      <c r="AI15" s="481">
        <v>48304.031465571155</v>
      </c>
      <c r="AJ15" s="481">
        <v>48187.122445319699</v>
      </c>
      <c r="AK15" s="481">
        <v>47952.079846120811</v>
      </c>
      <c r="AL15" s="481">
        <v>47817.233851966019</v>
      </c>
      <c r="AM15" s="481">
        <v>47473.753229616763</v>
      </c>
      <c r="AN15" s="481">
        <v>47417.378944016862</v>
      </c>
      <c r="AO15" s="481">
        <v>47304.962632505085</v>
      </c>
      <c r="AP15" s="481">
        <v>47166.978493882802</v>
      </c>
      <c r="AQ15" s="481">
        <v>47206.732481836916</v>
      </c>
      <c r="AR15" s="481">
        <v>47409.41756400335</v>
      </c>
      <c r="AS15" s="481">
        <v>47556.611811884308</v>
      </c>
      <c r="AT15" s="481">
        <v>47752.567897348417</v>
      </c>
      <c r="AU15" s="481">
        <v>47820.429025999816</v>
      </c>
      <c r="AV15" s="481">
        <v>47883.564524214722</v>
      </c>
      <c r="AW15" s="481">
        <v>47934.070855393016</v>
      </c>
      <c r="AX15" s="481">
        <v>48229.361624965226</v>
      </c>
      <c r="AY15" s="481">
        <v>48502.683899875461</v>
      </c>
      <c r="AZ15" s="481">
        <v>48697.945346058797</v>
      </c>
      <c r="BA15" s="481">
        <v>48934.536608041242</v>
      </c>
    </row>
    <row r="16" spans="1:53" ht="12.65" customHeight="1" x14ac:dyDescent="0.25">
      <c r="A16" s="494"/>
      <c r="B16" s="480" t="s">
        <v>1172</v>
      </c>
      <c r="C16" s="481">
        <v>528225.42561061808</v>
      </c>
      <c r="D16" s="481">
        <v>559980.23534883722</v>
      </c>
      <c r="E16" s="481">
        <v>547757.25453488389</v>
      </c>
      <c r="F16" s="481">
        <v>590361.33360465127</v>
      </c>
      <c r="G16" s="481">
        <v>614030.31534883718</v>
      </c>
      <c r="H16" s="481">
        <v>613957.5988751261</v>
      </c>
      <c r="I16" s="481">
        <v>601990.0258139536</v>
      </c>
      <c r="J16" s="481">
        <v>581205.50965116289</v>
      </c>
      <c r="K16" s="481">
        <v>583166.35627906979</v>
      </c>
      <c r="L16" s="481">
        <v>566184.43918604625</v>
      </c>
      <c r="M16" s="481">
        <v>631484.09773964412</v>
      </c>
      <c r="N16" s="481">
        <v>574921.21321367961</v>
      </c>
      <c r="O16" s="481">
        <v>575885.74802083103</v>
      </c>
      <c r="P16" s="481">
        <v>574301.07099948695</v>
      </c>
      <c r="Q16" s="481">
        <v>529582.99733669532</v>
      </c>
      <c r="R16" s="481">
        <v>537136.02438665833</v>
      </c>
      <c r="S16" s="481">
        <v>553050.3685887485</v>
      </c>
      <c r="T16" s="481">
        <v>558193.54519391176</v>
      </c>
      <c r="U16" s="481">
        <v>563339.49225696991</v>
      </c>
      <c r="V16" s="500">
        <v>558252.71923351311</v>
      </c>
      <c r="W16" s="481">
        <v>559488.37045889162</v>
      </c>
      <c r="X16" s="481">
        <v>570345.69322983397</v>
      </c>
      <c r="Y16" s="481">
        <v>582467.44059087452</v>
      </c>
      <c r="Z16" s="481">
        <v>588598.98685614509</v>
      </c>
      <c r="AA16" s="481">
        <v>600158.39472431527</v>
      </c>
      <c r="AB16" s="481">
        <v>607804.99388517905</v>
      </c>
      <c r="AC16" s="481">
        <v>609789.77660991705</v>
      </c>
      <c r="AD16" s="481">
        <v>617291.32065765176</v>
      </c>
      <c r="AE16" s="481">
        <v>630828.25438781001</v>
      </c>
      <c r="AF16" s="481">
        <v>629181.82273765723</v>
      </c>
      <c r="AG16" s="481">
        <v>636611.14728339738</v>
      </c>
      <c r="AH16" s="481">
        <v>646294.53667593468</v>
      </c>
      <c r="AI16" s="481">
        <v>656477.56785286323</v>
      </c>
      <c r="AJ16" s="481">
        <v>667210.78172650398</v>
      </c>
      <c r="AK16" s="481">
        <v>673598.2787192415</v>
      </c>
      <c r="AL16" s="481">
        <v>682936.65469047008</v>
      </c>
      <c r="AM16" s="481">
        <v>685410.13820274605</v>
      </c>
      <c r="AN16" s="481">
        <v>692809.62628621038</v>
      </c>
      <c r="AO16" s="481">
        <v>698935.21698839392</v>
      </c>
      <c r="AP16" s="481">
        <v>703659.50632425305</v>
      </c>
      <c r="AQ16" s="481">
        <v>710572.51367473183</v>
      </c>
      <c r="AR16" s="481">
        <v>720214.58173644065</v>
      </c>
      <c r="AS16" s="481">
        <v>728219.49906227097</v>
      </c>
      <c r="AT16" s="481">
        <v>738080.37244037085</v>
      </c>
      <c r="AU16" s="481">
        <v>743678.60293048201</v>
      </c>
      <c r="AV16" s="481">
        <v>748498.97275325039</v>
      </c>
      <c r="AW16" s="481">
        <v>753863.3420108225</v>
      </c>
      <c r="AX16" s="481">
        <v>764068.48051340808</v>
      </c>
      <c r="AY16" s="481">
        <v>773290.83511771809</v>
      </c>
      <c r="AZ16" s="481">
        <v>780024.33001830382</v>
      </c>
      <c r="BA16" s="481">
        <v>788898.82500628347</v>
      </c>
    </row>
    <row r="17" spans="1:53" ht="12.65" customHeight="1" x14ac:dyDescent="0.25">
      <c r="A17" s="494"/>
      <c r="B17" s="482" t="s">
        <v>1173</v>
      </c>
      <c r="C17" s="483">
        <v>527129.23354051041</v>
      </c>
      <c r="D17" s="483">
        <v>559837.15383720933</v>
      </c>
      <c r="E17" s="483">
        <v>547401.49581395369</v>
      </c>
      <c r="F17" s="483">
        <v>590012.49000000011</v>
      </c>
      <c r="G17" s="483">
        <v>613747.77290697675</v>
      </c>
      <c r="H17" s="483">
        <v>612474.5921704967</v>
      </c>
      <c r="I17" s="483">
        <v>600914.31209302333</v>
      </c>
      <c r="J17" s="483">
        <v>578734.83174418611</v>
      </c>
      <c r="K17" s="483">
        <v>582437.33127906977</v>
      </c>
      <c r="L17" s="483">
        <v>563865.68127906951</v>
      </c>
      <c r="M17" s="483">
        <v>627346.52169366553</v>
      </c>
      <c r="N17" s="483">
        <v>569410.49467106618</v>
      </c>
      <c r="O17" s="483">
        <v>573164.19700551929</v>
      </c>
      <c r="P17" s="483">
        <v>569635.5063019112</v>
      </c>
      <c r="Q17" s="483">
        <v>526291.70323771785</v>
      </c>
      <c r="R17" s="483">
        <v>533522.01652613189</v>
      </c>
      <c r="S17" s="483">
        <v>553050.3685887485</v>
      </c>
      <c r="T17" s="483">
        <v>558193.54519391176</v>
      </c>
      <c r="U17" s="483">
        <v>563339.49225696991</v>
      </c>
      <c r="V17" s="501">
        <v>558252.71923351311</v>
      </c>
      <c r="W17" s="483">
        <v>559488.37045889162</v>
      </c>
      <c r="X17" s="483">
        <v>570345.69322983397</v>
      </c>
      <c r="Y17" s="483">
        <v>582467.44059087452</v>
      </c>
      <c r="Z17" s="483">
        <v>588598.98685614509</v>
      </c>
      <c r="AA17" s="483">
        <v>600158.39472431527</v>
      </c>
      <c r="AB17" s="483">
        <v>607804.99388517905</v>
      </c>
      <c r="AC17" s="483">
        <v>609789.77660991705</v>
      </c>
      <c r="AD17" s="483">
        <v>617291.32065765176</v>
      </c>
      <c r="AE17" s="483">
        <v>630828.25438781001</v>
      </c>
      <c r="AF17" s="483">
        <v>629181.82273765723</v>
      </c>
      <c r="AG17" s="483">
        <v>636611.14728339738</v>
      </c>
      <c r="AH17" s="483">
        <v>646294.53667593468</v>
      </c>
      <c r="AI17" s="483">
        <v>656477.56785286323</v>
      </c>
      <c r="AJ17" s="483">
        <v>667210.78172650398</v>
      </c>
      <c r="AK17" s="483">
        <v>673598.2787192415</v>
      </c>
      <c r="AL17" s="483">
        <v>682936.65469047008</v>
      </c>
      <c r="AM17" s="483">
        <v>685410.13820274605</v>
      </c>
      <c r="AN17" s="483">
        <v>692809.62628621038</v>
      </c>
      <c r="AO17" s="483">
        <v>698935.21698839392</v>
      </c>
      <c r="AP17" s="483">
        <v>703659.50632425305</v>
      </c>
      <c r="AQ17" s="483">
        <v>710572.51367473183</v>
      </c>
      <c r="AR17" s="483">
        <v>720214.58173644065</v>
      </c>
      <c r="AS17" s="483">
        <v>728219.49906227097</v>
      </c>
      <c r="AT17" s="483">
        <v>738080.37244037085</v>
      </c>
      <c r="AU17" s="483">
        <v>743678.60293048201</v>
      </c>
      <c r="AV17" s="483">
        <v>748498.97275325039</v>
      </c>
      <c r="AW17" s="483">
        <v>753863.3420108225</v>
      </c>
      <c r="AX17" s="483">
        <v>764068.48051340808</v>
      </c>
      <c r="AY17" s="483">
        <v>773290.83511771809</v>
      </c>
      <c r="AZ17" s="483">
        <v>780024.33001830382</v>
      </c>
      <c r="BA17" s="483">
        <v>788898.82500628347</v>
      </c>
    </row>
    <row r="18" spans="1:53" ht="12.65" customHeight="1" x14ac:dyDescent="0.25">
      <c r="A18" s="494"/>
      <c r="B18" s="488" t="s">
        <v>1174</v>
      </c>
      <c r="C18" s="489">
        <v>129250.13602525777</v>
      </c>
      <c r="D18" s="489">
        <v>128615.2322093023</v>
      </c>
      <c r="E18" s="489">
        <v>136599.28639534887</v>
      </c>
      <c r="F18" s="489">
        <v>163726.35872093026</v>
      </c>
      <c r="G18" s="489">
        <v>184716.14104651168</v>
      </c>
      <c r="H18" s="489">
        <v>184552.59433449869</v>
      </c>
      <c r="I18" s="489">
        <v>188769.17197674417</v>
      </c>
      <c r="J18" s="489">
        <v>185226.84593023258</v>
      </c>
      <c r="K18" s="489">
        <v>184994.88209302328</v>
      </c>
      <c r="L18" s="489">
        <v>173291.69906976746</v>
      </c>
      <c r="M18" s="489">
        <v>184515.18172424653</v>
      </c>
      <c r="N18" s="489">
        <v>182084.66854597753</v>
      </c>
      <c r="O18" s="489">
        <v>188851.86814653303</v>
      </c>
      <c r="P18" s="489">
        <v>185536.47062249074</v>
      </c>
      <c r="Q18" s="489">
        <v>176840.36406538074</v>
      </c>
      <c r="R18" s="489">
        <v>175952.50313845059</v>
      </c>
      <c r="S18" s="489">
        <v>179188.44272582792</v>
      </c>
      <c r="T18" s="489">
        <v>183778.610258459</v>
      </c>
      <c r="U18" s="489">
        <v>186235.00366309879</v>
      </c>
      <c r="V18" s="502">
        <v>188683.9452729793</v>
      </c>
      <c r="W18" s="489">
        <v>192629.5145737014</v>
      </c>
      <c r="X18" s="489">
        <v>197195.66432473177</v>
      </c>
      <c r="Y18" s="489">
        <v>203585.33220530671</v>
      </c>
      <c r="Z18" s="489">
        <v>214050.41576405024</v>
      </c>
      <c r="AA18" s="489">
        <v>219214.74952263045</v>
      </c>
      <c r="AB18" s="489">
        <v>223840.09643373574</v>
      </c>
      <c r="AC18" s="489">
        <v>229336.7991062167</v>
      </c>
      <c r="AD18" s="489">
        <v>236924.27137304191</v>
      </c>
      <c r="AE18" s="489">
        <v>242263.12361218658</v>
      </c>
      <c r="AF18" s="489">
        <v>245971.89539978519</v>
      </c>
      <c r="AG18" s="489">
        <v>253628.9831493806</v>
      </c>
      <c r="AH18" s="489">
        <v>257617.10129301655</v>
      </c>
      <c r="AI18" s="489">
        <v>264814.64367800526</v>
      </c>
      <c r="AJ18" s="489">
        <v>273986.35404469975</v>
      </c>
      <c r="AK18" s="489">
        <v>279596.96348718408</v>
      </c>
      <c r="AL18" s="489">
        <v>290090.72591613902</v>
      </c>
      <c r="AM18" s="489">
        <v>294055.31570241036</v>
      </c>
      <c r="AN18" s="489">
        <v>301973.31494472024</v>
      </c>
      <c r="AO18" s="489">
        <v>309729.53214387066</v>
      </c>
      <c r="AP18" s="489">
        <v>316561.41830470995</v>
      </c>
      <c r="AQ18" s="489">
        <v>324568.77621282445</v>
      </c>
      <c r="AR18" s="489">
        <v>334462.90163951414</v>
      </c>
      <c r="AS18" s="489">
        <v>343540.46234928578</v>
      </c>
      <c r="AT18" s="489">
        <v>354828.48354310944</v>
      </c>
      <c r="AU18" s="489">
        <v>362350.11365081166</v>
      </c>
      <c r="AV18" s="489">
        <v>368520.82428390719</v>
      </c>
      <c r="AW18" s="489">
        <v>375738.35835169471</v>
      </c>
      <c r="AX18" s="489">
        <v>386787.96626198106</v>
      </c>
      <c r="AY18" s="489">
        <v>396528.14281255554</v>
      </c>
      <c r="AZ18" s="489">
        <v>404016.98325924284</v>
      </c>
      <c r="BA18" s="489">
        <v>414368.81538076681</v>
      </c>
    </row>
    <row r="19" spans="1:53" ht="12.65" customHeight="1" x14ac:dyDescent="0.25">
      <c r="A19" s="494" t="s">
        <v>626</v>
      </c>
      <c r="B19" s="490" t="s">
        <v>312</v>
      </c>
      <c r="C19" s="491">
        <v>3953.9322238398358</v>
      </c>
      <c r="D19" s="491">
        <v>4153.0245348837207</v>
      </c>
      <c r="E19" s="491">
        <v>3978.0377325581426</v>
      </c>
      <c r="F19" s="491">
        <v>4226.9629651162722</v>
      </c>
      <c r="G19" s="491">
        <v>2888.616191860483</v>
      </c>
      <c r="H19" s="491">
        <v>2650.5757188105677</v>
      </c>
      <c r="I19" s="491">
        <v>2254.5340988372036</v>
      </c>
      <c r="J19" s="491">
        <v>2074.6596802325612</v>
      </c>
      <c r="K19" s="491">
        <v>1936.7194186046606</v>
      </c>
      <c r="L19" s="491">
        <v>5236.4628779069808</v>
      </c>
      <c r="M19" s="491">
        <v>3414.4668596401425</v>
      </c>
      <c r="N19" s="491">
        <v>3950.9124688885822</v>
      </c>
      <c r="O19" s="491">
        <v>5239.275736835626</v>
      </c>
      <c r="P19" s="491">
        <v>4246.1648822622365</v>
      </c>
      <c r="Q19" s="491">
        <v>4457.3463218594607</v>
      </c>
      <c r="R19" s="491">
        <v>5970.0538340377489</v>
      </c>
      <c r="S19" s="491">
        <v>6107.8311838505515</v>
      </c>
      <c r="T19" s="491">
        <v>6245.4901463683336</v>
      </c>
      <c r="U19" s="491">
        <v>6362.4718046785647</v>
      </c>
      <c r="V19" s="503">
        <v>6357.6013762081611</v>
      </c>
      <c r="W19" s="491">
        <v>6280.1832864350981</v>
      </c>
      <c r="X19" s="491">
        <v>6293.8160311508736</v>
      </c>
      <c r="Y19" s="491">
        <v>6434.509488962547</v>
      </c>
      <c r="Z19" s="491">
        <v>7692.908944019764</v>
      </c>
      <c r="AA19" s="491">
        <v>7750.4419611937346</v>
      </c>
      <c r="AB19" s="491">
        <v>7851.4219395558266</v>
      </c>
      <c r="AC19" s="491">
        <v>7906.9262218584317</v>
      </c>
      <c r="AD19" s="491">
        <v>7979.1025689666385</v>
      </c>
      <c r="AE19" s="491">
        <v>8032.3093702829829</v>
      </c>
      <c r="AF19" s="491">
        <v>8069.6393937200792</v>
      </c>
      <c r="AG19" s="491">
        <v>8100.6965454495103</v>
      </c>
      <c r="AH19" s="491">
        <v>8079.8916686092371</v>
      </c>
      <c r="AI19" s="491">
        <v>8127.1510494120057</v>
      </c>
      <c r="AJ19" s="491">
        <v>8103.488228820871</v>
      </c>
      <c r="AK19" s="491">
        <v>8110.8138382833768</v>
      </c>
      <c r="AL19" s="491">
        <v>8148.1050283724098</v>
      </c>
      <c r="AM19" s="491">
        <v>8318.3539126217893</v>
      </c>
      <c r="AN19" s="491">
        <v>8443.5284134977574</v>
      </c>
      <c r="AO19" s="491">
        <v>8784.2201186265174</v>
      </c>
      <c r="AP19" s="491">
        <v>8966.3616584827632</v>
      </c>
      <c r="AQ19" s="491">
        <v>9215.1572421742367</v>
      </c>
      <c r="AR19" s="491">
        <v>9368.9702024639937</v>
      </c>
      <c r="AS19" s="491">
        <v>9670.3911186514943</v>
      </c>
      <c r="AT19" s="491">
        <v>9922.6275041671088</v>
      </c>
      <c r="AU19" s="491">
        <v>10175.222480359922</v>
      </c>
      <c r="AV19" s="491">
        <v>10405.127355402074</v>
      </c>
      <c r="AW19" s="491">
        <v>10657.464031197755</v>
      </c>
      <c r="AX19" s="491">
        <v>10936.963856384331</v>
      </c>
      <c r="AY19" s="491">
        <v>11127.950121423188</v>
      </c>
      <c r="AZ19" s="491">
        <v>11650.391814249804</v>
      </c>
      <c r="BA19" s="491">
        <v>12075.576450419991</v>
      </c>
    </row>
    <row r="20" spans="1:53" ht="12.65" customHeight="1" x14ac:dyDescent="0.25">
      <c r="A20" s="494" t="s">
        <v>627</v>
      </c>
      <c r="B20" s="490" t="s">
        <v>492</v>
      </c>
      <c r="C20" s="491">
        <v>1028.7802754598092</v>
      </c>
      <c r="D20" s="491">
        <v>1134.4234883720999</v>
      </c>
      <c r="E20" s="491">
        <v>1047.8838953488344</v>
      </c>
      <c r="F20" s="491">
        <v>1179.6014534883718</v>
      </c>
      <c r="G20" s="491">
        <v>1291.4306686046514</v>
      </c>
      <c r="H20" s="491">
        <v>1478.6769338440201</v>
      </c>
      <c r="I20" s="491">
        <v>1400.579505813954</v>
      </c>
      <c r="J20" s="491">
        <v>2048.6641569767444</v>
      </c>
      <c r="K20" s="491">
        <v>1817.6273255813951</v>
      </c>
      <c r="L20" s="491">
        <v>1948.4889825581404</v>
      </c>
      <c r="M20" s="491">
        <v>2557.2864454567834</v>
      </c>
      <c r="N20" s="491">
        <v>1941.6709172623869</v>
      </c>
      <c r="O20" s="491">
        <v>2111.1128066157899</v>
      </c>
      <c r="P20" s="491">
        <v>1899.9452687098769</v>
      </c>
      <c r="Q20" s="491">
        <v>1507.1869813188705</v>
      </c>
      <c r="R20" s="491">
        <v>1697.7756581767399</v>
      </c>
      <c r="S20" s="491">
        <v>1717.2621317682676</v>
      </c>
      <c r="T20" s="491">
        <v>1806.4458695622138</v>
      </c>
      <c r="U20" s="491">
        <v>1811.9810077853997</v>
      </c>
      <c r="V20" s="503">
        <v>1813.0789197947947</v>
      </c>
      <c r="W20" s="491">
        <v>1835.1952729577299</v>
      </c>
      <c r="X20" s="491">
        <v>1904.1492654587487</v>
      </c>
      <c r="Y20" s="491">
        <v>1962.4275730054335</v>
      </c>
      <c r="Z20" s="491">
        <v>2035.0439336803579</v>
      </c>
      <c r="AA20" s="491">
        <v>2081.2231790740047</v>
      </c>
      <c r="AB20" s="491">
        <v>2141.9139573114467</v>
      </c>
      <c r="AC20" s="491">
        <v>2194.6729866226069</v>
      </c>
      <c r="AD20" s="491">
        <v>2235.6994007709791</v>
      </c>
      <c r="AE20" s="491">
        <v>2272.2445493742312</v>
      </c>
      <c r="AF20" s="491">
        <v>2346.4972930319709</v>
      </c>
      <c r="AG20" s="491">
        <v>2391.8854533738486</v>
      </c>
      <c r="AH20" s="491">
        <v>2418.9160729243013</v>
      </c>
      <c r="AI20" s="491">
        <v>2475.9995110933637</v>
      </c>
      <c r="AJ20" s="491">
        <v>2532.4126653845328</v>
      </c>
      <c r="AK20" s="491">
        <v>2600.8052913526481</v>
      </c>
      <c r="AL20" s="491">
        <v>2745.8766184838614</v>
      </c>
      <c r="AM20" s="491">
        <v>2872.7875078313314</v>
      </c>
      <c r="AN20" s="491">
        <v>3005.6615804994121</v>
      </c>
      <c r="AO20" s="491">
        <v>3197.2302534921218</v>
      </c>
      <c r="AP20" s="491">
        <v>3349.9535500528118</v>
      </c>
      <c r="AQ20" s="491">
        <v>3537.1947622718781</v>
      </c>
      <c r="AR20" s="491">
        <v>3720.0875702512708</v>
      </c>
      <c r="AS20" s="491">
        <v>3921.3167560109905</v>
      </c>
      <c r="AT20" s="491">
        <v>4139.8770296405246</v>
      </c>
      <c r="AU20" s="491">
        <v>4411.7273908616689</v>
      </c>
      <c r="AV20" s="491">
        <v>4710.4871511603069</v>
      </c>
      <c r="AW20" s="491">
        <v>5287.3226662454308</v>
      </c>
      <c r="AX20" s="491">
        <v>5665.514463727256</v>
      </c>
      <c r="AY20" s="491">
        <v>5919.1613541328143</v>
      </c>
      <c r="AZ20" s="491">
        <v>6155.4373376364592</v>
      </c>
      <c r="BA20" s="491">
        <v>6424.6544907113584</v>
      </c>
    </row>
    <row r="21" spans="1:53" ht="12.65" customHeight="1" x14ac:dyDescent="0.25">
      <c r="A21" s="494" t="s">
        <v>622</v>
      </c>
      <c r="B21" s="490" t="s">
        <v>1175</v>
      </c>
      <c r="C21" s="491">
        <v>67985.69496726853</v>
      </c>
      <c r="D21" s="491">
        <v>65475.538604651156</v>
      </c>
      <c r="E21" s="491">
        <v>70728.486744186084</v>
      </c>
      <c r="F21" s="491">
        <v>83296.135348837211</v>
      </c>
      <c r="G21" s="491">
        <v>81659.296395348851</v>
      </c>
      <c r="H21" s="491">
        <v>84955.912544355946</v>
      </c>
      <c r="I21" s="491">
        <v>89988.243023255811</v>
      </c>
      <c r="J21" s="491">
        <v>94983.979534883721</v>
      </c>
      <c r="K21" s="491">
        <v>92043.719069767452</v>
      </c>
      <c r="L21" s="491">
        <v>87537.952325581384</v>
      </c>
      <c r="M21" s="491">
        <v>87383.195753876993</v>
      </c>
      <c r="N21" s="491">
        <v>92083.021304815877</v>
      </c>
      <c r="O21" s="491">
        <v>90940.604112330868</v>
      </c>
      <c r="P21" s="491">
        <v>94721.897251245362</v>
      </c>
      <c r="Q21" s="491">
        <v>87424.337437248949</v>
      </c>
      <c r="R21" s="491">
        <v>83181.544783868696</v>
      </c>
      <c r="S21" s="491">
        <v>84740.085717391819</v>
      </c>
      <c r="T21" s="491">
        <v>87236.263193822524</v>
      </c>
      <c r="U21" s="491">
        <v>88936.37889184001</v>
      </c>
      <c r="V21" s="503">
        <v>91040.329508959127</v>
      </c>
      <c r="W21" s="491">
        <v>93975.702257768542</v>
      </c>
      <c r="X21" s="491">
        <v>97672.152236736394</v>
      </c>
      <c r="Y21" s="491">
        <v>102580.70435877462</v>
      </c>
      <c r="Z21" s="491">
        <v>110459.19138824224</v>
      </c>
      <c r="AA21" s="491">
        <v>114228.35329229869</v>
      </c>
      <c r="AB21" s="491">
        <v>117490.21278090178</v>
      </c>
      <c r="AC21" s="491">
        <v>121671.76501391886</v>
      </c>
      <c r="AD21" s="491">
        <v>127894.06308958201</v>
      </c>
      <c r="AE21" s="491">
        <v>131483.74118020313</v>
      </c>
      <c r="AF21" s="491">
        <v>133644.87196842142</v>
      </c>
      <c r="AG21" s="491">
        <v>139972.92096134977</v>
      </c>
      <c r="AH21" s="491">
        <v>142888.78781838578</v>
      </c>
      <c r="AI21" s="491">
        <v>147919.0729394271</v>
      </c>
      <c r="AJ21" s="491">
        <v>154597.16863312788</v>
      </c>
      <c r="AK21" s="491">
        <v>158207.26559338512</v>
      </c>
      <c r="AL21" s="491">
        <v>165348.96085544175</v>
      </c>
      <c r="AM21" s="491">
        <v>167040.96265149862</v>
      </c>
      <c r="AN21" s="491">
        <v>171940.32789449865</v>
      </c>
      <c r="AO21" s="491">
        <v>177555.1704050113</v>
      </c>
      <c r="AP21" s="491">
        <v>182570.94451729776</v>
      </c>
      <c r="AQ21" s="491">
        <v>187478.36641011931</v>
      </c>
      <c r="AR21" s="491">
        <v>194928.18881162186</v>
      </c>
      <c r="AS21" s="491">
        <v>200514.34899527929</v>
      </c>
      <c r="AT21" s="491">
        <v>208616.06029947184</v>
      </c>
      <c r="AU21" s="491">
        <v>212219.02296589603</v>
      </c>
      <c r="AV21" s="491">
        <v>215611.54859842555</v>
      </c>
      <c r="AW21" s="491">
        <v>220877.5219309137</v>
      </c>
      <c r="AX21" s="491">
        <v>228628.70965228335</v>
      </c>
      <c r="AY21" s="491">
        <v>235823.53297549233</v>
      </c>
      <c r="AZ21" s="491">
        <v>240030.50989360648</v>
      </c>
      <c r="BA21" s="491">
        <v>246377.88515258802</v>
      </c>
    </row>
    <row r="22" spans="1:53" ht="12.65" customHeight="1" x14ac:dyDescent="0.25">
      <c r="A22" s="496" t="s">
        <v>625</v>
      </c>
      <c r="B22" s="490" t="s">
        <v>1176</v>
      </c>
      <c r="C22" s="491">
        <v>1799.1099985395124</v>
      </c>
      <c r="D22" s="491">
        <v>1950.0541860465123</v>
      </c>
      <c r="E22" s="491">
        <v>1661.0774418604649</v>
      </c>
      <c r="F22" s="491">
        <v>1636.1017441860465</v>
      </c>
      <c r="G22" s="491">
        <v>2736.8215116279066</v>
      </c>
      <c r="H22" s="491">
        <v>2668.6986934142883</v>
      </c>
      <c r="I22" s="491">
        <v>2813.9917441860457</v>
      </c>
      <c r="J22" s="491">
        <v>2701.2952325581396</v>
      </c>
      <c r="K22" s="491">
        <v>2459.3500000000008</v>
      </c>
      <c r="L22" s="491">
        <v>1945.5003488372095</v>
      </c>
      <c r="M22" s="491">
        <v>2260.7051607936332</v>
      </c>
      <c r="N22" s="491">
        <v>2347.6341140224063</v>
      </c>
      <c r="O22" s="491">
        <v>2523.7298270609394</v>
      </c>
      <c r="P22" s="491">
        <v>2398.1663543789914</v>
      </c>
      <c r="Q22" s="491">
        <v>2579.5473059156297</v>
      </c>
      <c r="R22" s="491">
        <v>3116.6820900434973</v>
      </c>
      <c r="S22" s="491">
        <v>3044.5401524534755</v>
      </c>
      <c r="T22" s="491">
        <v>2949.2436584427733</v>
      </c>
      <c r="U22" s="491">
        <v>2939.6512584379561</v>
      </c>
      <c r="V22" s="503">
        <v>2916.9553255112501</v>
      </c>
      <c r="W22" s="491">
        <v>2939.7504542957208</v>
      </c>
      <c r="X22" s="491">
        <v>2963.1705699631793</v>
      </c>
      <c r="Y22" s="491">
        <v>3033.7737971482193</v>
      </c>
      <c r="Z22" s="491">
        <v>3034.8227627359247</v>
      </c>
      <c r="AA22" s="491">
        <v>3067.9572500988784</v>
      </c>
      <c r="AB22" s="491">
        <v>3107.2223797991692</v>
      </c>
      <c r="AC22" s="491">
        <v>3159.8830443491911</v>
      </c>
      <c r="AD22" s="491">
        <v>3219.9038726030863</v>
      </c>
      <c r="AE22" s="491">
        <v>3342.5689341900638</v>
      </c>
      <c r="AF22" s="491">
        <v>3388.7214581299927</v>
      </c>
      <c r="AG22" s="491">
        <v>3453.3562219560099</v>
      </c>
      <c r="AH22" s="491">
        <v>3490.7024357664932</v>
      </c>
      <c r="AI22" s="491">
        <v>3593.0829372907438</v>
      </c>
      <c r="AJ22" s="491">
        <v>3738.9124604299195</v>
      </c>
      <c r="AK22" s="491">
        <v>3802.8838401678449</v>
      </c>
      <c r="AL22" s="491">
        <v>3851.4735076510533</v>
      </c>
      <c r="AM22" s="491">
        <v>3921.5134331598888</v>
      </c>
      <c r="AN22" s="491">
        <v>4058.7627679861289</v>
      </c>
      <c r="AO22" s="491">
        <v>4222.88908565778</v>
      </c>
      <c r="AP22" s="491">
        <v>4504.7225168413715</v>
      </c>
      <c r="AQ22" s="491">
        <v>4966.6651977084002</v>
      </c>
      <c r="AR22" s="491">
        <v>5594.5053563380025</v>
      </c>
      <c r="AS22" s="491">
        <v>6297.1682724537422</v>
      </c>
      <c r="AT22" s="491">
        <v>7359.5442689880992</v>
      </c>
      <c r="AU22" s="491">
        <v>7752.5036863198648</v>
      </c>
      <c r="AV22" s="491">
        <v>7785.6074939592108</v>
      </c>
      <c r="AW22" s="491">
        <v>7914.8892235095964</v>
      </c>
      <c r="AX22" s="491">
        <v>8817.2320207549128</v>
      </c>
      <c r="AY22" s="491">
        <v>8928.6258064376416</v>
      </c>
      <c r="AZ22" s="491">
        <v>9257.4200237507303</v>
      </c>
      <c r="BA22" s="491">
        <v>9987.5186644882688</v>
      </c>
    </row>
    <row r="23" spans="1:53" ht="12.65" customHeight="1" x14ac:dyDescent="0.25">
      <c r="A23" s="494" t="s">
        <v>620</v>
      </c>
      <c r="B23" s="490" t="s">
        <v>1177</v>
      </c>
      <c r="C23" s="491">
        <v>5253.7478273804427</v>
      </c>
      <c r="D23" s="491">
        <v>5605.0124418604646</v>
      </c>
      <c r="E23" s="491">
        <v>5491.1374418604646</v>
      </c>
      <c r="F23" s="491">
        <v>8371.6659302325552</v>
      </c>
      <c r="G23" s="491">
        <v>17447.47127906977</v>
      </c>
      <c r="H23" s="491">
        <v>17849.418901902482</v>
      </c>
      <c r="I23" s="491">
        <v>19196.963255813949</v>
      </c>
      <c r="J23" s="491">
        <v>26410.341279069769</v>
      </c>
      <c r="K23" s="491">
        <v>25408.429418604643</v>
      </c>
      <c r="L23" s="491">
        <v>20825.011395348836</v>
      </c>
      <c r="M23" s="491">
        <v>23102.763943043199</v>
      </c>
      <c r="N23" s="491">
        <v>26240.841736099188</v>
      </c>
      <c r="O23" s="491">
        <v>29623.69720455445</v>
      </c>
      <c r="P23" s="491">
        <v>26585.889758943889</v>
      </c>
      <c r="Q23" s="491">
        <v>26421.574968254783</v>
      </c>
      <c r="R23" s="491">
        <v>27643.552582265394</v>
      </c>
      <c r="S23" s="491">
        <v>27460.167900536686</v>
      </c>
      <c r="T23" s="491">
        <v>28020.907454360506</v>
      </c>
      <c r="U23" s="491">
        <v>28172.623501600854</v>
      </c>
      <c r="V23" s="503">
        <v>28271.367684845402</v>
      </c>
      <c r="W23" s="491">
        <v>28695.538541144433</v>
      </c>
      <c r="X23" s="491">
        <v>29079.997913250099</v>
      </c>
      <c r="Y23" s="491">
        <v>29547.79672020712</v>
      </c>
      <c r="Z23" s="491">
        <v>29895.141635133088</v>
      </c>
      <c r="AA23" s="491">
        <v>30266.838906488516</v>
      </c>
      <c r="AB23" s="491">
        <v>30711.677819705055</v>
      </c>
      <c r="AC23" s="491">
        <v>31178.142726091693</v>
      </c>
      <c r="AD23" s="491">
        <v>31642.901007103075</v>
      </c>
      <c r="AE23" s="491">
        <v>32071.409683022099</v>
      </c>
      <c r="AF23" s="491">
        <v>32544.314357614912</v>
      </c>
      <c r="AG23" s="491">
        <v>32971.209149167378</v>
      </c>
      <c r="AH23" s="491">
        <v>33240.944021736192</v>
      </c>
      <c r="AI23" s="491">
        <v>33985.023721213416</v>
      </c>
      <c r="AJ23" s="491">
        <v>34939.853482425176</v>
      </c>
      <c r="AK23" s="491">
        <v>35800.249021938187</v>
      </c>
      <c r="AL23" s="491">
        <v>37409.574023698937</v>
      </c>
      <c r="AM23" s="491">
        <v>38551.911259700217</v>
      </c>
      <c r="AN23" s="491">
        <v>40033.654487172389</v>
      </c>
      <c r="AO23" s="491">
        <v>40354.445905668028</v>
      </c>
      <c r="AP23" s="491">
        <v>40639.399051625005</v>
      </c>
      <c r="AQ23" s="491">
        <v>41970.181858343785</v>
      </c>
      <c r="AR23" s="491">
        <v>42612.457884638272</v>
      </c>
      <c r="AS23" s="491">
        <v>44056.562328200867</v>
      </c>
      <c r="AT23" s="491">
        <v>44609.040800201001</v>
      </c>
      <c r="AU23" s="491">
        <v>46323.98894749015</v>
      </c>
      <c r="AV23" s="491">
        <v>47366.363749243363</v>
      </c>
      <c r="AW23" s="491">
        <v>47790.577549387839</v>
      </c>
      <c r="AX23" s="491">
        <v>48620.748066086089</v>
      </c>
      <c r="AY23" s="491">
        <v>49479.464472021638</v>
      </c>
      <c r="AZ23" s="491">
        <v>51098.885712415649</v>
      </c>
      <c r="BA23" s="491">
        <v>52795.315625195064</v>
      </c>
    </row>
    <row r="24" spans="1:53" ht="12.65" customHeight="1" x14ac:dyDescent="0.25">
      <c r="A24" s="494" t="s">
        <v>617</v>
      </c>
      <c r="B24" s="490" t="s">
        <v>1178</v>
      </c>
      <c r="C24" s="491">
        <v>8163.6148237181742</v>
      </c>
      <c r="D24" s="491">
        <v>7912.0449999999983</v>
      </c>
      <c r="E24" s="491">
        <v>8750.9239534883709</v>
      </c>
      <c r="F24" s="491">
        <v>8595.9361627906965</v>
      </c>
      <c r="G24" s="491">
        <v>11556.45081395349</v>
      </c>
      <c r="H24" s="491">
        <v>10488.437070144109</v>
      </c>
      <c r="I24" s="491">
        <v>10417.2088372093</v>
      </c>
      <c r="J24" s="491">
        <v>12447.559418604649</v>
      </c>
      <c r="K24" s="491">
        <v>12093.546279069769</v>
      </c>
      <c r="L24" s="491">
        <v>10986.726395348842</v>
      </c>
      <c r="M24" s="491">
        <v>10594.424115020051</v>
      </c>
      <c r="N24" s="491">
        <v>11953.23996171179</v>
      </c>
      <c r="O24" s="491">
        <v>12077.596721303573</v>
      </c>
      <c r="P24" s="491">
        <v>12864.878545095016</v>
      </c>
      <c r="Q24" s="491">
        <v>14428.742470314859</v>
      </c>
      <c r="R24" s="491">
        <v>14731.236385195494</v>
      </c>
      <c r="S24" s="491">
        <v>15275.141551757713</v>
      </c>
      <c r="T24" s="491">
        <v>15506.281873139675</v>
      </c>
      <c r="U24" s="491">
        <v>15727.242288972187</v>
      </c>
      <c r="V24" s="503">
        <v>15971.828951456206</v>
      </c>
      <c r="W24" s="491">
        <v>16403.575034589132</v>
      </c>
      <c r="X24" s="491">
        <v>16539.494489889759</v>
      </c>
      <c r="Y24" s="491">
        <v>16823.750557551222</v>
      </c>
      <c r="Z24" s="491">
        <v>17105.795197075582</v>
      </c>
      <c r="AA24" s="491">
        <v>17400.367606859916</v>
      </c>
      <c r="AB24" s="491">
        <v>17834.4364622949</v>
      </c>
      <c r="AC24" s="491">
        <v>18220.285608663871</v>
      </c>
      <c r="AD24" s="491">
        <v>18588.185243855296</v>
      </c>
      <c r="AE24" s="491">
        <v>18947.145508539154</v>
      </c>
      <c r="AF24" s="491">
        <v>19336.879027053343</v>
      </c>
      <c r="AG24" s="491">
        <v>19758.874355471817</v>
      </c>
      <c r="AH24" s="491">
        <v>20247.704066102946</v>
      </c>
      <c r="AI24" s="491">
        <v>20880.961722120464</v>
      </c>
      <c r="AJ24" s="491">
        <v>21474.313732680639</v>
      </c>
      <c r="AK24" s="491">
        <v>22006.01815879803</v>
      </c>
      <c r="AL24" s="491">
        <v>22669.694995892776</v>
      </c>
      <c r="AM24" s="491">
        <v>23061.420836039651</v>
      </c>
      <c r="AN24" s="491">
        <v>23861.971776632272</v>
      </c>
      <c r="AO24" s="491">
        <v>24611.138627086388</v>
      </c>
      <c r="AP24" s="491">
        <v>25183.675208357279</v>
      </c>
      <c r="AQ24" s="491">
        <v>25653.701474970752</v>
      </c>
      <c r="AR24" s="491">
        <v>26022.9329032276</v>
      </c>
      <c r="AS24" s="491">
        <v>26451.813432867541</v>
      </c>
      <c r="AT24" s="491">
        <v>26958.612002120666</v>
      </c>
      <c r="AU24" s="491">
        <v>27618.839792734707</v>
      </c>
      <c r="AV24" s="491">
        <v>28561.934569918605</v>
      </c>
      <c r="AW24" s="491">
        <v>29034.294197884308</v>
      </c>
      <c r="AX24" s="491">
        <v>29888.000245670944</v>
      </c>
      <c r="AY24" s="491">
        <v>30670.19700962909</v>
      </c>
      <c r="AZ24" s="491">
        <v>30995.939802568631</v>
      </c>
      <c r="BA24" s="491">
        <v>31784.155601082108</v>
      </c>
    </row>
    <row r="25" spans="1:53" ht="12.65" customHeight="1" x14ac:dyDescent="0.25">
      <c r="A25" s="496" t="s">
        <v>632</v>
      </c>
      <c r="B25" s="490" t="s">
        <v>313</v>
      </c>
      <c r="C25" s="491">
        <v>3526.0954055722964</v>
      </c>
      <c r="D25" s="491">
        <v>3786.5783720930235</v>
      </c>
      <c r="E25" s="491">
        <v>3677.7749999999992</v>
      </c>
      <c r="F25" s="491">
        <v>8536.4017441860487</v>
      </c>
      <c r="G25" s="491">
        <v>9881.3843023255813</v>
      </c>
      <c r="H25" s="491">
        <v>9422.8997349911424</v>
      </c>
      <c r="I25" s="491">
        <v>8277.1503488372073</v>
      </c>
      <c r="J25" s="491">
        <v>7760.376860465115</v>
      </c>
      <c r="K25" s="491">
        <v>7596.6360465116295</v>
      </c>
      <c r="L25" s="491">
        <v>7116.087093023255</v>
      </c>
      <c r="M25" s="491">
        <v>8753.9812865910808</v>
      </c>
      <c r="N25" s="491">
        <v>7142.6954244782273</v>
      </c>
      <c r="O25" s="491">
        <v>8549.0836791674901</v>
      </c>
      <c r="P25" s="491">
        <v>8298.5019741579072</v>
      </c>
      <c r="Q25" s="491">
        <v>7157.8837397011703</v>
      </c>
      <c r="R25" s="491">
        <v>6631.9174770258778</v>
      </c>
      <c r="S25" s="491">
        <v>7062.6705922068149</v>
      </c>
      <c r="T25" s="491">
        <v>7172.1491818027262</v>
      </c>
      <c r="U25" s="491">
        <v>7234.6427805494877</v>
      </c>
      <c r="V25" s="503">
        <v>7245.8360846265005</v>
      </c>
      <c r="W25" s="491">
        <v>7268.0927360273827</v>
      </c>
      <c r="X25" s="491">
        <v>7339.3184099906357</v>
      </c>
      <c r="Y25" s="491">
        <v>7430.0128462716839</v>
      </c>
      <c r="Z25" s="491">
        <v>7469.0498836966926</v>
      </c>
      <c r="AA25" s="491">
        <v>7521.9501916623758</v>
      </c>
      <c r="AB25" s="491">
        <v>7597.2475444130596</v>
      </c>
      <c r="AC25" s="491">
        <v>7664.3868968080087</v>
      </c>
      <c r="AD25" s="491">
        <v>7742.0278228356383</v>
      </c>
      <c r="AE25" s="491">
        <v>7811.0243554459666</v>
      </c>
      <c r="AF25" s="491">
        <v>7879.951357320233</v>
      </c>
      <c r="AG25" s="491">
        <v>7947.7812220594387</v>
      </c>
      <c r="AH25" s="491">
        <v>7997.834226431075</v>
      </c>
      <c r="AI25" s="491">
        <v>8046.4574408980943</v>
      </c>
      <c r="AJ25" s="491">
        <v>8135.8646436991776</v>
      </c>
      <c r="AK25" s="491">
        <v>8131.3464842024423</v>
      </c>
      <c r="AL25" s="491">
        <v>8244.9681067700403</v>
      </c>
      <c r="AM25" s="491">
        <v>8310.0093819787362</v>
      </c>
      <c r="AN25" s="491">
        <v>8380.1869458913534</v>
      </c>
      <c r="AO25" s="491">
        <v>8436.2575121442187</v>
      </c>
      <c r="AP25" s="491">
        <v>8481.9777743449013</v>
      </c>
      <c r="AQ25" s="491">
        <v>8583.9782093020931</v>
      </c>
      <c r="AR25" s="491">
        <v>8742.9855983643865</v>
      </c>
      <c r="AS25" s="491">
        <v>8860.0248894330907</v>
      </c>
      <c r="AT25" s="491">
        <v>8989.5449096887969</v>
      </c>
      <c r="AU25" s="491">
        <v>9134.6040439526951</v>
      </c>
      <c r="AV25" s="491">
        <v>9260.8614335172697</v>
      </c>
      <c r="AW25" s="491">
        <v>9340.7913682431863</v>
      </c>
      <c r="AX25" s="491">
        <v>9424.3276508742201</v>
      </c>
      <c r="AY25" s="491">
        <v>9522.3912889236726</v>
      </c>
      <c r="AZ25" s="491">
        <v>9612.6499028909348</v>
      </c>
      <c r="BA25" s="491">
        <v>9698.4799514980295</v>
      </c>
    </row>
    <row r="26" spans="1:53" ht="12.65" customHeight="1" x14ac:dyDescent="0.25">
      <c r="A26" s="496" t="s">
        <v>631</v>
      </c>
      <c r="B26" s="490" t="s">
        <v>314</v>
      </c>
      <c r="C26" s="491">
        <v>4473.1237596473102</v>
      </c>
      <c r="D26" s="491">
        <v>4917.2577906976749</v>
      </c>
      <c r="E26" s="491">
        <v>4156.9417441860451</v>
      </c>
      <c r="F26" s="491">
        <v>10218.830930232558</v>
      </c>
      <c r="G26" s="491">
        <v>9041.9823255813953</v>
      </c>
      <c r="H26" s="491">
        <v>8717.0733805078871</v>
      </c>
      <c r="I26" s="491">
        <v>6563.0444186046534</v>
      </c>
      <c r="J26" s="491">
        <v>7384.7000000000007</v>
      </c>
      <c r="K26" s="491">
        <v>8254.0055813953477</v>
      </c>
      <c r="L26" s="491">
        <v>7883.0703488372092</v>
      </c>
      <c r="M26" s="491">
        <v>8464.9295820814077</v>
      </c>
      <c r="N26" s="491">
        <v>7817.9574648721</v>
      </c>
      <c r="O26" s="491">
        <v>8104.0894774335293</v>
      </c>
      <c r="P26" s="491">
        <v>7489.2001937979549</v>
      </c>
      <c r="Q26" s="491">
        <v>6989.2781613455554</v>
      </c>
      <c r="R26" s="491">
        <v>6467.1170507512643</v>
      </c>
      <c r="S26" s="491">
        <v>6620.4963630148995</v>
      </c>
      <c r="T26" s="491">
        <v>6791.7516185097984</v>
      </c>
      <c r="U26" s="491">
        <v>6868.0379522470876</v>
      </c>
      <c r="V26" s="503">
        <v>6904.5444173839705</v>
      </c>
      <c r="W26" s="491">
        <v>6945.4971638665793</v>
      </c>
      <c r="X26" s="491">
        <v>7003.3266796639327</v>
      </c>
      <c r="Y26" s="491">
        <v>7082.7935028007523</v>
      </c>
      <c r="Z26" s="491">
        <v>7119.2763780610558</v>
      </c>
      <c r="AA26" s="491">
        <v>7151.080951195413</v>
      </c>
      <c r="AB26" s="491">
        <v>7205.7705497301258</v>
      </c>
      <c r="AC26" s="491">
        <v>7251.3794809052606</v>
      </c>
      <c r="AD26" s="491">
        <v>7305.8245827208066</v>
      </c>
      <c r="AE26" s="491">
        <v>7351.7135274009588</v>
      </c>
      <c r="AF26" s="491">
        <v>7397.4107666816899</v>
      </c>
      <c r="AG26" s="491">
        <v>7442.0109745739919</v>
      </c>
      <c r="AH26" s="491">
        <v>7485.6883991879822</v>
      </c>
      <c r="AI26" s="491">
        <v>7519.1608147292745</v>
      </c>
      <c r="AJ26" s="491">
        <v>7659.7538361006</v>
      </c>
      <c r="AK26" s="491">
        <v>7734.8659802656903</v>
      </c>
      <c r="AL26" s="491">
        <v>7750.6696734760726</v>
      </c>
      <c r="AM26" s="491">
        <v>7794.7752801299603</v>
      </c>
      <c r="AN26" s="491">
        <v>7867.5302545237291</v>
      </c>
      <c r="AO26" s="491">
        <v>7951.7660564053722</v>
      </c>
      <c r="AP26" s="491">
        <v>7988.2274269546651</v>
      </c>
      <c r="AQ26" s="491">
        <v>8037.5471978882706</v>
      </c>
      <c r="AR26" s="491">
        <v>8136.0987162501278</v>
      </c>
      <c r="AS26" s="491">
        <v>8172.5657502325212</v>
      </c>
      <c r="AT26" s="491">
        <v>8226.5055568945609</v>
      </c>
      <c r="AU26" s="491">
        <v>8295.8153430870698</v>
      </c>
      <c r="AV26" s="491">
        <v>8370.467216948211</v>
      </c>
      <c r="AW26" s="491">
        <v>8393.5481428639141</v>
      </c>
      <c r="AX26" s="491">
        <v>8436.7456636756888</v>
      </c>
      <c r="AY26" s="491">
        <v>8468.1651725133179</v>
      </c>
      <c r="AZ26" s="491">
        <v>8481.718384005504</v>
      </c>
      <c r="BA26" s="491">
        <v>8495.370177366025</v>
      </c>
    </row>
    <row r="27" spans="1:53" ht="12.65" customHeight="1" x14ac:dyDescent="0.25">
      <c r="A27" s="494" t="s">
        <v>618</v>
      </c>
      <c r="B27" s="490" t="s">
        <v>315</v>
      </c>
      <c r="C27" s="491">
        <v>2994.7668716622179</v>
      </c>
      <c r="D27" s="491">
        <v>3143.4784883720922</v>
      </c>
      <c r="E27" s="491">
        <v>2729.5427906976743</v>
      </c>
      <c r="F27" s="491">
        <v>3186.3646511627917</v>
      </c>
      <c r="G27" s="491">
        <v>3812.488023255813</v>
      </c>
      <c r="H27" s="491">
        <v>3749.8252902228896</v>
      </c>
      <c r="I27" s="491">
        <v>3115.8877906976745</v>
      </c>
      <c r="J27" s="491">
        <v>2670.3077906976741</v>
      </c>
      <c r="K27" s="491">
        <v>2663.0987209302325</v>
      </c>
      <c r="L27" s="491">
        <v>1933.0005813953485</v>
      </c>
      <c r="M27" s="491">
        <v>2656.1779998196844</v>
      </c>
      <c r="N27" s="491">
        <v>2473.8044849422095</v>
      </c>
      <c r="O27" s="491">
        <v>2703.7612186839174</v>
      </c>
      <c r="P27" s="491">
        <v>1820.1695391077285</v>
      </c>
      <c r="Q27" s="491">
        <v>1814.0232898340689</v>
      </c>
      <c r="R27" s="491">
        <v>2092.3762049857323</v>
      </c>
      <c r="S27" s="491">
        <v>2033.8280574214384</v>
      </c>
      <c r="T27" s="491">
        <v>2073.4932735251887</v>
      </c>
      <c r="U27" s="491">
        <v>2042.460503801921</v>
      </c>
      <c r="V27" s="503">
        <v>2011.3575656023388</v>
      </c>
      <c r="W27" s="491">
        <v>2006.8453564161262</v>
      </c>
      <c r="X27" s="491">
        <v>2007.5473608149632</v>
      </c>
      <c r="Y27" s="491">
        <v>2022.2244293615422</v>
      </c>
      <c r="Z27" s="491">
        <v>2026.2357290704247</v>
      </c>
      <c r="AA27" s="491">
        <v>2022.0428984068872</v>
      </c>
      <c r="AB27" s="491">
        <v>2025.2690738591568</v>
      </c>
      <c r="AC27" s="491">
        <v>2048.6163456563158</v>
      </c>
      <c r="AD27" s="491">
        <v>2076.7379535967721</v>
      </c>
      <c r="AE27" s="491">
        <v>2087.2506359060667</v>
      </c>
      <c r="AF27" s="491">
        <v>2095.1105633988955</v>
      </c>
      <c r="AG27" s="491">
        <v>2119.4763341904863</v>
      </c>
      <c r="AH27" s="491">
        <v>2158.7911425555417</v>
      </c>
      <c r="AI27" s="491">
        <v>2182.28045670352</v>
      </c>
      <c r="AJ27" s="491">
        <v>2235.4098893922892</v>
      </c>
      <c r="AK27" s="491">
        <v>2254.043764511689</v>
      </c>
      <c r="AL27" s="491">
        <v>2307.3606811292689</v>
      </c>
      <c r="AM27" s="491">
        <v>2315.7739189343724</v>
      </c>
      <c r="AN27" s="491">
        <v>2340.7342155195479</v>
      </c>
      <c r="AO27" s="491">
        <v>2368.580474547005</v>
      </c>
      <c r="AP27" s="491">
        <v>2394.9110583922893</v>
      </c>
      <c r="AQ27" s="491">
        <v>2412.6936434762688</v>
      </c>
      <c r="AR27" s="491">
        <v>2420.7757840674853</v>
      </c>
      <c r="AS27" s="491">
        <v>2450.9019522862677</v>
      </c>
      <c r="AT27" s="491">
        <v>2462.3826761653904</v>
      </c>
      <c r="AU27" s="491">
        <v>2469.673125652751</v>
      </c>
      <c r="AV27" s="491">
        <v>2475.8758294319464</v>
      </c>
      <c r="AW27" s="491">
        <v>2490.5976209098894</v>
      </c>
      <c r="AX27" s="491">
        <v>2504.2473202570195</v>
      </c>
      <c r="AY27" s="491">
        <v>2511.4977100056135</v>
      </c>
      <c r="AZ27" s="491">
        <v>2515.4469710144799</v>
      </c>
      <c r="BA27" s="491">
        <v>2521.539482230773</v>
      </c>
    </row>
    <row r="28" spans="1:53" ht="12.65" customHeight="1" x14ac:dyDescent="0.25">
      <c r="A28" s="494" t="s">
        <v>619</v>
      </c>
      <c r="B28" s="490" t="s">
        <v>1179</v>
      </c>
      <c r="C28" s="491">
        <v>780.39655205875476</v>
      </c>
      <c r="D28" s="491">
        <v>714.04046511627939</v>
      </c>
      <c r="E28" s="491">
        <v>696.60465116279067</v>
      </c>
      <c r="F28" s="491">
        <v>1052.2572093023255</v>
      </c>
      <c r="G28" s="491">
        <v>1607.0848837209303</v>
      </c>
      <c r="H28" s="491">
        <v>1889.6338196818829</v>
      </c>
      <c r="I28" s="491">
        <v>2316.1269767441859</v>
      </c>
      <c r="J28" s="491">
        <v>5365.4872093023259</v>
      </c>
      <c r="K28" s="491">
        <v>5071.9454651162787</v>
      </c>
      <c r="L28" s="491">
        <v>4771.0819767441862</v>
      </c>
      <c r="M28" s="491">
        <v>5257.4485875363307</v>
      </c>
      <c r="N28" s="491">
        <v>5481.387146897956</v>
      </c>
      <c r="O28" s="491">
        <v>6157.6481490687866</v>
      </c>
      <c r="P28" s="491">
        <v>6017.592714061072</v>
      </c>
      <c r="Q28" s="491">
        <v>5344.3151802105758</v>
      </c>
      <c r="R28" s="491">
        <v>5271.5501698244298</v>
      </c>
      <c r="S28" s="491">
        <v>5568.5167348654968</v>
      </c>
      <c r="T28" s="491">
        <v>5953.548487160484</v>
      </c>
      <c r="U28" s="491">
        <v>6047.25312134673</v>
      </c>
      <c r="V28" s="503">
        <v>6108.686402685179</v>
      </c>
      <c r="W28" s="491">
        <v>6171.9613054491019</v>
      </c>
      <c r="X28" s="491">
        <v>6210.6714838128191</v>
      </c>
      <c r="Y28" s="491">
        <v>6283.4809294240167</v>
      </c>
      <c r="Z28" s="491">
        <v>6325.0503875710174</v>
      </c>
      <c r="AA28" s="491">
        <v>6341.4783382425176</v>
      </c>
      <c r="AB28" s="491">
        <v>6386.4760254468019</v>
      </c>
      <c r="AC28" s="491">
        <v>6428.4259886777645</v>
      </c>
      <c r="AD28" s="491">
        <v>6453.9232743250268</v>
      </c>
      <c r="AE28" s="491">
        <v>6507.1023543037218</v>
      </c>
      <c r="AF28" s="491">
        <v>6559.8301929839754</v>
      </c>
      <c r="AG28" s="491">
        <v>6605.9181362751578</v>
      </c>
      <c r="AH28" s="491">
        <v>6648.5362868195889</v>
      </c>
      <c r="AI28" s="491">
        <v>6709.6613261108678</v>
      </c>
      <c r="AJ28" s="491">
        <v>6753.9966927241885</v>
      </c>
      <c r="AK28" s="491">
        <v>6807.3117223338877</v>
      </c>
      <c r="AL28" s="491">
        <v>6867.1663067708732</v>
      </c>
      <c r="AM28" s="491">
        <v>6916.935318274348</v>
      </c>
      <c r="AN28" s="491">
        <v>6942.2153548976439</v>
      </c>
      <c r="AO28" s="491">
        <v>6980.8515803904047</v>
      </c>
      <c r="AP28" s="491">
        <v>7009.8317380857907</v>
      </c>
      <c r="AQ28" s="491">
        <v>7035.3120142847147</v>
      </c>
      <c r="AR28" s="491">
        <v>7044.1414899122065</v>
      </c>
      <c r="AS28" s="491">
        <v>7083.8432741591905</v>
      </c>
      <c r="AT28" s="491">
        <v>7132.8833297260144</v>
      </c>
      <c r="AU28" s="491">
        <v>7182.0283241127036</v>
      </c>
      <c r="AV28" s="491">
        <v>7203.6721750582619</v>
      </c>
      <c r="AW28" s="491">
        <v>7211.4568376627085</v>
      </c>
      <c r="AX28" s="491">
        <v>7094.2126008142677</v>
      </c>
      <c r="AY28" s="491">
        <v>7109.7956590811227</v>
      </c>
      <c r="AZ28" s="491">
        <v>7115.6594612444915</v>
      </c>
      <c r="BA28" s="491">
        <v>7142.692650778562</v>
      </c>
    </row>
    <row r="29" spans="1:53" ht="12.65" customHeight="1" x14ac:dyDescent="0.25">
      <c r="A29" s="496" t="s">
        <v>634</v>
      </c>
      <c r="B29" s="490" t="s">
        <v>317</v>
      </c>
      <c r="C29" s="491">
        <v>29290.873320110906</v>
      </c>
      <c r="D29" s="491">
        <v>29823.778837209298</v>
      </c>
      <c r="E29" s="491">
        <v>33680.875</v>
      </c>
      <c r="F29" s="491">
        <v>33426.100581395345</v>
      </c>
      <c r="G29" s="491">
        <v>42793.114651162796</v>
      </c>
      <c r="H29" s="491">
        <v>40681.442246623454</v>
      </c>
      <c r="I29" s="491">
        <v>42425.441976744187</v>
      </c>
      <c r="J29" s="491">
        <v>21379.474767441858</v>
      </c>
      <c r="K29" s="491">
        <v>25649.804767441863</v>
      </c>
      <c r="L29" s="491">
        <v>23108.316744186042</v>
      </c>
      <c r="M29" s="491">
        <v>30069.801990387161</v>
      </c>
      <c r="N29" s="491">
        <v>20651.503521986822</v>
      </c>
      <c r="O29" s="491">
        <v>20821.269213478074</v>
      </c>
      <c r="P29" s="491">
        <v>19194.064140730705</v>
      </c>
      <c r="Q29" s="491">
        <v>18716.128209376817</v>
      </c>
      <c r="R29" s="491">
        <v>19148.696902275689</v>
      </c>
      <c r="S29" s="491">
        <v>19557.902340560715</v>
      </c>
      <c r="T29" s="491">
        <v>20023.035501764727</v>
      </c>
      <c r="U29" s="491">
        <v>20092.260551838532</v>
      </c>
      <c r="V29" s="503">
        <v>20042.359035906298</v>
      </c>
      <c r="W29" s="491">
        <v>20107.173164751533</v>
      </c>
      <c r="X29" s="491">
        <v>20182.01988400038</v>
      </c>
      <c r="Y29" s="491">
        <v>20383.85800179953</v>
      </c>
      <c r="Z29" s="491">
        <v>20887.899524764118</v>
      </c>
      <c r="AA29" s="491">
        <v>21383.014947109496</v>
      </c>
      <c r="AB29" s="491">
        <v>21488.447900718431</v>
      </c>
      <c r="AC29" s="491">
        <v>21612.314792664827</v>
      </c>
      <c r="AD29" s="491">
        <v>21785.902556682515</v>
      </c>
      <c r="AE29" s="491">
        <v>22356.613513518205</v>
      </c>
      <c r="AF29" s="491">
        <v>22708.669021428632</v>
      </c>
      <c r="AG29" s="491">
        <v>22864.85379551322</v>
      </c>
      <c r="AH29" s="491">
        <v>22959.305154497353</v>
      </c>
      <c r="AI29" s="491">
        <v>23375.791759006446</v>
      </c>
      <c r="AJ29" s="491">
        <v>23815.179779914528</v>
      </c>
      <c r="AK29" s="491">
        <v>24141.359791945251</v>
      </c>
      <c r="AL29" s="491">
        <v>24746.876118451855</v>
      </c>
      <c r="AM29" s="491">
        <v>24950.872202241397</v>
      </c>
      <c r="AN29" s="491">
        <v>25098.741253601293</v>
      </c>
      <c r="AO29" s="491">
        <v>25266.98212484159</v>
      </c>
      <c r="AP29" s="491">
        <v>25471.413804275315</v>
      </c>
      <c r="AQ29" s="491">
        <v>25677.978202284841</v>
      </c>
      <c r="AR29" s="491">
        <v>25871.7573223789</v>
      </c>
      <c r="AS29" s="491">
        <v>26061.5255797108</v>
      </c>
      <c r="AT29" s="491">
        <v>26411.405166045595</v>
      </c>
      <c r="AU29" s="491">
        <v>26766.687550344075</v>
      </c>
      <c r="AV29" s="491">
        <v>26768.878710842357</v>
      </c>
      <c r="AW29" s="491">
        <v>26739.894782876418</v>
      </c>
      <c r="AX29" s="491">
        <v>26771.264721452964</v>
      </c>
      <c r="AY29" s="491">
        <v>26967.361242895149</v>
      </c>
      <c r="AZ29" s="491">
        <v>27102.923955859686</v>
      </c>
      <c r="BA29" s="491">
        <v>27065.62713440874</v>
      </c>
    </row>
    <row r="30" spans="1:53" ht="12.65" customHeight="1" x14ac:dyDescent="0.25">
      <c r="A30" s="494"/>
      <c r="B30" s="488" t="s">
        <v>1180</v>
      </c>
      <c r="C30" s="489">
        <v>397879.09751525277</v>
      </c>
      <c r="D30" s="489">
        <v>431221.92162790702</v>
      </c>
      <c r="E30" s="489">
        <v>410802.20941860473</v>
      </c>
      <c r="F30" s="489">
        <v>426286.13127906981</v>
      </c>
      <c r="G30" s="489">
        <v>429031.63186046504</v>
      </c>
      <c r="H30" s="489">
        <v>427921.99783599802</v>
      </c>
      <c r="I30" s="489">
        <v>412145.14011627907</v>
      </c>
      <c r="J30" s="489">
        <v>393507.98581395356</v>
      </c>
      <c r="K30" s="489">
        <v>397442.44918604661</v>
      </c>
      <c r="L30" s="489">
        <v>390573.98220930225</v>
      </c>
      <c r="M30" s="489">
        <v>442831.339969419</v>
      </c>
      <c r="N30" s="489">
        <v>387325.82612508873</v>
      </c>
      <c r="O30" s="489">
        <v>384312.32885898621</v>
      </c>
      <c r="P30" s="489">
        <v>384099.03567942063</v>
      </c>
      <c r="Q30" s="489">
        <v>349451.33917233715</v>
      </c>
      <c r="R30" s="489">
        <v>357569.51338768133</v>
      </c>
      <c r="S30" s="489">
        <v>373861.92586292065</v>
      </c>
      <c r="T30" s="489">
        <v>374414.93493545277</v>
      </c>
      <c r="U30" s="489">
        <v>377104.48859387118</v>
      </c>
      <c r="V30" s="502">
        <v>369568.77396053378</v>
      </c>
      <c r="W30" s="489">
        <v>366858.85588519019</v>
      </c>
      <c r="X30" s="489">
        <v>373150.02890510223</v>
      </c>
      <c r="Y30" s="489">
        <v>378882.10838556779</v>
      </c>
      <c r="Z30" s="489">
        <v>374548.57109209488</v>
      </c>
      <c r="AA30" s="489">
        <v>380943.64520168508</v>
      </c>
      <c r="AB30" s="489">
        <v>383964.89745144325</v>
      </c>
      <c r="AC30" s="489">
        <v>380452.97750370036</v>
      </c>
      <c r="AD30" s="489">
        <v>380367.04928460991</v>
      </c>
      <c r="AE30" s="489">
        <v>388565.13077562355</v>
      </c>
      <c r="AF30" s="489">
        <v>383209.92733787186</v>
      </c>
      <c r="AG30" s="489">
        <v>382982.16413401655</v>
      </c>
      <c r="AH30" s="489">
        <v>388677.43538291816</v>
      </c>
      <c r="AI30" s="489">
        <v>391662.92417485802</v>
      </c>
      <c r="AJ30" s="489">
        <v>393224.42768180423</v>
      </c>
      <c r="AK30" s="489">
        <v>394001.31523205724</v>
      </c>
      <c r="AL30" s="489">
        <v>392845.92877433106</v>
      </c>
      <c r="AM30" s="489">
        <v>391354.82250033598</v>
      </c>
      <c r="AN30" s="489">
        <v>390836.31134149019</v>
      </c>
      <c r="AO30" s="489">
        <v>389205.6848445232</v>
      </c>
      <c r="AP30" s="489">
        <v>387098.08801954321</v>
      </c>
      <c r="AQ30" s="489">
        <v>386003.73746190738</v>
      </c>
      <c r="AR30" s="489">
        <v>385751.6800969264</v>
      </c>
      <c r="AS30" s="489">
        <v>384679.03671298519</v>
      </c>
      <c r="AT30" s="489">
        <v>383251.88889726129</v>
      </c>
      <c r="AU30" s="489">
        <v>381328.48927967023</v>
      </c>
      <c r="AV30" s="489">
        <v>379978.14846934355</v>
      </c>
      <c r="AW30" s="489">
        <v>378124.98365912761</v>
      </c>
      <c r="AX30" s="489">
        <v>377280.51425142674</v>
      </c>
      <c r="AY30" s="489">
        <v>376762.69230516296</v>
      </c>
      <c r="AZ30" s="489">
        <v>376007.34675906133</v>
      </c>
      <c r="BA30" s="489">
        <v>374530.00962551648</v>
      </c>
    </row>
    <row r="31" spans="1:53" ht="12.65" customHeight="1" x14ac:dyDescent="0.25">
      <c r="A31" s="494"/>
      <c r="B31" s="490" t="s">
        <v>1181</v>
      </c>
      <c r="C31" s="491">
        <v>288620.33120524912</v>
      </c>
      <c r="D31" s="491">
        <v>315260.90742187866</v>
      </c>
      <c r="E31" s="491">
        <v>300114.49477395357</v>
      </c>
      <c r="F31" s="491">
        <v>286673.19934873568</v>
      </c>
      <c r="G31" s="491">
        <v>286100.85087126523</v>
      </c>
      <c r="H31" s="491">
        <v>284162.35935631604</v>
      </c>
      <c r="I31" s="491">
        <v>271653.68510866031</v>
      </c>
      <c r="J31" s="491">
        <v>261047.02532209523</v>
      </c>
      <c r="K31" s="491">
        <v>256600.57435330082</v>
      </c>
      <c r="L31" s="491">
        <v>252897.55067784022</v>
      </c>
      <c r="M31" s="491">
        <v>281769.09276223765</v>
      </c>
      <c r="N31" s="491">
        <v>253215.55069315055</v>
      </c>
      <c r="O31" s="491">
        <v>250789.81901927976</v>
      </c>
      <c r="P31" s="491">
        <v>263717.67535091768</v>
      </c>
      <c r="Q31" s="491">
        <v>237313.36015119436</v>
      </c>
      <c r="R31" s="491">
        <v>247131.72480823781</v>
      </c>
      <c r="S31" s="491">
        <v>260665.19746257243</v>
      </c>
      <c r="T31" s="491">
        <v>259705.46342452496</v>
      </c>
      <c r="U31" s="491">
        <v>263020.50275955914</v>
      </c>
      <c r="V31" s="503">
        <v>263613.50835606689</v>
      </c>
      <c r="W31" s="491">
        <v>261781.39076228798</v>
      </c>
      <c r="X31" s="491">
        <v>264260.32759182923</v>
      </c>
      <c r="Y31" s="491">
        <v>267825.62100201886</v>
      </c>
      <c r="Z31" s="491">
        <v>262560.63040900714</v>
      </c>
      <c r="AA31" s="491">
        <v>266533.73441771889</v>
      </c>
      <c r="AB31" s="491">
        <v>267408.58381962299</v>
      </c>
      <c r="AC31" s="491">
        <v>264641.0082889747</v>
      </c>
      <c r="AD31" s="491">
        <v>262519.98475071712</v>
      </c>
      <c r="AE31" s="491">
        <v>267135.88415768062</v>
      </c>
      <c r="AF31" s="491">
        <v>258781.58559457809</v>
      </c>
      <c r="AG31" s="491">
        <v>257566.73386944129</v>
      </c>
      <c r="AH31" s="491">
        <v>258597.9635213876</v>
      </c>
      <c r="AI31" s="491">
        <v>260040.27410097522</v>
      </c>
      <c r="AJ31" s="491">
        <v>260464.01712806971</v>
      </c>
      <c r="AK31" s="491">
        <v>260499.32324176395</v>
      </c>
      <c r="AL31" s="491">
        <v>260701.25759659469</v>
      </c>
      <c r="AM31" s="491">
        <v>260775.8602617291</v>
      </c>
      <c r="AN31" s="491">
        <v>261214.36950068123</v>
      </c>
      <c r="AO31" s="491">
        <v>261084.02058494507</v>
      </c>
      <c r="AP31" s="491">
        <v>260686.35760371262</v>
      </c>
      <c r="AQ31" s="491">
        <v>260834.55337232258</v>
      </c>
      <c r="AR31" s="491">
        <v>261322.09739917904</v>
      </c>
      <c r="AS31" s="491">
        <v>261257.56123756224</v>
      </c>
      <c r="AT31" s="491">
        <v>260687.09962243671</v>
      </c>
      <c r="AU31" s="491">
        <v>260031.1220278776</v>
      </c>
      <c r="AV31" s="491">
        <v>259389.32056414755</v>
      </c>
      <c r="AW31" s="491">
        <v>258655.89697041272</v>
      </c>
      <c r="AX31" s="491">
        <v>258365.03983019118</v>
      </c>
      <c r="AY31" s="491">
        <v>258046.29571564635</v>
      </c>
      <c r="AZ31" s="491">
        <v>257585.64668819116</v>
      </c>
      <c r="BA31" s="491">
        <v>256613.76002068524</v>
      </c>
    </row>
    <row r="32" spans="1:53" ht="12.65" customHeight="1" x14ac:dyDescent="0.25">
      <c r="A32" s="494"/>
      <c r="B32" s="490" t="s">
        <v>1182</v>
      </c>
      <c r="C32" s="491">
        <v>96112.782229989156</v>
      </c>
      <c r="D32" s="491">
        <v>101609.69373345601</v>
      </c>
      <c r="E32" s="491">
        <v>96641.095949209295</v>
      </c>
      <c r="F32" s="491">
        <v>126120.99133069385</v>
      </c>
      <c r="G32" s="491">
        <v>130060.64813787915</v>
      </c>
      <c r="H32" s="491">
        <v>130623.18048699757</v>
      </c>
      <c r="I32" s="491">
        <v>128068.66338853196</v>
      </c>
      <c r="J32" s="491">
        <v>120469.20188410516</v>
      </c>
      <c r="K32" s="491">
        <v>129227.76246953475</v>
      </c>
      <c r="L32" s="491">
        <v>127708.51801982064</v>
      </c>
      <c r="M32" s="491">
        <v>150105.77935905161</v>
      </c>
      <c r="N32" s="491">
        <v>124441.72328448261</v>
      </c>
      <c r="O32" s="491">
        <v>125858.66613045552</v>
      </c>
      <c r="P32" s="491">
        <v>112782.16892134714</v>
      </c>
      <c r="Q32" s="491">
        <v>108431.08896574823</v>
      </c>
      <c r="R32" s="491">
        <v>107048.67123251117</v>
      </c>
      <c r="S32" s="491">
        <v>109808.86492900971</v>
      </c>
      <c r="T32" s="491">
        <v>111262.70811334639</v>
      </c>
      <c r="U32" s="491">
        <v>110598.45066967559</v>
      </c>
      <c r="V32" s="503">
        <v>102425.61622667841</v>
      </c>
      <c r="W32" s="491">
        <v>101459.53559118992</v>
      </c>
      <c r="X32" s="491">
        <v>105177.45841583946</v>
      </c>
      <c r="Y32" s="491">
        <v>107263.49136807038</v>
      </c>
      <c r="Z32" s="491">
        <v>108122.22709209497</v>
      </c>
      <c r="AA32" s="491">
        <v>110400.47352401898</v>
      </c>
      <c r="AB32" s="491">
        <v>112348.79263416417</v>
      </c>
      <c r="AC32" s="491">
        <v>111523.77960024547</v>
      </c>
      <c r="AD32" s="491">
        <v>113397.25043601317</v>
      </c>
      <c r="AE32" s="491">
        <v>116812.98516529374</v>
      </c>
      <c r="AF32" s="491">
        <v>119643.03223357431</v>
      </c>
      <c r="AG32" s="491">
        <v>120387.40478860846</v>
      </c>
      <c r="AH32" s="491">
        <v>124629.60603987839</v>
      </c>
      <c r="AI32" s="491">
        <v>125966.39654515959</v>
      </c>
      <c r="AJ32" s="491">
        <v>126841.14602063027</v>
      </c>
      <c r="AK32" s="491">
        <v>127332.7738931191</v>
      </c>
      <c r="AL32" s="491">
        <v>125732.43253136815</v>
      </c>
      <c r="AM32" s="491">
        <v>124063.99419821479</v>
      </c>
      <c r="AN32" s="491">
        <v>122960.62189985452</v>
      </c>
      <c r="AO32" s="491">
        <v>121312.62845101813</v>
      </c>
      <c r="AP32" s="491">
        <v>119475.02228195529</v>
      </c>
      <c r="AQ32" s="491">
        <v>118071.24052868213</v>
      </c>
      <c r="AR32" s="491">
        <v>117144.9305548625</v>
      </c>
      <c r="AS32" s="491">
        <v>115974.34375437995</v>
      </c>
      <c r="AT32" s="491">
        <v>114969.82633284028</v>
      </c>
      <c r="AU32" s="491">
        <v>113531.00984303797</v>
      </c>
      <c r="AV32" s="491">
        <v>112726.55073090948</v>
      </c>
      <c r="AW32" s="491">
        <v>111460.46607722236</v>
      </c>
      <c r="AX32" s="491">
        <v>110738.91977526489</v>
      </c>
      <c r="AY32" s="491">
        <v>110386.50399553058</v>
      </c>
      <c r="AZ32" s="491">
        <v>109935.99211928046</v>
      </c>
      <c r="BA32" s="491">
        <v>109282.62490652449</v>
      </c>
    </row>
    <row r="33" spans="1:53" ht="12.65" customHeight="1" x14ac:dyDescent="0.25">
      <c r="A33" s="494" t="s">
        <v>613</v>
      </c>
      <c r="B33" s="490" t="s">
        <v>1183</v>
      </c>
      <c r="C33" s="491">
        <v>13145.984080014412</v>
      </c>
      <c r="D33" s="491">
        <v>14351.32047257233</v>
      </c>
      <c r="E33" s="491">
        <v>14046.618695441837</v>
      </c>
      <c r="F33" s="491">
        <v>13491.940599640218</v>
      </c>
      <c r="G33" s="491">
        <v>12870.132851320655</v>
      </c>
      <c r="H33" s="491">
        <v>13136.457992684513</v>
      </c>
      <c r="I33" s="491">
        <v>12422.791619086762</v>
      </c>
      <c r="J33" s="491">
        <v>11991.758607753189</v>
      </c>
      <c r="K33" s="491">
        <v>11614.112363210977</v>
      </c>
      <c r="L33" s="491">
        <v>9967.9135116414855</v>
      </c>
      <c r="M33" s="491">
        <v>10956.467848129696</v>
      </c>
      <c r="N33" s="491">
        <v>9668.5521474555662</v>
      </c>
      <c r="O33" s="491">
        <v>7663.8437092508984</v>
      </c>
      <c r="P33" s="491">
        <v>7599.191407155723</v>
      </c>
      <c r="Q33" s="491">
        <v>3706.8900553945923</v>
      </c>
      <c r="R33" s="491">
        <v>3389.1173469324872</v>
      </c>
      <c r="S33" s="491">
        <v>3387.8634713383608</v>
      </c>
      <c r="T33" s="491">
        <v>3446.7633975815847</v>
      </c>
      <c r="U33" s="491">
        <v>3485.535164636537</v>
      </c>
      <c r="V33" s="503">
        <v>3529.6493777885034</v>
      </c>
      <c r="W33" s="491">
        <v>3617.9295317123106</v>
      </c>
      <c r="X33" s="491">
        <v>3712.2428974335303</v>
      </c>
      <c r="Y33" s="491">
        <v>3792.9960154786604</v>
      </c>
      <c r="Z33" s="491">
        <v>3865.7135909928088</v>
      </c>
      <c r="AA33" s="491">
        <v>4009.4372599471531</v>
      </c>
      <c r="AB33" s="491">
        <v>4207.5209976559918</v>
      </c>
      <c r="AC33" s="491">
        <v>4288.1896144801558</v>
      </c>
      <c r="AD33" s="491">
        <v>4449.8140978796364</v>
      </c>
      <c r="AE33" s="491">
        <v>4616.2614526491097</v>
      </c>
      <c r="AF33" s="491">
        <v>4785.3095097194955</v>
      </c>
      <c r="AG33" s="491">
        <v>5028.0254759668524</v>
      </c>
      <c r="AH33" s="491">
        <v>5449.8658216522153</v>
      </c>
      <c r="AI33" s="491">
        <v>5656.2535287231876</v>
      </c>
      <c r="AJ33" s="491">
        <v>5919.2645331040903</v>
      </c>
      <c r="AK33" s="491">
        <v>6169.2180971740709</v>
      </c>
      <c r="AL33" s="491">
        <v>6412.2386463681751</v>
      </c>
      <c r="AM33" s="491">
        <v>6514.9680403919583</v>
      </c>
      <c r="AN33" s="491">
        <v>6661.3199409543977</v>
      </c>
      <c r="AO33" s="491">
        <v>6809.0358085600192</v>
      </c>
      <c r="AP33" s="491">
        <v>6936.7081338752159</v>
      </c>
      <c r="AQ33" s="491">
        <v>7097.9435609025459</v>
      </c>
      <c r="AR33" s="491">
        <v>7284.6521428848273</v>
      </c>
      <c r="AS33" s="491">
        <v>7447.1317210430498</v>
      </c>
      <c r="AT33" s="491">
        <v>7594.9629419843086</v>
      </c>
      <c r="AU33" s="491">
        <v>7766.3574087546458</v>
      </c>
      <c r="AV33" s="491">
        <v>7862.2771742864661</v>
      </c>
      <c r="AW33" s="491">
        <v>8008.6206114925899</v>
      </c>
      <c r="AX33" s="491">
        <v>8176.5546459706557</v>
      </c>
      <c r="AY33" s="491">
        <v>8329.8925939860092</v>
      </c>
      <c r="AZ33" s="491">
        <v>8485.7079515896912</v>
      </c>
      <c r="BA33" s="491">
        <v>8633.6246983067449</v>
      </c>
    </row>
    <row r="34" spans="1:53" ht="12.65" customHeight="1" x14ac:dyDescent="0.25">
      <c r="A34" s="494"/>
      <c r="B34" s="484" t="s">
        <v>1189</v>
      </c>
      <c r="C34" s="485">
        <v>1096.1920701077229</v>
      </c>
      <c r="D34" s="485">
        <v>143.08151162790699</v>
      </c>
      <c r="E34" s="485">
        <v>355.75872093023258</v>
      </c>
      <c r="F34" s="485">
        <v>348.84360465116271</v>
      </c>
      <c r="G34" s="485">
        <v>282.54244186046515</v>
      </c>
      <c r="H34" s="485">
        <v>1483.0067046293498</v>
      </c>
      <c r="I34" s="485">
        <v>1075.7137209302323</v>
      </c>
      <c r="J34" s="485">
        <v>2470.677906976744</v>
      </c>
      <c r="K34" s="485">
        <v>729.02500000000032</v>
      </c>
      <c r="L34" s="485">
        <v>2318.7579069767435</v>
      </c>
      <c r="M34" s="485">
        <v>4137.5760459785915</v>
      </c>
      <c r="N34" s="485">
        <v>5510.7185426133956</v>
      </c>
      <c r="O34" s="485">
        <v>2721.551015311727</v>
      </c>
      <c r="P34" s="485">
        <v>4665.5646975757963</v>
      </c>
      <c r="Q34" s="485">
        <v>3291.294098977482</v>
      </c>
      <c r="R34" s="485">
        <v>3614.007860526403</v>
      </c>
      <c r="S34" s="485">
        <v>0</v>
      </c>
      <c r="T34" s="485">
        <v>0</v>
      </c>
      <c r="U34" s="485">
        <v>0</v>
      </c>
      <c r="V34" s="504">
        <v>0</v>
      </c>
      <c r="W34" s="485">
        <v>0</v>
      </c>
      <c r="X34" s="485">
        <v>0</v>
      </c>
      <c r="Y34" s="485">
        <v>0</v>
      </c>
      <c r="Z34" s="485">
        <v>0</v>
      </c>
      <c r="AA34" s="485">
        <v>0</v>
      </c>
      <c r="AB34" s="485">
        <v>0</v>
      </c>
      <c r="AC34" s="485">
        <v>0</v>
      </c>
      <c r="AD34" s="485">
        <v>0</v>
      </c>
      <c r="AE34" s="485">
        <v>0</v>
      </c>
      <c r="AF34" s="485">
        <v>0</v>
      </c>
      <c r="AG34" s="485">
        <v>0</v>
      </c>
      <c r="AH34" s="485">
        <v>0</v>
      </c>
      <c r="AI34" s="485">
        <v>0</v>
      </c>
      <c r="AJ34" s="485">
        <v>0</v>
      </c>
      <c r="AK34" s="485">
        <v>0</v>
      </c>
      <c r="AL34" s="485">
        <v>0</v>
      </c>
      <c r="AM34" s="485">
        <v>0</v>
      </c>
      <c r="AN34" s="485">
        <v>0</v>
      </c>
      <c r="AO34" s="485">
        <v>0</v>
      </c>
      <c r="AP34" s="485">
        <v>0</v>
      </c>
      <c r="AQ34" s="485">
        <v>0</v>
      </c>
      <c r="AR34" s="485">
        <v>0</v>
      </c>
      <c r="AS34" s="485">
        <v>0</v>
      </c>
      <c r="AT34" s="485">
        <v>0</v>
      </c>
      <c r="AU34" s="485">
        <v>0</v>
      </c>
      <c r="AV34" s="485">
        <v>0</v>
      </c>
      <c r="AW34" s="485">
        <v>0</v>
      </c>
      <c r="AX34" s="485">
        <v>0</v>
      </c>
      <c r="AY34" s="485">
        <v>0</v>
      </c>
      <c r="AZ34" s="485">
        <v>0</v>
      </c>
      <c r="BA34"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pageSetUpPr fitToPage="1"/>
  </sheetPr>
  <dimension ref="A1:BA48"/>
  <sheetViews>
    <sheetView topLeftCell="A7" workbookViewId="0">
      <pane xSplit="2" topLeftCell="P1" activePane="topRight" state="frozen"/>
      <selection pane="topRight"/>
    </sheetView>
  </sheetViews>
  <sheetFormatPr defaultColWidth="9.08984375" defaultRowHeight="12.65" customHeight="1" x14ac:dyDescent="0.35"/>
  <cols>
    <col min="1" max="1" width="27.7265625" style="129" customWidth="1"/>
    <col min="2" max="2" width="50.7265625" style="129" customWidth="1"/>
    <col min="3" max="53" width="9.7265625" style="130" customWidth="1"/>
    <col min="54" max="16384" width="9.08984375" style="129"/>
  </cols>
  <sheetData>
    <row r="1" spans="1:53" ht="12.65" customHeight="1" x14ac:dyDescent="0.35">
      <c r="B1" s="476" t="s">
        <v>1151</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7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30</v>
      </c>
      <c r="C2" s="479"/>
      <c r="D2" s="479"/>
      <c r="E2" s="479"/>
      <c r="F2" s="479"/>
      <c r="G2" s="479"/>
      <c r="H2" s="479"/>
      <c r="I2" s="479"/>
      <c r="J2" s="479"/>
      <c r="K2" s="479"/>
      <c r="L2" s="479"/>
      <c r="M2" s="479"/>
      <c r="N2" s="479"/>
      <c r="O2" s="479"/>
      <c r="P2" s="479"/>
      <c r="Q2" s="479"/>
      <c r="R2" s="479"/>
      <c r="S2" s="479"/>
      <c r="T2" s="479"/>
      <c r="U2" s="479"/>
      <c r="V2" s="479"/>
      <c r="W2" s="479"/>
      <c r="X2" s="479"/>
      <c r="Y2" s="479"/>
      <c r="Z2" s="479"/>
      <c r="AA2" s="479"/>
      <c r="AB2" s="479"/>
      <c r="AC2" s="479"/>
      <c r="AD2" s="479"/>
      <c r="AE2" s="479"/>
      <c r="AF2" s="479"/>
      <c r="AG2" s="479"/>
      <c r="AH2" s="479"/>
      <c r="AI2" s="479"/>
      <c r="AJ2" s="479"/>
      <c r="AK2" s="479"/>
      <c r="AL2" s="479"/>
      <c r="AM2" s="479"/>
      <c r="AN2" s="479"/>
      <c r="AO2" s="479"/>
      <c r="AP2" s="479"/>
      <c r="AQ2" s="479"/>
      <c r="AR2" s="479"/>
      <c r="AS2" s="479"/>
      <c r="AT2" s="479"/>
      <c r="AU2" s="479"/>
      <c r="AV2" s="479"/>
      <c r="AW2" s="479"/>
      <c r="AX2" s="479"/>
      <c r="AY2" s="479"/>
      <c r="AZ2" s="479"/>
      <c r="BA2" s="479"/>
    </row>
    <row r="3" spans="1:53" ht="12.65" customHeight="1" x14ac:dyDescent="0.25">
      <c r="A3" s="494"/>
      <c r="B3" s="480" t="s">
        <v>1152</v>
      </c>
      <c r="C3" s="481">
        <v>266048.85522999999</v>
      </c>
      <c r="D3" s="481">
        <v>262782.37115999998</v>
      </c>
      <c r="E3" s="481">
        <v>288800.66814000002</v>
      </c>
      <c r="F3" s="481">
        <v>294975.21429999999</v>
      </c>
      <c r="G3" s="481">
        <v>286917.96512000001</v>
      </c>
      <c r="H3" s="481">
        <v>335101.40236000001</v>
      </c>
      <c r="I3" s="481">
        <v>319398.55278999999</v>
      </c>
      <c r="J3" s="481">
        <v>325849.45256000001</v>
      </c>
      <c r="K3" s="481">
        <v>317352.83477000002</v>
      </c>
      <c r="L3" s="481">
        <v>298815.45604999998</v>
      </c>
      <c r="M3" s="481">
        <v>298616.02886999998</v>
      </c>
      <c r="N3" s="481">
        <v>329735.44293000002</v>
      </c>
      <c r="O3" s="481">
        <v>362963.72223000001</v>
      </c>
      <c r="P3" s="481">
        <v>349530.43297999998</v>
      </c>
      <c r="Q3" s="481">
        <v>386859.50640999997</v>
      </c>
      <c r="R3" s="481">
        <v>410257.88858000003</v>
      </c>
      <c r="S3" s="481">
        <v>378721</v>
      </c>
      <c r="T3" s="481">
        <v>374045.93378000002</v>
      </c>
      <c r="U3" s="481">
        <v>373260.82553999999</v>
      </c>
      <c r="V3" s="481">
        <v>359729.62766</v>
      </c>
      <c r="W3" s="481">
        <v>355189.96399999998</v>
      </c>
      <c r="X3" s="481">
        <v>354203.30350309698</v>
      </c>
      <c r="Y3" s="481">
        <v>352793.62874000001</v>
      </c>
      <c r="Z3" s="481">
        <v>352193.86637</v>
      </c>
      <c r="AA3" s="481">
        <v>351886.02827000001</v>
      </c>
      <c r="AB3" s="481">
        <v>351499.21928999998</v>
      </c>
      <c r="AC3" s="481">
        <v>351187.66555999999</v>
      </c>
      <c r="AD3" s="481">
        <v>350541.97824000003</v>
      </c>
      <c r="AE3" s="481">
        <v>342509.76046000002</v>
      </c>
      <c r="AF3" s="481">
        <v>342075.82273000001</v>
      </c>
      <c r="AG3" s="481">
        <v>341875.94264999998</v>
      </c>
      <c r="AH3" s="481">
        <v>341507.36567000003</v>
      </c>
      <c r="AI3" s="481">
        <v>341245.72379000002</v>
      </c>
      <c r="AJ3" s="481">
        <v>341101.80940999999</v>
      </c>
      <c r="AK3" s="481">
        <v>340848.66129999998</v>
      </c>
      <c r="AL3" s="481">
        <v>340705.76374999998</v>
      </c>
      <c r="AM3" s="481">
        <v>340462.59341999999</v>
      </c>
      <c r="AN3" s="481">
        <v>340161.09879999998</v>
      </c>
      <c r="AO3" s="481">
        <v>339977.52620000002</v>
      </c>
      <c r="AP3" s="481">
        <v>339782.58659999998</v>
      </c>
      <c r="AQ3" s="481">
        <v>339500.33896000002</v>
      </c>
      <c r="AR3" s="481">
        <v>339338.29908999999</v>
      </c>
      <c r="AS3" s="481">
        <v>339194.04057999997</v>
      </c>
      <c r="AT3" s="481">
        <v>338903.93884000002</v>
      </c>
      <c r="AU3" s="481">
        <v>338589.83893999999</v>
      </c>
      <c r="AV3" s="481">
        <v>338290.59969</v>
      </c>
      <c r="AW3" s="481">
        <v>337486.18732999999</v>
      </c>
      <c r="AX3" s="481">
        <v>337279.63915</v>
      </c>
      <c r="AY3" s="481">
        <v>337086.57961999997</v>
      </c>
      <c r="AZ3" s="481">
        <v>336876.73794000002</v>
      </c>
      <c r="BA3" s="481">
        <v>336741.45912999997</v>
      </c>
    </row>
    <row r="4" spans="1:53" ht="12.65" customHeight="1" x14ac:dyDescent="0.25">
      <c r="A4" s="494"/>
      <c r="B4" s="482" t="s">
        <v>1153</v>
      </c>
      <c r="C4" s="483">
        <v>266048.85522999999</v>
      </c>
      <c r="D4" s="483">
        <v>262782.37115999998</v>
      </c>
      <c r="E4" s="483">
        <v>288800.66814000002</v>
      </c>
      <c r="F4" s="483">
        <v>294975.21429999999</v>
      </c>
      <c r="G4" s="483">
        <v>286917.96512000001</v>
      </c>
      <c r="H4" s="483">
        <v>335101.40236000001</v>
      </c>
      <c r="I4" s="483">
        <v>319398.55278999999</v>
      </c>
      <c r="J4" s="483">
        <v>325849.45256000001</v>
      </c>
      <c r="K4" s="483">
        <v>317352.83477000002</v>
      </c>
      <c r="L4" s="483">
        <v>298815.45604999998</v>
      </c>
      <c r="M4" s="483">
        <v>298616.02886999998</v>
      </c>
      <c r="N4" s="483">
        <v>329735.44293000002</v>
      </c>
      <c r="O4" s="483">
        <v>362963.72223000001</v>
      </c>
      <c r="P4" s="483">
        <v>349530.43297999998</v>
      </c>
      <c r="Q4" s="483">
        <v>386859.50640999997</v>
      </c>
      <c r="R4" s="483">
        <v>410257.88858000003</v>
      </c>
      <c r="S4" s="483">
        <v>378721</v>
      </c>
      <c r="T4" s="483">
        <v>374045.93378000002</v>
      </c>
      <c r="U4" s="483">
        <v>373260.82553999999</v>
      </c>
      <c r="V4" s="483">
        <v>359729.62766</v>
      </c>
      <c r="W4" s="483">
        <v>355189.96399999998</v>
      </c>
      <c r="X4" s="483">
        <v>353503.234623097</v>
      </c>
      <c r="Y4" s="483">
        <v>352793.62874000001</v>
      </c>
      <c r="Z4" s="483">
        <v>352193.86637</v>
      </c>
      <c r="AA4" s="483">
        <v>351886.02827000001</v>
      </c>
      <c r="AB4" s="483">
        <v>351499.21928999998</v>
      </c>
      <c r="AC4" s="483">
        <v>351187.66555999999</v>
      </c>
      <c r="AD4" s="483">
        <v>350541.97824000003</v>
      </c>
      <c r="AE4" s="483">
        <v>342509.76046000002</v>
      </c>
      <c r="AF4" s="483">
        <v>342075.82273000001</v>
      </c>
      <c r="AG4" s="483">
        <v>341875.94264999998</v>
      </c>
      <c r="AH4" s="483">
        <v>341507.36567000003</v>
      </c>
      <c r="AI4" s="483">
        <v>341245.72379000002</v>
      </c>
      <c r="AJ4" s="483">
        <v>341101.80940999999</v>
      </c>
      <c r="AK4" s="483">
        <v>340848.66129999998</v>
      </c>
      <c r="AL4" s="483">
        <v>340705.76374999998</v>
      </c>
      <c r="AM4" s="483">
        <v>340462.59341999999</v>
      </c>
      <c r="AN4" s="483">
        <v>340161.09879999998</v>
      </c>
      <c r="AO4" s="483">
        <v>339977.52620000002</v>
      </c>
      <c r="AP4" s="483">
        <v>339782.58659999998</v>
      </c>
      <c r="AQ4" s="483">
        <v>339500.33896000002</v>
      </c>
      <c r="AR4" s="483">
        <v>339338.29908999999</v>
      </c>
      <c r="AS4" s="483">
        <v>339194.04057999997</v>
      </c>
      <c r="AT4" s="483">
        <v>338903.93884000002</v>
      </c>
      <c r="AU4" s="483">
        <v>338589.83893999999</v>
      </c>
      <c r="AV4" s="483">
        <v>338290.59969</v>
      </c>
      <c r="AW4" s="483">
        <v>337486.18732999999</v>
      </c>
      <c r="AX4" s="483">
        <v>337279.63915</v>
      </c>
      <c r="AY4" s="483">
        <v>337086.57961999997</v>
      </c>
      <c r="AZ4" s="483">
        <v>336876.73794000002</v>
      </c>
      <c r="BA4" s="483">
        <v>336741.45912999997</v>
      </c>
    </row>
    <row r="5" spans="1:53" ht="12.65" customHeight="1" x14ac:dyDescent="0.25">
      <c r="A5" s="494"/>
      <c r="B5" s="484" t="s">
        <v>1154</v>
      </c>
      <c r="C5" s="485">
        <v>0</v>
      </c>
      <c r="D5" s="485">
        <v>0</v>
      </c>
      <c r="E5" s="485">
        <v>0</v>
      </c>
      <c r="F5" s="485">
        <v>0</v>
      </c>
      <c r="G5" s="485">
        <v>0</v>
      </c>
      <c r="H5" s="485">
        <v>0</v>
      </c>
      <c r="I5" s="485">
        <v>0</v>
      </c>
      <c r="J5" s="485">
        <v>0</v>
      </c>
      <c r="K5" s="485">
        <v>0</v>
      </c>
      <c r="L5" s="485">
        <v>0</v>
      </c>
      <c r="M5" s="485">
        <v>0</v>
      </c>
      <c r="N5" s="485">
        <v>0</v>
      </c>
      <c r="O5" s="485">
        <v>0</v>
      </c>
      <c r="P5" s="485">
        <v>0</v>
      </c>
      <c r="Q5" s="485">
        <v>0</v>
      </c>
      <c r="R5" s="485">
        <v>0</v>
      </c>
      <c r="S5" s="485">
        <v>0</v>
      </c>
      <c r="T5" s="485">
        <v>0</v>
      </c>
      <c r="U5" s="485">
        <v>0</v>
      </c>
      <c r="V5" s="485">
        <v>0</v>
      </c>
      <c r="W5" s="485">
        <v>0</v>
      </c>
      <c r="X5" s="485">
        <v>700.06888000000004</v>
      </c>
      <c r="Y5" s="485">
        <v>0</v>
      </c>
      <c r="Z5" s="485">
        <v>0</v>
      </c>
      <c r="AA5" s="485">
        <v>0</v>
      </c>
      <c r="AB5" s="485">
        <v>0</v>
      </c>
      <c r="AC5" s="485">
        <v>0</v>
      </c>
      <c r="AD5" s="485">
        <v>0</v>
      </c>
      <c r="AE5" s="485">
        <v>0</v>
      </c>
      <c r="AF5" s="485">
        <v>0</v>
      </c>
      <c r="AG5" s="485">
        <v>0</v>
      </c>
      <c r="AH5" s="485">
        <v>0</v>
      </c>
      <c r="AI5" s="485">
        <v>0</v>
      </c>
      <c r="AJ5" s="485">
        <v>0</v>
      </c>
      <c r="AK5" s="485">
        <v>0</v>
      </c>
      <c r="AL5" s="485">
        <v>0</v>
      </c>
      <c r="AM5" s="485">
        <v>0</v>
      </c>
      <c r="AN5" s="485">
        <v>0</v>
      </c>
      <c r="AO5" s="485">
        <v>0</v>
      </c>
      <c r="AP5" s="485">
        <v>0</v>
      </c>
      <c r="AQ5" s="485">
        <v>0</v>
      </c>
      <c r="AR5" s="485">
        <v>0</v>
      </c>
      <c r="AS5" s="485">
        <v>0</v>
      </c>
      <c r="AT5" s="485">
        <v>0</v>
      </c>
      <c r="AU5" s="485">
        <v>0</v>
      </c>
      <c r="AV5" s="485">
        <v>0</v>
      </c>
      <c r="AW5" s="485">
        <v>0</v>
      </c>
      <c r="AX5" s="485">
        <v>0</v>
      </c>
      <c r="AY5" s="485">
        <v>0</v>
      </c>
      <c r="AZ5" s="485">
        <v>0</v>
      </c>
      <c r="BA5" s="485">
        <v>0</v>
      </c>
    </row>
    <row r="6" spans="1:53" ht="12.65" customHeight="1" x14ac:dyDescent="0.25">
      <c r="A6" s="494"/>
      <c r="B6" s="486" t="s">
        <v>1155</v>
      </c>
      <c r="C6" s="487">
        <v>243032.5988489626</v>
      </c>
      <c r="D6" s="487">
        <v>255741.53255813959</v>
      </c>
      <c r="E6" s="487">
        <v>273290.39720930235</v>
      </c>
      <c r="F6" s="487">
        <v>294869.84604651167</v>
      </c>
      <c r="G6" s="487">
        <v>291246.70209302322</v>
      </c>
      <c r="H6" s="487">
        <v>319387.33053097891</v>
      </c>
      <c r="I6" s="487">
        <v>310922.08593023254</v>
      </c>
      <c r="J6" s="487">
        <v>309437.44546511624</v>
      </c>
      <c r="K6" s="487">
        <v>294282.18011627905</v>
      </c>
      <c r="L6" s="487">
        <v>278676.51279069774</v>
      </c>
      <c r="M6" s="487">
        <v>291161.73567661067</v>
      </c>
      <c r="N6" s="487">
        <v>322554.59379354253</v>
      </c>
      <c r="O6" s="487">
        <v>344303.58890306199</v>
      </c>
      <c r="P6" s="487">
        <v>336920.31936221081</v>
      </c>
      <c r="Q6" s="487">
        <v>371362.76382385608</v>
      </c>
      <c r="R6" s="487">
        <v>396002.27402062155</v>
      </c>
      <c r="S6" s="487">
        <v>360859</v>
      </c>
      <c r="T6" s="487">
        <v>356281.85492330045</v>
      </c>
      <c r="U6" s="487">
        <v>355728.26426138566</v>
      </c>
      <c r="V6" s="487">
        <v>345628.651505702</v>
      </c>
      <c r="W6" s="487">
        <v>341269.22791324556</v>
      </c>
      <c r="X6" s="487">
        <v>339798.59444075171</v>
      </c>
      <c r="Y6" s="487">
        <v>339320.28620537056</v>
      </c>
      <c r="Z6" s="487">
        <v>338830.3452854908</v>
      </c>
      <c r="AA6" s="487">
        <v>338621.93014290155</v>
      </c>
      <c r="AB6" s="487">
        <v>338352.77726370853</v>
      </c>
      <c r="AC6" s="487">
        <v>338150.05421609897</v>
      </c>
      <c r="AD6" s="487">
        <v>337726.59413559345</v>
      </c>
      <c r="AE6" s="487">
        <v>332255.4333145183</v>
      </c>
      <c r="AF6" s="487">
        <v>331984.15868990013</v>
      </c>
      <c r="AG6" s="487">
        <v>331879.12406130781</v>
      </c>
      <c r="AH6" s="487">
        <v>331647.49879456096</v>
      </c>
      <c r="AI6" s="487">
        <v>331526.8794866011</v>
      </c>
      <c r="AJ6" s="487">
        <v>331433.1648472161</v>
      </c>
      <c r="AK6" s="487">
        <v>331312.69928999402</v>
      </c>
      <c r="AL6" s="487">
        <v>331240.75814533257</v>
      </c>
      <c r="AM6" s="487">
        <v>331085.53040663933</v>
      </c>
      <c r="AN6" s="487">
        <v>330943.40158976178</v>
      </c>
      <c r="AO6" s="487">
        <v>330875.76244379592</v>
      </c>
      <c r="AP6" s="487">
        <v>330815.15565453039</v>
      </c>
      <c r="AQ6" s="487">
        <v>330681.59976886364</v>
      </c>
      <c r="AR6" s="487">
        <v>330621.83885455353</v>
      </c>
      <c r="AS6" s="487">
        <v>330598.13314545708</v>
      </c>
      <c r="AT6" s="487">
        <v>330465.17942981503</v>
      </c>
      <c r="AU6" s="487">
        <v>330280.59535535</v>
      </c>
      <c r="AV6" s="487">
        <v>330088.58967451012</v>
      </c>
      <c r="AW6" s="487">
        <v>329435.88227316801</v>
      </c>
      <c r="AX6" s="487">
        <v>329340.55050591793</v>
      </c>
      <c r="AY6" s="487">
        <v>329266.60784323706</v>
      </c>
      <c r="AZ6" s="487">
        <v>329133.20663393312</v>
      </c>
      <c r="BA6" s="487">
        <v>329107.60733471025</v>
      </c>
    </row>
    <row r="7" spans="1:53" ht="12.65" customHeight="1" x14ac:dyDescent="0.25">
      <c r="A7" s="494" t="s">
        <v>1200</v>
      </c>
      <c r="B7" s="480" t="s">
        <v>1156</v>
      </c>
      <c r="C7" s="481">
        <v>3005188.672830821</v>
      </c>
      <c r="D7" s="481">
        <v>3089280.5582968327</v>
      </c>
      <c r="E7" s="481">
        <v>3109541.0880333567</v>
      </c>
      <c r="F7" s="481">
        <v>3201662.0516412575</v>
      </c>
      <c r="G7" s="481">
        <v>3268362.4170964034</v>
      </c>
      <c r="H7" s="481">
        <v>3290095.6497883596</v>
      </c>
      <c r="I7" s="481">
        <v>3335672.2652325584</v>
      </c>
      <c r="J7" s="481">
        <v>3349746.8934883722</v>
      </c>
      <c r="K7" s="481">
        <v>3354453.0015116278</v>
      </c>
      <c r="L7" s="481">
        <v>3190645.0933720935</v>
      </c>
      <c r="M7" s="481">
        <v>3334345.1689520474</v>
      </c>
      <c r="N7" s="481">
        <v>3268496.8359924168</v>
      </c>
      <c r="O7" s="481">
        <v>3264877.8766245656</v>
      </c>
      <c r="P7" s="481">
        <v>3236309.9765580371</v>
      </c>
      <c r="Q7" s="481">
        <v>3158677.055000714</v>
      </c>
      <c r="R7" s="481">
        <v>3203608.6788309542</v>
      </c>
      <c r="S7" s="481">
        <v>3192401.2407002072</v>
      </c>
      <c r="T7" s="481">
        <v>3211305.6835414371</v>
      </c>
      <c r="U7" s="481">
        <v>3201319.650538668</v>
      </c>
      <c r="V7" s="481">
        <v>3198804.8831559159</v>
      </c>
      <c r="W7" s="481">
        <v>3203305.4908280927</v>
      </c>
      <c r="X7" s="481">
        <v>3220854.255290478</v>
      </c>
      <c r="Y7" s="481">
        <v>3247807.9968496794</v>
      </c>
      <c r="Z7" s="481">
        <v>3252828.0500413314</v>
      </c>
      <c r="AA7" s="481">
        <v>3268212.5423062881</v>
      </c>
      <c r="AB7" s="481">
        <v>3284191.6831978154</v>
      </c>
      <c r="AC7" s="481">
        <v>3306133.3587158555</v>
      </c>
      <c r="AD7" s="481">
        <v>3326484.7836891422</v>
      </c>
      <c r="AE7" s="481">
        <v>3352651.8473333642</v>
      </c>
      <c r="AF7" s="481">
        <v>3371350.154400547</v>
      </c>
      <c r="AG7" s="481">
        <v>3382388.840980432</v>
      </c>
      <c r="AH7" s="481">
        <v>3388411.1486440049</v>
      </c>
      <c r="AI7" s="481">
        <v>3412992.6650162302</v>
      </c>
      <c r="AJ7" s="481">
        <v>3429941.8137092218</v>
      </c>
      <c r="AK7" s="481">
        <v>3442975.9978457075</v>
      </c>
      <c r="AL7" s="481">
        <v>3459209.668788767</v>
      </c>
      <c r="AM7" s="481">
        <v>3482253.4991145926</v>
      </c>
      <c r="AN7" s="481">
        <v>3510610.1066724616</v>
      </c>
      <c r="AO7" s="481">
        <v>3540048.4572507613</v>
      </c>
      <c r="AP7" s="481">
        <v>3574680.4756738609</v>
      </c>
      <c r="AQ7" s="481">
        <v>3608257.6323962663</v>
      </c>
      <c r="AR7" s="481">
        <v>3651309.1117240991</v>
      </c>
      <c r="AS7" s="481">
        <v>3696657.5565412184</v>
      </c>
      <c r="AT7" s="481">
        <v>3736097.6660162117</v>
      </c>
      <c r="AU7" s="481">
        <v>3773648.412356304</v>
      </c>
      <c r="AV7" s="481">
        <v>3814371.404507556</v>
      </c>
      <c r="AW7" s="481">
        <v>3854721.8189728595</v>
      </c>
      <c r="AX7" s="481">
        <v>3893940.8172571715</v>
      </c>
      <c r="AY7" s="481">
        <v>3934589.2930584135</v>
      </c>
      <c r="AZ7" s="481">
        <v>3979833.3569219061</v>
      </c>
      <c r="BA7" s="481">
        <v>4019469.1729665999</v>
      </c>
    </row>
    <row r="8" spans="1:53" ht="12.65" customHeight="1" x14ac:dyDescent="0.25">
      <c r="A8" s="494"/>
      <c r="B8" s="482" t="s">
        <v>1157</v>
      </c>
      <c r="C8" s="483">
        <v>944823.50594244979</v>
      </c>
      <c r="D8" s="483">
        <v>978812.1111627908</v>
      </c>
      <c r="E8" s="483">
        <v>990016.66488372092</v>
      </c>
      <c r="F8" s="483">
        <v>995679.28000000014</v>
      </c>
      <c r="G8" s="483">
        <v>1008254.6560465118</v>
      </c>
      <c r="H8" s="483">
        <v>997519.32662820828</v>
      </c>
      <c r="I8" s="483">
        <v>989697.96744186047</v>
      </c>
      <c r="J8" s="483">
        <v>935106.91395348834</v>
      </c>
      <c r="K8" s="483">
        <v>936965.93662790698</v>
      </c>
      <c r="L8" s="483">
        <v>893852.874418605</v>
      </c>
      <c r="M8" s="483">
        <v>916445.22323984886</v>
      </c>
      <c r="N8" s="483">
        <v>906580.6925456099</v>
      </c>
      <c r="O8" s="483">
        <v>882207.28130530624</v>
      </c>
      <c r="P8" s="483">
        <v>876672.19809787022</v>
      </c>
      <c r="Q8" s="483">
        <v>876135.36038890737</v>
      </c>
      <c r="R8" s="483">
        <v>856974.48111351335</v>
      </c>
      <c r="S8" s="483">
        <v>887393.29065754812</v>
      </c>
      <c r="T8" s="483">
        <v>870777.25070214726</v>
      </c>
      <c r="U8" s="483">
        <v>840419.0132111155</v>
      </c>
      <c r="V8" s="483">
        <v>830291.90474793594</v>
      </c>
      <c r="W8" s="483">
        <v>817299.51630289177</v>
      </c>
      <c r="X8" s="483">
        <v>817115.44195997564</v>
      </c>
      <c r="Y8" s="483">
        <v>779841.80398596893</v>
      </c>
      <c r="Z8" s="483">
        <v>724989.63051683409</v>
      </c>
      <c r="AA8" s="483">
        <v>697721.68998206721</v>
      </c>
      <c r="AB8" s="483">
        <v>696950.24858688784</v>
      </c>
      <c r="AC8" s="483">
        <v>694712.85081252712</v>
      </c>
      <c r="AD8" s="483">
        <v>713697.52057031461</v>
      </c>
      <c r="AE8" s="483">
        <v>711150.15239512618</v>
      </c>
      <c r="AF8" s="483">
        <v>699930.93737713352</v>
      </c>
      <c r="AG8" s="483">
        <v>684112.37887347792</v>
      </c>
      <c r="AH8" s="483">
        <v>685196.42584072344</v>
      </c>
      <c r="AI8" s="483">
        <v>680378.12858887156</v>
      </c>
      <c r="AJ8" s="483">
        <v>636549.20160618832</v>
      </c>
      <c r="AK8" s="483">
        <v>611457.93300520722</v>
      </c>
      <c r="AL8" s="483">
        <v>541526.5053432741</v>
      </c>
      <c r="AM8" s="483">
        <v>536200.89691295812</v>
      </c>
      <c r="AN8" s="483">
        <v>518273.79302268178</v>
      </c>
      <c r="AO8" s="483">
        <v>503034.07985649345</v>
      </c>
      <c r="AP8" s="483">
        <v>508037.16527431348</v>
      </c>
      <c r="AQ8" s="483">
        <v>514478.72636528441</v>
      </c>
      <c r="AR8" s="483">
        <v>489567.96884094935</v>
      </c>
      <c r="AS8" s="483">
        <v>494612.48554096953</v>
      </c>
      <c r="AT8" s="483">
        <v>482091.66133373318</v>
      </c>
      <c r="AU8" s="483">
        <v>489094.81771325314</v>
      </c>
      <c r="AV8" s="483">
        <v>518899.28649684577</v>
      </c>
      <c r="AW8" s="483">
        <v>520307.80081766855</v>
      </c>
      <c r="AX8" s="483">
        <v>505296.20969699271</v>
      </c>
      <c r="AY8" s="483">
        <v>474107.5346797611</v>
      </c>
      <c r="AZ8" s="483">
        <v>445539.9163429364</v>
      </c>
      <c r="BA8" s="483">
        <v>441896.95728674077</v>
      </c>
    </row>
    <row r="9" spans="1:53" ht="12.65" customHeight="1" x14ac:dyDescent="0.25">
      <c r="A9" s="494"/>
      <c r="B9" s="482" t="s">
        <v>1158</v>
      </c>
      <c r="C9" s="483">
        <v>1680689.3418702078</v>
      </c>
      <c r="D9" s="483">
        <v>1703964.9587619489</v>
      </c>
      <c r="E9" s="483">
        <v>1763506.9812891704</v>
      </c>
      <c r="F9" s="483">
        <v>1851989.7483854436</v>
      </c>
      <c r="G9" s="483">
        <v>1871092.6447708225</v>
      </c>
      <c r="H9" s="483">
        <v>1906935.7384653962</v>
      </c>
      <c r="I9" s="483">
        <v>1944755.6931395349</v>
      </c>
      <c r="J9" s="483">
        <v>1991645.7934883719</v>
      </c>
      <c r="K9" s="483">
        <v>1957847.53</v>
      </c>
      <c r="L9" s="483">
        <v>1813552.6840697676</v>
      </c>
      <c r="M9" s="483">
        <v>1868750.9815268461</v>
      </c>
      <c r="N9" s="483">
        <v>1824338.7407126322</v>
      </c>
      <c r="O9" s="483">
        <v>1773063.6579013281</v>
      </c>
      <c r="P9" s="483">
        <v>1671021.4516212197</v>
      </c>
      <c r="Q9" s="483">
        <v>1561751.9923137755</v>
      </c>
      <c r="R9" s="483">
        <v>1601008.1326313789</v>
      </c>
      <c r="S9" s="483">
        <v>1550739.0886493491</v>
      </c>
      <c r="T9" s="483">
        <v>1524511.7387917098</v>
      </c>
      <c r="U9" s="483">
        <v>1475745.4352652733</v>
      </c>
      <c r="V9" s="483">
        <v>1422004.1255388961</v>
      </c>
      <c r="W9" s="483">
        <v>1368790.409253241</v>
      </c>
      <c r="X9" s="483">
        <v>1328967.7241042834</v>
      </c>
      <c r="Y9" s="483">
        <v>1374211.009821258</v>
      </c>
      <c r="Z9" s="483">
        <v>1399224.2090046948</v>
      </c>
      <c r="AA9" s="483">
        <v>1386225.3837324681</v>
      </c>
      <c r="AB9" s="483">
        <v>1353921.3047634892</v>
      </c>
      <c r="AC9" s="483">
        <v>1334787.7955906414</v>
      </c>
      <c r="AD9" s="483">
        <v>1291040.1931561523</v>
      </c>
      <c r="AE9" s="483">
        <v>1281429.8430118412</v>
      </c>
      <c r="AF9" s="483">
        <v>1254530.3724240891</v>
      </c>
      <c r="AG9" s="483">
        <v>1229683.440775211</v>
      </c>
      <c r="AH9" s="483">
        <v>1180185.2579051475</v>
      </c>
      <c r="AI9" s="483">
        <v>1162056.4378085255</v>
      </c>
      <c r="AJ9" s="483">
        <v>1172961.698888663</v>
      </c>
      <c r="AK9" s="483">
        <v>1155037.9024454309</v>
      </c>
      <c r="AL9" s="483">
        <v>1163794.3751235919</v>
      </c>
      <c r="AM9" s="483">
        <v>1103135.7311629837</v>
      </c>
      <c r="AN9" s="483">
        <v>1064278.53658566</v>
      </c>
      <c r="AO9" s="483">
        <v>1035893.3020209337</v>
      </c>
      <c r="AP9" s="483">
        <v>998850.2131927103</v>
      </c>
      <c r="AQ9" s="483">
        <v>947764.81347112823</v>
      </c>
      <c r="AR9" s="483">
        <v>951039.55232638586</v>
      </c>
      <c r="AS9" s="483">
        <v>927997.82258794876</v>
      </c>
      <c r="AT9" s="483">
        <v>926058.90479271242</v>
      </c>
      <c r="AU9" s="483">
        <v>905295.33135096345</v>
      </c>
      <c r="AV9" s="483">
        <v>864961.25254170154</v>
      </c>
      <c r="AW9" s="483">
        <v>852752.79204770364</v>
      </c>
      <c r="AX9" s="483">
        <v>849063.3816944327</v>
      </c>
      <c r="AY9" s="483">
        <v>869298.47941617016</v>
      </c>
      <c r="AZ9" s="483">
        <v>889355.49918079935</v>
      </c>
      <c r="BA9" s="483">
        <v>885835.13558844267</v>
      </c>
    </row>
    <row r="10" spans="1:53" ht="12.65" customHeight="1" x14ac:dyDescent="0.25">
      <c r="A10" s="494"/>
      <c r="B10" s="488" t="s">
        <v>1159</v>
      </c>
      <c r="C10" s="489">
        <v>1222380.4873149586</v>
      </c>
      <c r="D10" s="489">
        <v>1235565.6683715065</v>
      </c>
      <c r="E10" s="489">
        <v>1276775.0703884405</v>
      </c>
      <c r="F10" s="489">
        <v>1332222.4959522579</v>
      </c>
      <c r="G10" s="489">
        <v>1323283.8167146137</v>
      </c>
      <c r="H10" s="489">
        <v>1360059.717763114</v>
      </c>
      <c r="I10" s="489">
        <v>1368915.9569677531</v>
      </c>
      <c r="J10" s="489">
        <v>1412658.4485022579</v>
      </c>
      <c r="K10" s="489">
        <v>1371904.8600616085</v>
      </c>
      <c r="L10" s="489">
        <v>1240306.4402076188</v>
      </c>
      <c r="M10" s="489">
        <v>1227082.598003285</v>
      </c>
      <c r="N10" s="489">
        <v>1229842.2099596201</v>
      </c>
      <c r="O10" s="489">
        <v>1207530.1162176791</v>
      </c>
      <c r="P10" s="489">
        <v>1101493.074634637</v>
      </c>
      <c r="Q10" s="489">
        <v>1038345.4108557686</v>
      </c>
      <c r="R10" s="489">
        <v>1072829.0051732133</v>
      </c>
      <c r="S10" s="489">
        <v>1034542.2836179814</v>
      </c>
      <c r="T10" s="489">
        <v>990681.82508625253</v>
      </c>
      <c r="U10" s="489">
        <v>946022.83522453415</v>
      </c>
      <c r="V10" s="489">
        <v>888513.55363198812</v>
      </c>
      <c r="W10" s="489">
        <v>844859.66467677266</v>
      </c>
      <c r="X10" s="489">
        <v>814216.66562051012</v>
      </c>
      <c r="Y10" s="489">
        <v>841178.00158178015</v>
      </c>
      <c r="Z10" s="489">
        <v>864855.33944141178</v>
      </c>
      <c r="AA10" s="489">
        <v>841747.45081512618</v>
      </c>
      <c r="AB10" s="489">
        <v>807101.23355841264</v>
      </c>
      <c r="AC10" s="489">
        <v>803738.02200344403</v>
      </c>
      <c r="AD10" s="489">
        <v>767525.77885187883</v>
      </c>
      <c r="AE10" s="489">
        <v>757724.08120221528</v>
      </c>
      <c r="AF10" s="489">
        <v>743072.25200087414</v>
      </c>
      <c r="AG10" s="489">
        <v>716506.33014250651</v>
      </c>
      <c r="AH10" s="489">
        <v>663148.04470436496</v>
      </c>
      <c r="AI10" s="489">
        <v>650624.1382626124</v>
      </c>
      <c r="AJ10" s="489">
        <v>659389.53203011642</v>
      </c>
      <c r="AK10" s="489">
        <v>646270.33458346699</v>
      </c>
      <c r="AL10" s="489">
        <v>681918.02014627343</v>
      </c>
      <c r="AM10" s="489">
        <v>620997.95752461278</v>
      </c>
      <c r="AN10" s="489">
        <v>583799.61096614064</v>
      </c>
      <c r="AO10" s="489">
        <v>563244.97217306925</v>
      </c>
      <c r="AP10" s="489">
        <v>531536.96465226857</v>
      </c>
      <c r="AQ10" s="489">
        <v>495968.35000314971</v>
      </c>
      <c r="AR10" s="489">
        <v>492653.57212161197</v>
      </c>
      <c r="AS10" s="489">
        <v>471021.38738202216</v>
      </c>
      <c r="AT10" s="489">
        <v>459940.0763700211</v>
      </c>
      <c r="AU10" s="489">
        <v>437911.61287296406</v>
      </c>
      <c r="AV10" s="489">
        <v>393809.47438661446</v>
      </c>
      <c r="AW10" s="489">
        <v>383127.21686213696</v>
      </c>
      <c r="AX10" s="489">
        <v>373729.93675372342</v>
      </c>
      <c r="AY10" s="489">
        <v>394853.49922301271</v>
      </c>
      <c r="AZ10" s="489">
        <v>407960.78277856275</v>
      </c>
      <c r="BA10" s="489">
        <v>398478.8502352392</v>
      </c>
    </row>
    <row r="11" spans="1:53" ht="12.65" customHeight="1" x14ac:dyDescent="0.25">
      <c r="A11" s="494" t="s">
        <v>1198</v>
      </c>
      <c r="B11" s="488" t="s">
        <v>1160</v>
      </c>
      <c r="C11" s="489">
        <v>458308.85455524898</v>
      </c>
      <c r="D11" s="489">
        <v>468399.29039044224</v>
      </c>
      <c r="E11" s="489">
        <v>486731.91090072965</v>
      </c>
      <c r="F11" s="489">
        <v>519767.25243318547</v>
      </c>
      <c r="G11" s="489">
        <v>547808.82805620856</v>
      </c>
      <c r="H11" s="489">
        <v>546876.02070228267</v>
      </c>
      <c r="I11" s="489">
        <v>575839.73617178202</v>
      </c>
      <c r="J11" s="489">
        <v>578987.34498611453</v>
      </c>
      <c r="K11" s="489">
        <v>585942.66993839189</v>
      </c>
      <c r="L11" s="489">
        <v>573246.24386214919</v>
      </c>
      <c r="M11" s="489">
        <v>641668.38352356153</v>
      </c>
      <c r="N11" s="489">
        <v>594496.5307530124</v>
      </c>
      <c r="O11" s="489">
        <v>565533.54168364871</v>
      </c>
      <c r="P11" s="489">
        <v>569528.37698658253</v>
      </c>
      <c r="Q11" s="489">
        <v>523406.58145800681</v>
      </c>
      <c r="R11" s="489">
        <v>528179.1274581654</v>
      </c>
      <c r="S11" s="489">
        <v>516196.80503136758</v>
      </c>
      <c r="T11" s="489">
        <v>533829.91370545712</v>
      </c>
      <c r="U11" s="489">
        <v>529722.6000407394</v>
      </c>
      <c r="V11" s="489">
        <v>533490.57190690818</v>
      </c>
      <c r="W11" s="489">
        <v>523930.74457646854</v>
      </c>
      <c r="X11" s="489">
        <v>514751.05848377349</v>
      </c>
      <c r="Y11" s="489">
        <v>533033.00823947811</v>
      </c>
      <c r="Z11" s="489">
        <v>534368.86956328328</v>
      </c>
      <c r="AA11" s="489">
        <v>544477.93291734229</v>
      </c>
      <c r="AB11" s="489">
        <v>546820.07120507653</v>
      </c>
      <c r="AC11" s="489">
        <v>531049.77358719718</v>
      </c>
      <c r="AD11" s="489">
        <v>523514.41430427361</v>
      </c>
      <c r="AE11" s="489">
        <v>523705.76180962584</v>
      </c>
      <c r="AF11" s="489">
        <v>511458.12042321503</v>
      </c>
      <c r="AG11" s="489">
        <v>513177.11063270451</v>
      </c>
      <c r="AH11" s="489">
        <v>517037.21320078248</v>
      </c>
      <c r="AI11" s="489">
        <v>511432.29954591341</v>
      </c>
      <c r="AJ11" s="489">
        <v>513572.16685854632</v>
      </c>
      <c r="AK11" s="489">
        <v>508767.5678619637</v>
      </c>
      <c r="AL11" s="489">
        <v>481876.35497731861</v>
      </c>
      <c r="AM11" s="489">
        <v>482137.77363837091</v>
      </c>
      <c r="AN11" s="489">
        <v>480478.92561951955</v>
      </c>
      <c r="AO11" s="489">
        <v>472648.32984786457</v>
      </c>
      <c r="AP11" s="489">
        <v>467313.2485404418</v>
      </c>
      <c r="AQ11" s="489">
        <v>451796.46346797876</v>
      </c>
      <c r="AR11" s="489">
        <v>458385.98020477395</v>
      </c>
      <c r="AS11" s="489">
        <v>456976.43520592654</v>
      </c>
      <c r="AT11" s="489">
        <v>466118.82842269097</v>
      </c>
      <c r="AU11" s="489">
        <v>467383.71847799997</v>
      </c>
      <c r="AV11" s="489">
        <v>471151.77815508714</v>
      </c>
      <c r="AW11" s="489">
        <v>469625.57518556656</v>
      </c>
      <c r="AX11" s="489">
        <v>475333.44494070939</v>
      </c>
      <c r="AY11" s="489">
        <v>474444.98019315704</v>
      </c>
      <c r="AZ11" s="489">
        <v>481394.71640223678</v>
      </c>
      <c r="BA11" s="489">
        <v>487356.28535320319</v>
      </c>
    </row>
    <row r="12" spans="1:53" ht="12.65" customHeight="1" x14ac:dyDescent="0.25">
      <c r="A12" s="494"/>
      <c r="B12" s="482" t="s">
        <v>1161</v>
      </c>
      <c r="C12" s="483">
        <v>379675.82501816325</v>
      </c>
      <c r="D12" s="483">
        <v>406503.48837209301</v>
      </c>
      <c r="E12" s="483">
        <v>356017.4418604651</v>
      </c>
      <c r="F12" s="483">
        <v>353993.02325581387</v>
      </c>
      <c r="G12" s="483">
        <v>389015.11627906957</v>
      </c>
      <c r="H12" s="483">
        <v>385640.58469475509</v>
      </c>
      <c r="I12" s="483">
        <v>401218.60465116287</v>
      </c>
      <c r="J12" s="483">
        <v>422994.18604651175</v>
      </c>
      <c r="K12" s="483">
        <v>459639.53488372092</v>
      </c>
      <c r="L12" s="483">
        <v>483239.53488372097</v>
      </c>
      <c r="M12" s="483">
        <v>549148.96418535244</v>
      </c>
      <c r="N12" s="483">
        <v>537577.40273417486</v>
      </c>
      <c r="O12" s="483">
        <v>609606.93741793139</v>
      </c>
      <c r="P12" s="483">
        <v>688616.32683894702</v>
      </c>
      <c r="Q12" s="483">
        <v>720789.70229803096</v>
      </c>
      <c r="R12" s="483">
        <v>745626.06508606183</v>
      </c>
      <c r="S12" s="483">
        <v>754268.86139331013</v>
      </c>
      <c r="T12" s="483">
        <v>816016.69404758001</v>
      </c>
      <c r="U12" s="483">
        <v>885155.20206227875</v>
      </c>
      <c r="V12" s="483">
        <v>946508.85286908387</v>
      </c>
      <c r="W12" s="483">
        <v>1017215.5652719601</v>
      </c>
      <c r="X12" s="483">
        <v>1074771.0892262189</v>
      </c>
      <c r="Y12" s="483">
        <v>1093755.1830424527</v>
      </c>
      <c r="Z12" s="483">
        <v>1128614.2105198023</v>
      </c>
      <c r="AA12" s="483">
        <v>1184265.4685917529</v>
      </c>
      <c r="AB12" s="483">
        <v>1233320.1298474385</v>
      </c>
      <c r="AC12" s="483">
        <v>1276632.712312687</v>
      </c>
      <c r="AD12" s="483">
        <v>1321747.0699626755</v>
      </c>
      <c r="AE12" s="483">
        <v>1360071.8519263971</v>
      </c>
      <c r="AF12" s="483">
        <v>1416888.844599324</v>
      </c>
      <c r="AG12" s="483">
        <v>1468593.0213317431</v>
      </c>
      <c r="AH12" s="483">
        <v>1523029.4648981341</v>
      </c>
      <c r="AI12" s="483">
        <v>1570558.0986188331</v>
      </c>
      <c r="AJ12" s="483">
        <v>1620430.9132143706</v>
      </c>
      <c r="AK12" s="483">
        <v>1676480.1623950694</v>
      </c>
      <c r="AL12" s="483">
        <v>1753888.7883219011</v>
      </c>
      <c r="AM12" s="483">
        <v>1842916.8710386509</v>
      </c>
      <c r="AN12" s="483">
        <v>1928057.7770641199</v>
      </c>
      <c r="AO12" s="483">
        <v>2001121.0753733341</v>
      </c>
      <c r="AP12" s="483">
        <v>2067793.097206837</v>
      </c>
      <c r="AQ12" s="483">
        <v>2146014.0925598536</v>
      </c>
      <c r="AR12" s="483">
        <v>2210701.590556764</v>
      </c>
      <c r="AS12" s="483">
        <v>2274047.2484123004</v>
      </c>
      <c r="AT12" s="483">
        <v>2327947.099889766</v>
      </c>
      <c r="AU12" s="483">
        <v>2379258.2632920877</v>
      </c>
      <c r="AV12" s="483">
        <v>2430510.8654690087</v>
      </c>
      <c r="AW12" s="483">
        <v>2481661.2261074875</v>
      </c>
      <c r="AX12" s="483">
        <v>2539581.2258657459</v>
      </c>
      <c r="AY12" s="483">
        <v>2591183.2789624822</v>
      </c>
      <c r="AZ12" s="483">
        <v>2644937.9413981703</v>
      </c>
      <c r="BA12" s="483">
        <v>2691737.0800914164</v>
      </c>
    </row>
    <row r="13" spans="1:53" ht="12.65" customHeight="1" x14ac:dyDescent="0.25">
      <c r="A13" s="494"/>
      <c r="B13" s="480" t="s">
        <v>1162</v>
      </c>
      <c r="C13" s="481">
        <v>4413.0981283417714</v>
      </c>
      <c r="D13" s="481">
        <v>4031.3817441860469</v>
      </c>
      <c r="E13" s="481">
        <v>3543.0231395348851</v>
      </c>
      <c r="F13" s="481">
        <v>2611.6369767441861</v>
      </c>
      <c r="G13" s="481">
        <v>2404.6593023255814</v>
      </c>
      <c r="H13" s="481">
        <v>2247.6510154524931</v>
      </c>
      <c r="I13" s="481">
        <v>1980.2393023255818</v>
      </c>
      <c r="J13" s="481">
        <v>1997.674534883721</v>
      </c>
      <c r="K13" s="481">
        <v>1860.4537209302325</v>
      </c>
      <c r="L13" s="481">
        <v>1773.2501162790697</v>
      </c>
      <c r="M13" s="481">
        <v>1867.4405331346891</v>
      </c>
      <c r="N13" s="481">
        <v>1605.5443933105894</v>
      </c>
      <c r="O13" s="481">
        <v>2250.7042188731334</v>
      </c>
      <c r="P13" s="481">
        <v>1852.4433091132757</v>
      </c>
      <c r="Q13" s="481">
        <v>2208.7686299474094</v>
      </c>
      <c r="R13" s="481">
        <v>2860.3202960601657</v>
      </c>
      <c r="S13" s="481">
        <v>3122.743213797532</v>
      </c>
      <c r="T13" s="481">
        <v>3094.9683735644148</v>
      </c>
      <c r="U13" s="481">
        <v>3198.3890239330594</v>
      </c>
      <c r="V13" s="481">
        <v>3364.6894954380277</v>
      </c>
      <c r="W13" s="481">
        <v>3363.728164876708</v>
      </c>
      <c r="X13" s="481">
        <v>3402.2560252817416</v>
      </c>
      <c r="Y13" s="481">
        <v>3560.0888033107967</v>
      </c>
      <c r="Z13" s="481">
        <v>3622.000335089388</v>
      </c>
      <c r="AA13" s="481">
        <v>4200.8841612990618</v>
      </c>
      <c r="AB13" s="481">
        <v>4252.8360842447782</v>
      </c>
      <c r="AC13" s="481">
        <v>4366.6952394799837</v>
      </c>
      <c r="AD13" s="481">
        <v>4836.9476953082203</v>
      </c>
      <c r="AE13" s="481">
        <v>5344.1046542450085</v>
      </c>
      <c r="AF13" s="481">
        <v>6217.3901898523181</v>
      </c>
      <c r="AG13" s="481">
        <v>6996.54351817101</v>
      </c>
      <c r="AH13" s="481">
        <v>8186.5365199716807</v>
      </c>
      <c r="AI13" s="481">
        <v>8537.0486750356831</v>
      </c>
      <c r="AJ13" s="481">
        <v>10110.509705918648</v>
      </c>
      <c r="AK13" s="481">
        <v>11858.607452734102</v>
      </c>
      <c r="AL13" s="481">
        <v>12228.270408289694</v>
      </c>
      <c r="AM13" s="481">
        <v>12736.000111805981</v>
      </c>
      <c r="AN13" s="481">
        <v>12938.854024305683</v>
      </c>
      <c r="AO13" s="481">
        <v>13286.641974990282</v>
      </c>
      <c r="AP13" s="481">
        <v>13867.096570430416</v>
      </c>
      <c r="AQ13" s="481">
        <v>14085.000951110917</v>
      </c>
      <c r="AR13" s="481">
        <v>14382.985146844199</v>
      </c>
      <c r="AS13" s="481">
        <v>15338.292324716425</v>
      </c>
      <c r="AT13" s="481">
        <v>15851.602055894058</v>
      </c>
      <c r="AU13" s="481">
        <v>16680.597340752454</v>
      </c>
      <c r="AV13" s="481">
        <v>17866.038130919438</v>
      </c>
      <c r="AW13" s="481">
        <v>18436.349000325801</v>
      </c>
      <c r="AX13" s="481">
        <v>19018.628449686992</v>
      </c>
      <c r="AY13" s="481">
        <v>19804.955930824784</v>
      </c>
      <c r="AZ13" s="481">
        <v>20856.323637513746</v>
      </c>
      <c r="BA13" s="481">
        <v>21686.045492066136</v>
      </c>
    </row>
    <row r="14" spans="1:53" ht="12.65" customHeight="1" x14ac:dyDescent="0.25">
      <c r="A14" s="494"/>
      <c r="B14" s="482" t="s">
        <v>1163</v>
      </c>
      <c r="C14" s="483">
        <v>4413.0981283417714</v>
      </c>
      <c r="D14" s="483">
        <v>4031.3817441860469</v>
      </c>
      <c r="E14" s="483">
        <v>3543.0231395348851</v>
      </c>
      <c r="F14" s="483">
        <v>2611.6369767441861</v>
      </c>
      <c r="G14" s="483">
        <v>2404.6593023255814</v>
      </c>
      <c r="H14" s="483">
        <v>2247.6510154524931</v>
      </c>
      <c r="I14" s="483">
        <v>1980.2393023255818</v>
      </c>
      <c r="J14" s="483">
        <v>1997.674534883721</v>
      </c>
      <c r="K14" s="483">
        <v>1860.4537209302325</v>
      </c>
      <c r="L14" s="483">
        <v>1773.2501162790697</v>
      </c>
      <c r="M14" s="483">
        <v>1867.4405331346891</v>
      </c>
      <c r="N14" s="483">
        <v>1605.5443933105894</v>
      </c>
      <c r="O14" s="483">
        <v>2250.7042188731334</v>
      </c>
      <c r="P14" s="483">
        <v>1852.4433091132757</v>
      </c>
      <c r="Q14" s="483">
        <v>2208.7686299474094</v>
      </c>
      <c r="R14" s="483">
        <v>2860.3202960601657</v>
      </c>
      <c r="S14" s="483">
        <v>3122.743213797532</v>
      </c>
      <c r="T14" s="483">
        <v>3094.9683735644148</v>
      </c>
      <c r="U14" s="483">
        <v>3198.3890239330594</v>
      </c>
      <c r="V14" s="483">
        <v>3364.6894954380277</v>
      </c>
      <c r="W14" s="483">
        <v>3363.728164876708</v>
      </c>
      <c r="X14" s="483">
        <v>3402.2560252817416</v>
      </c>
      <c r="Y14" s="483">
        <v>3560.0888033107967</v>
      </c>
      <c r="Z14" s="483">
        <v>3622.000335089388</v>
      </c>
      <c r="AA14" s="483">
        <v>4200.8841612990618</v>
      </c>
      <c r="AB14" s="483">
        <v>4252.8360842447782</v>
      </c>
      <c r="AC14" s="483">
        <v>4366.6952394799837</v>
      </c>
      <c r="AD14" s="483">
        <v>4836.9476953082203</v>
      </c>
      <c r="AE14" s="483">
        <v>5344.1046542450085</v>
      </c>
      <c r="AF14" s="483">
        <v>6217.3901898523181</v>
      </c>
      <c r="AG14" s="483">
        <v>6996.54351817101</v>
      </c>
      <c r="AH14" s="483">
        <v>8186.5365199716807</v>
      </c>
      <c r="AI14" s="483">
        <v>8537.0486750356831</v>
      </c>
      <c r="AJ14" s="483">
        <v>10110.509705918648</v>
      </c>
      <c r="AK14" s="483">
        <v>11858.607452734102</v>
      </c>
      <c r="AL14" s="483">
        <v>12228.270408289694</v>
      </c>
      <c r="AM14" s="483">
        <v>12736.000111805981</v>
      </c>
      <c r="AN14" s="483">
        <v>12938.854024305683</v>
      </c>
      <c r="AO14" s="483">
        <v>13286.641974990282</v>
      </c>
      <c r="AP14" s="483">
        <v>13867.096570430416</v>
      </c>
      <c r="AQ14" s="483">
        <v>14085.000951110917</v>
      </c>
      <c r="AR14" s="483">
        <v>14382.985146844199</v>
      </c>
      <c r="AS14" s="483">
        <v>15338.292324716425</v>
      </c>
      <c r="AT14" s="483">
        <v>15851.602055894058</v>
      </c>
      <c r="AU14" s="483">
        <v>16680.597340752454</v>
      </c>
      <c r="AV14" s="483">
        <v>17866.038130919438</v>
      </c>
      <c r="AW14" s="483">
        <v>18436.349000325801</v>
      </c>
      <c r="AX14" s="483">
        <v>19018.628449686992</v>
      </c>
      <c r="AY14" s="483">
        <v>19804.955930824784</v>
      </c>
      <c r="AZ14" s="483">
        <v>20856.323637513746</v>
      </c>
      <c r="BA14" s="483">
        <v>21686.045492066136</v>
      </c>
    </row>
    <row r="15" spans="1:53" ht="12.65" customHeight="1" x14ac:dyDescent="0.25">
      <c r="A15" s="494"/>
      <c r="B15" s="480" t="s">
        <v>1164</v>
      </c>
      <c r="C15" s="481">
        <v>278376.78797827923</v>
      </c>
      <c r="D15" s="481">
        <v>279708.52236659982</v>
      </c>
      <c r="E15" s="481">
        <v>287712.72280079836</v>
      </c>
      <c r="F15" s="481">
        <v>295349.69129241968</v>
      </c>
      <c r="G15" s="481">
        <v>294418.77849175321</v>
      </c>
      <c r="H15" s="481">
        <v>299750.35920715414</v>
      </c>
      <c r="I15" s="481">
        <v>293431.32686046517</v>
      </c>
      <c r="J15" s="481">
        <v>295840.98453488434</v>
      </c>
      <c r="K15" s="481">
        <v>292477.73418604658</v>
      </c>
      <c r="L15" s="481">
        <v>289164.01918604661</v>
      </c>
      <c r="M15" s="481">
        <v>287980.48994561465</v>
      </c>
      <c r="N15" s="481">
        <v>286980.56320999569</v>
      </c>
      <c r="O15" s="481">
        <v>279178.96763491043</v>
      </c>
      <c r="P15" s="481">
        <v>269508.26067963755</v>
      </c>
      <c r="Q15" s="481">
        <v>263349.32963622065</v>
      </c>
      <c r="R15" s="481">
        <v>265532.11589486076</v>
      </c>
      <c r="S15" s="481">
        <v>230375.99928238222</v>
      </c>
      <c r="T15" s="481">
        <v>229876.14214316531</v>
      </c>
      <c r="U15" s="481">
        <v>228112.90807460144</v>
      </c>
      <c r="V15" s="481">
        <v>227627.07127425206</v>
      </c>
      <c r="W15" s="481">
        <v>225844.35505884534</v>
      </c>
      <c r="X15" s="481">
        <v>224340.7027508067</v>
      </c>
      <c r="Y15" s="481">
        <v>225707.03054169551</v>
      </c>
      <c r="Z15" s="481">
        <v>222348.44597864163</v>
      </c>
      <c r="AA15" s="481">
        <v>219150.48451246825</v>
      </c>
      <c r="AB15" s="481">
        <v>216829.94052675593</v>
      </c>
      <c r="AC15" s="481">
        <v>214192.22056729923</v>
      </c>
      <c r="AD15" s="481">
        <v>211707.85898768328</v>
      </c>
      <c r="AE15" s="481">
        <v>209152.57109312509</v>
      </c>
      <c r="AF15" s="481">
        <v>206957.24079942965</v>
      </c>
      <c r="AG15" s="481">
        <v>202804.35663632292</v>
      </c>
      <c r="AH15" s="481">
        <v>199793.38109780516</v>
      </c>
      <c r="AI15" s="481">
        <v>198841.37605323354</v>
      </c>
      <c r="AJ15" s="481">
        <v>196630.81932004369</v>
      </c>
      <c r="AK15" s="481">
        <v>195857.54476423346</v>
      </c>
      <c r="AL15" s="481">
        <v>193161.75558127649</v>
      </c>
      <c r="AM15" s="481">
        <v>193188.36794360352</v>
      </c>
      <c r="AN15" s="481">
        <v>194076.95731466028</v>
      </c>
      <c r="AO15" s="481">
        <v>195353.47653069586</v>
      </c>
      <c r="AP15" s="481">
        <v>201368.38377819577</v>
      </c>
      <c r="AQ15" s="481">
        <v>203622.94332933275</v>
      </c>
      <c r="AR15" s="481">
        <v>210741.50452821172</v>
      </c>
      <c r="AS15" s="481">
        <v>222407.75564714702</v>
      </c>
      <c r="AT15" s="481">
        <v>233011.29548293204</v>
      </c>
      <c r="AU15" s="481">
        <v>239942.80858644019</v>
      </c>
      <c r="AV15" s="481">
        <v>249193.9437645415</v>
      </c>
      <c r="AW15" s="481">
        <v>256300.77981457618</v>
      </c>
      <c r="AX15" s="481">
        <v>262419.99718805752</v>
      </c>
      <c r="AY15" s="481">
        <v>273205.78862363263</v>
      </c>
      <c r="AZ15" s="481">
        <v>285692.4348765288</v>
      </c>
      <c r="BA15" s="481">
        <v>294065.67103940301</v>
      </c>
    </row>
    <row r="16" spans="1:53" ht="12.65" customHeight="1" x14ac:dyDescent="0.25">
      <c r="A16" s="494"/>
      <c r="B16" s="482" t="s">
        <v>1165</v>
      </c>
      <c r="C16" s="483">
        <v>162330.6172959127</v>
      </c>
      <c r="D16" s="483">
        <v>164207.26376194868</v>
      </c>
      <c r="E16" s="483">
        <v>167987.03024265877</v>
      </c>
      <c r="F16" s="483">
        <v>170866.88094358245</v>
      </c>
      <c r="G16" s="483">
        <v>170016.7787243113</v>
      </c>
      <c r="H16" s="483">
        <v>172412.58067594841</v>
      </c>
      <c r="I16" s="483">
        <v>174791.67651162791</v>
      </c>
      <c r="J16" s="483">
        <v>174107.21441860526</v>
      </c>
      <c r="K16" s="483">
        <v>170032.29395348844</v>
      </c>
      <c r="L16" s="483">
        <v>165816.19941860478</v>
      </c>
      <c r="M16" s="483">
        <v>167737.66629049162</v>
      </c>
      <c r="N16" s="483">
        <v>168585.36246495176</v>
      </c>
      <c r="O16" s="483">
        <v>170471.92093173377</v>
      </c>
      <c r="P16" s="483">
        <v>164142.84706370239</v>
      </c>
      <c r="Q16" s="483">
        <v>159126.88722184987</v>
      </c>
      <c r="R16" s="483">
        <v>161920.61241475199</v>
      </c>
      <c r="S16" s="483">
        <v>124258.80421731751</v>
      </c>
      <c r="T16" s="483">
        <v>122243.02594356443</v>
      </c>
      <c r="U16" s="483">
        <v>118064.87072046872</v>
      </c>
      <c r="V16" s="483">
        <v>114182.26166219619</v>
      </c>
      <c r="W16" s="483">
        <v>110672.85363072409</v>
      </c>
      <c r="X16" s="483">
        <v>108308.43182794421</v>
      </c>
      <c r="Y16" s="483">
        <v>107375.43685870302</v>
      </c>
      <c r="Z16" s="483">
        <v>104069.33260124178</v>
      </c>
      <c r="AA16" s="483">
        <v>101161.75371194082</v>
      </c>
      <c r="AB16" s="483">
        <v>99517.133759134886</v>
      </c>
      <c r="AC16" s="483">
        <v>98239.885222284109</v>
      </c>
      <c r="AD16" s="483">
        <v>97335.439203846414</v>
      </c>
      <c r="AE16" s="483">
        <v>96029.928167638573</v>
      </c>
      <c r="AF16" s="483">
        <v>93633.343365317589</v>
      </c>
      <c r="AG16" s="483">
        <v>90112.31764332953</v>
      </c>
      <c r="AH16" s="483">
        <v>87195.087842231296</v>
      </c>
      <c r="AI16" s="483">
        <v>85263.282426303791</v>
      </c>
      <c r="AJ16" s="483">
        <v>82919.591925012588</v>
      </c>
      <c r="AK16" s="483">
        <v>80874.061691904702</v>
      </c>
      <c r="AL16" s="483">
        <v>77419.268553170288</v>
      </c>
      <c r="AM16" s="483">
        <v>75769.670462169233</v>
      </c>
      <c r="AN16" s="483">
        <v>73873.320201789844</v>
      </c>
      <c r="AO16" s="483">
        <v>72122.565570542734</v>
      </c>
      <c r="AP16" s="483">
        <v>72854.288385530832</v>
      </c>
      <c r="AQ16" s="483">
        <v>72734.377264932293</v>
      </c>
      <c r="AR16" s="483">
        <v>74508.718779937641</v>
      </c>
      <c r="AS16" s="483">
        <v>78763.864958678212</v>
      </c>
      <c r="AT16" s="483">
        <v>83224.721673302483</v>
      </c>
      <c r="AU16" s="483">
        <v>86837.062826184541</v>
      </c>
      <c r="AV16" s="483">
        <v>93301.691432069143</v>
      </c>
      <c r="AW16" s="483">
        <v>97866.27825845292</v>
      </c>
      <c r="AX16" s="483">
        <v>101552.18141848368</v>
      </c>
      <c r="AY16" s="483">
        <v>109514.54703390373</v>
      </c>
      <c r="AZ16" s="483">
        <v>117504.74568280159</v>
      </c>
      <c r="BA16" s="483">
        <v>123444.5733505644</v>
      </c>
    </row>
    <row r="17" spans="1:53" ht="12.65" customHeight="1" x14ac:dyDescent="0.25">
      <c r="A17" s="506"/>
      <c r="B17" s="482" t="s">
        <v>1166</v>
      </c>
      <c r="C17" s="483">
        <v>11287.747845462107</v>
      </c>
      <c r="D17" s="483">
        <v>10572.24279069767</v>
      </c>
      <c r="E17" s="483">
        <v>12622.257558139538</v>
      </c>
      <c r="F17" s="483">
        <v>13006.904883720938</v>
      </c>
      <c r="G17" s="483">
        <v>13216.359883720943</v>
      </c>
      <c r="H17" s="483">
        <v>13145.753823364181</v>
      </c>
      <c r="I17" s="483">
        <v>12669.809418604646</v>
      </c>
      <c r="J17" s="483">
        <v>12104.662209302325</v>
      </c>
      <c r="K17" s="483">
        <v>11475.549302325566</v>
      </c>
      <c r="L17" s="483">
        <v>11181.032906976738</v>
      </c>
      <c r="M17" s="483">
        <v>11502.643744224486</v>
      </c>
      <c r="N17" s="483">
        <v>10264.868411203213</v>
      </c>
      <c r="O17" s="483">
        <v>11377.142230314186</v>
      </c>
      <c r="P17" s="483">
        <v>11921.129496481455</v>
      </c>
      <c r="Q17" s="483">
        <v>11803.580029438353</v>
      </c>
      <c r="R17" s="483">
        <v>11406.563515664282</v>
      </c>
      <c r="S17" s="483">
        <v>13239.819039009077</v>
      </c>
      <c r="T17" s="483">
        <v>13494.509709386091</v>
      </c>
      <c r="U17" s="483">
        <v>14034.881718853103</v>
      </c>
      <c r="V17" s="483">
        <v>14145.349444003687</v>
      </c>
      <c r="W17" s="483">
        <v>14377.05297871917</v>
      </c>
      <c r="X17" s="483">
        <v>14414.71240447289</v>
      </c>
      <c r="Y17" s="483">
        <v>14491.544420358145</v>
      </c>
      <c r="Z17" s="483">
        <v>14508.989159507219</v>
      </c>
      <c r="AA17" s="483">
        <v>14522.16341775973</v>
      </c>
      <c r="AB17" s="483">
        <v>14635.585099579066</v>
      </c>
      <c r="AC17" s="483">
        <v>14688.924543119616</v>
      </c>
      <c r="AD17" s="483">
        <v>14645.33316434319</v>
      </c>
      <c r="AE17" s="483">
        <v>14680.189752085766</v>
      </c>
      <c r="AF17" s="483">
        <v>14711.890241562027</v>
      </c>
      <c r="AG17" s="483">
        <v>14753.315289919155</v>
      </c>
      <c r="AH17" s="483">
        <v>14836.367006806233</v>
      </c>
      <c r="AI17" s="483">
        <v>14848.251112689151</v>
      </c>
      <c r="AJ17" s="483">
        <v>14818.998288643963</v>
      </c>
      <c r="AK17" s="483">
        <v>14834.575664366223</v>
      </c>
      <c r="AL17" s="483">
        <v>14880.364843094665</v>
      </c>
      <c r="AM17" s="483">
        <v>14889.118962049672</v>
      </c>
      <c r="AN17" s="483">
        <v>14907.271358350246</v>
      </c>
      <c r="AO17" s="483">
        <v>14909.849934413787</v>
      </c>
      <c r="AP17" s="483">
        <v>14937.978071352922</v>
      </c>
      <c r="AQ17" s="483">
        <v>15034.144204902279</v>
      </c>
      <c r="AR17" s="483">
        <v>15115.369659109154</v>
      </c>
      <c r="AS17" s="483">
        <v>15142.416265130494</v>
      </c>
      <c r="AT17" s="483">
        <v>15192.570111562409</v>
      </c>
      <c r="AU17" s="483">
        <v>15220.872586636922</v>
      </c>
      <c r="AV17" s="483">
        <v>15202.789383917361</v>
      </c>
      <c r="AW17" s="483">
        <v>15207.647150398207</v>
      </c>
      <c r="AX17" s="483">
        <v>15211.055808194369</v>
      </c>
      <c r="AY17" s="483">
        <v>15189.453053160347</v>
      </c>
      <c r="AZ17" s="483">
        <v>15196.970803480715</v>
      </c>
      <c r="BA17" s="483">
        <v>15146.430804048707</v>
      </c>
    </row>
    <row r="18" spans="1:53" ht="12.65" customHeight="1" x14ac:dyDescent="0.25">
      <c r="A18" s="494" t="s">
        <v>621</v>
      </c>
      <c r="B18" s="482" t="s">
        <v>1167</v>
      </c>
      <c r="C18" s="483">
        <v>33644.177816904572</v>
      </c>
      <c r="D18" s="483">
        <v>37980.928372093025</v>
      </c>
      <c r="E18" s="483">
        <v>38370.303720930242</v>
      </c>
      <c r="F18" s="483">
        <v>38534.48709302325</v>
      </c>
      <c r="G18" s="483">
        <v>38326.490813953489</v>
      </c>
      <c r="H18" s="483">
        <v>40012.79668806112</v>
      </c>
      <c r="I18" s="483">
        <v>39631.252674418603</v>
      </c>
      <c r="J18" s="483">
        <v>41481.432209302344</v>
      </c>
      <c r="K18" s="483">
        <v>40348.150116279074</v>
      </c>
      <c r="L18" s="483">
        <v>40717.68662790698</v>
      </c>
      <c r="M18" s="483">
        <v>39408.217922598851</v>
      </c>
      <c r="N18" s="483">
        <v>40410.803508912562</v>
      </c>
      <c r="O18" s="483">
        <v>38367.557228433667</v>
      </c>
      <c r="P18" s="483">
        <v>37902.310359372663</v>
      </c>
      <c r="Q18" s="483">
        <v>36730.320749182989</v>
      </c>
      <c r="R18" s="483">
        <v>36330.863720836649</v>
      </c>
      <c r="S18" s="483">
        <v>37076.380278001954</v>
      </c>
      <c r="T18" s="483">
        <v>37465.149352173561</v>
      </c>
      <c r="U18" s="483">
        <v>38995.062511196913</v>
      </c>
      <c r="V18" s="483">
        <v>40936.368047705815</v>
      </c>
      <c r="W18" s="483">
        <v>41963.614334887796</v>
      </c>
      <c r="X18" s="483">
        <v>42526.752982308899</v>
      </c>
      <c r="Y18" s="483">
        <v>43631.153236323713</v>
      </c>
      <c r="Z18" s="483">
        <v>43553.548863274475</v>
      </c>
      <c r="AA18" s="483">
        <v>43250.135557562477</v>
      </c>
      <c r="AB18" s="483">
        <v>42752.010206886247</v>
      </c>
      <c r="AC18" s="483">
        <v>41863.350728675185</v>
      </c>
      <c r="AD18" s="483">
        <v>40786.488778332518</v>
      </c>
      <c r="AE18" s="483">
        <v>39880.718450659297</v>
      </c>
      <c r="AF18" s="483">
        <v>39736.107650292528</v>
      </c>
      <c r="AG18" s="483">
        <v>39105.809254742839</v>
      </c>
      <c r="AH18" s="483">
        <v>39065.25242493776</v>
      </c>
      <c r="AI18" s="483">
        <v>39013.099885880751</v>
      </c>
      <c r="AJ18" s="483">
        <v>38660.982305099358</v>
      </c>
      <c r="AK18" s="483">
        <v>38768.70794951696</v>
      </c>
      <c r="AL18" s="483">
        <v>38430.153823792629</v>
      </c>
      <c r="AM18" s="483">
        <v>38739.009343487989</v>
      </c>
      <c r="AN18" s="483">
        <v>39566.446265399965</v>
      </c>
      <c r="AO18" s="483">
        <v>40531.55069068601</v>
      </c>
      <c r="AP18" s="483">
        <v>43536.708695998532</v>
      </c>
      <c r="AQ18" s="483">
        <v>43337.835696190217</v>
      </c>
      <c r="AR18" s="483">
        <v>45879.914629728803</v>
      </c>
      <c r="AS18" s="483">
        <v>50093.541316003873</v>
      </c>
      <c r="AT18" s="483">
        <v>53315.440187580105</v>
      </c>
      <c r="AU18" s="483">
        <v>53104.581733820087</v>
      </c>
      <c r="AV18" s="483">
        <v>52440.110990218214</v>
      </c>
      <c r="AW18" s="483">
        <v>51436.547195038693</v>
      </c>
      <c r="AX18" s="483">
        <v>49784.292501105636</v>
      </c>
      <c r="AY18" s="483">
        <v>49008.990132448089</v>
      </c>
      <c r="AZ18" s="483">
        <v>48267.514533276481</v>
      </c>
      <c r="BA18" s="483">
        <v>46430.055645132699</v>
      </c>
    </row>
    <row r="19" spans="1:53" ht="12.65" customHeight="1" x14ac:dyDescent="0.25">
      <c r="A19" s="494" t="s">
        <v>621</v>
      </c>
      <c r="B19" s="482" t="s">
        <v>434</v>
      </c>
      <c r="C19" s="483">
        <v>46343.461608531579</v>
      </c>
      <c r="D19" s="483">
        <v>42875.650232558139</v>
      </c>
      <c r="E19" s="483">
        <v>43763.763372093024</v>
      </c>
      <c r="F19" s="483">
        <v>25394.31</v>
      </c>
      <c r="G19" s="483">
        <v>25368.69023255814</v>
      </c>
      <c r="H19" s="483">
        <v>24366.455019130059</v>
      </c>
      <c r="I19" s="483">
        <v>23188.995930232559</v>
      </c>
      <c r="J19" s="483">
        <v>22139.621860465115</v>
      </c>
      <c r="K19" s="483">
        <v>21579.019534883726</v>
      </c>
      <c r="L19" s="483">
        <v>21105.992325581396</v>
      </c>
      <c r="M19" s="483">
        <v>20564.561873409821</v>
      </c>
      <c r="N19" s="483">
        <v>20662.137672698023</v>
      </c>
      <c r="O19" s="483">
        <v>19758.101654234659</v>
      </c>
      <c r="P19" s="483">
        <v>19779.572740645126</v>
      </c>
      <c r="Q19" s="483">
        <v>20709.945032119565</v>
      </c>
      <c r="R19" s="483">
        <v>19639.188454593641</v>
      </c>
      <c r="S19" s="483">
        <v>19784.888911998329</v>
      </c>
      <c r="T19" s="483">
        <v>19910.882581996768</v>
      </c>
      <c r="U19" s="483">
        <v>19948.278783191745</v>
      </c>
      <c r="V19" s="483">
        <v>20649.729569712435</v>
      </c>
      <c r="W19" s="483">
        <v>21057.99026693168</v>
      </c>
      <c r="X19" s="483">
        <v>21288.342157552786</v>
      </c>
      <c r="Y19" s="483">
        <v>21805.084562140906</v>
      </c>
      <c r="Z19" s="483">
        <v>21957.9106621758</v>
      </c>
      <c r="AA19" s="483">
        <v>22051.958273634184</v>
      </c>
      <c r="AB19" s="483">
        <v>22015.090664764888</v>
      </c>
      <c r="AC19" s="483">
        <v>21766.771816560315</v>
      </c>
      <c r="AD19" s="483">
        <v>21567.490593022878</v>
      </c>
      <c r="AE19" s="483">
        <v>21341.962358352223</v>
      </c>
      <c r="AF19" s="483">
        <v>21445.595000019617</v>
      </c>
      <c r="AG19" s="483">
        <v>21467.232954312993</v>
      </c>
      <c r="AH19" s="483">
        <v>21333.415282254136</v>
      </c>
      <c r="AI19" s="483">
        <v>21594.540245281398</v>
      </c>
      <c r="AJ19" s="483">
        <v>21589.114362798507</v>
      </c>
      <c r="AK19" s="483">
        <v>21797.59238906129</v>
      </c>
      <c r="AL19" s="483">
        <v>21829.870098223055</v>
      </c>
      <c r="AM19" s="483">
        <v>21793.749195744134</v>
      </c>
      <c r="AN19" s="483">
        <v>21873.639202109</v>
      </c>
      <c r="AO19" s="483">
        <v>21903.506441441798</v>
      </c>
      <c r="AP19" s="483">
        <v>21892.526538278566</v>
      </c>
      <c r="AQ19" s="483">
        <v>21853.254215645396</v>
      </c>
      <c r="AR19" s="483">
        <v>21758.219477421164</v>
      </c>
      <c r="AS19" s="483">
        <v>21746.033163543729</v>
      </c>
      <c r="AT19" s="483">
        <v>21524.700753892153</v>
      </c>
      <c r="AU19" s="483">
        <v>21513.718705218653</v>
      </c>
      <c r="AV19" s="483">
        <v>21329.509037855438</v>
      </c>
      <c r="AW19" s="483">
        <v>21058.334491898484</v>
      </c>
      <c r="AX19" s="483">
        <v>21030.354061129441</v>
      </c>
      <c r="AY19" s="483">
        <v>20687.346257625282</v>
      </c>
      <c r="AZ19" s="483">
        <v>20730.643736986633</v>
      </c>
      <c r="BA19" s="483">
        <v>20620.845609057098</v>
      </c>
    </row>
    <row r="20" spans="1:53" ht="12.65" customHeight="1" x14ac:dyDescent="0.25">
      <c r="A20" s="494" t="s">
        <v>626</v>
      </c>
      <c r="B20" s="482" t="s">
        <v>1168</v>
      </c>
      <c r="C20" s="483">
        <v>2830.3712598000106</v>
      </c>
      <c r="D20" s="483">
        <v>2696.467558139535</v>
      </c>
      <c r="E20" s="483">
        <v>2258.0798837209304</v>
      </c>
      <c r="F20" s="483">
        <v>2322.0427906976743</v>
      </c>
      <c r="G20" s="483">
        <v>2392.77011627907</v>
      </c>
      <c r="H20" s="483">
        <v>3317.4750353430318</v>
      </c>
      <c r="I20" s="483">
        <v>3411.8408139534881</v>
      </c>
      <c r="J20" s="483">
        <v>3537.0569767441866</v>
      </c>
      <c r="K20" s="483">
        <v>3462.7040697674429</v>
      </c>
      <c r="L20" s="483">
        <v>2845.3279069767445</v>
      </c>
      <c r="M20" s="483">
        <v>3162.2003619818238</v>
      </c>
      <c r="N20" s="483">
        <v>3211.6702236854057</v>
      </c>
      <c r="O20" s="483">
        <v>3372.4940744755481</v>
      </c>
      <c r="P20" s="483">
        <v>3539.1198971188501</v>
      </c>
      <c r="Q20" s="483">
        <v>13305.317983104302</v>
      </c>
      <c r="R20" s="483">
        <v>13007.305938842865</v>
      </c>
      <c r="S20" s="483">
        <v>12549.344809798327</v>
      </c>
      <c r="T20" s="483">
        <v>13138.639773782163</v>
      </c>
      <c r="U20" s="483">
        <v>13240.439639378976</v>
      </c>
      <c r="V20" s="483">
        <v>13579.834415519166</v>
      </c>
      <c r="W20" s="483">
        <v>13463.25715940772</v>
      </c>
      <c r="X20" s="483">
        <v>13346.114818131709</v>
      </c>
      <c r="Y20" s="483">
        <v>13709.033022167328</v>
      </c>
      <c r="Z20" s="483">
        <v>13630.607362328772</v>
      </c>
      <c r="AA20" s="483">
        <v>13541.471355381629</v>
      </c>
      <c r="AB20" s="483">
        <v>13350.502103529716</v>
      </c>
      <c r="AC20" s="483">
        <v>13237.681235897559</v>
      </c>
      <c r="AD20" s="483">
        <v>13156.913463845511</v>
      </c>
      <c r="AE20" s="483">
        <v>13120.129607611781</v>
      </c>
      <c r="AF20" s="483">
        <v>13298.110005182893</v>
      </c>
      <c r="AG20" s="483">
        <v>13250.682311061246</v>
      </c>
      <c r="AH20" s="483">
        <v>13139.751086726832</v>
      </c>
      <c r="AI20" s="483">
        <v>13413.441424536637</v>
      </c>
      <c r="AJ20" s="483">
        <v>13360.750096760272</v>
      </c>
      <c r="AK20" s="483">
        <v>13359.234831225425</v>
      </c>
      <c r="AL20" s="483">
        <v>13242.201892767487</v>
      </c>
      <c r="AM20" s="483">
        <v>13169.60472601851</v>
      </c>
      <c r="AN20" s="483">
        <v>13208.701071387817</v>
      </c>
      <c r="AO20" s="483">
        <v>13157.691211464058</v>
      </c>
      <c r="AP20" s="483">
        <v>13070.041738113254</v>
      </c>
      <c r="AQ20" s="483">
        <v>12959.357201544268</v>
      </c>
      <c r="AR20" s="483">
        <v>12828.477289636137</v>
      </c>
      <c r="AS20" s="483">
        <v>12735.488592644793</v>
      </c>
      <c r="AT20" s="483">
        <v>12525.64036520186</v>
      </c>
      <c r="AU20" s="483">
        <v>12253.887816325865</v>
      </c>
      <c r="AV20" s="483">
        <v>11924.228343609968</v>
      </c>
      <c r="AW20" s="483">
        <v>11592.330707473026</v>
      </c>
      <c r="AX20" s="483">
        <v>11184.679689578516</v>
      </c>
      <c r="AY20" s="483">
        <v>10477.145498005681</v>
      </c>
      <c r="AZ20" s="483">
        <v>10030.47181583698</v>
      </c>
      <c r="BA20" s="483">
        <v>9352.4329473830239</v>
      </c>
    </row>
    <row r="21" spans="1:53" ht="12.65" customHeight="1" x14ac:dyDescent="0.25">
      <c r="A21" s="494" t="s">
        <v>1199</v>
      </c>
      <c r="B21" s="482" t="s">
        <v>1169</v>
      </c>
      <c r="C21" s="483">
        <v>21940.412151668228</v>
      </c>
      <c r="D21" s="483">
        <v>21375.969651162792</v>
      </c>
      <c r="E21" s="483">
        <v>22711.288023255816</v>
      </c>
      <c r="F21" s="483">
        <v>45225.065581395342</v>
      </c>
      <c r="G21" s="483">
        <v>45097.688720930229</v>
      </c>
      <c r="H21" s="483">
        <v>46495.297965307356</v>
      </c>
      <c r="I21" s="483">
        <v>39737.751511627903</v>
      </c>
      <c r="J21" s="483">
        <v>42470.996860465122</v>
      </c>
      <c r="K21" s="483">
        <v>45580.017209302343</v>
      </c>
      <c r="L21" s="483">
        <v>47497.779999999992</v>
      </c>
      <c r="M21" s="483">
        <v>45605.199752908069</v>
      </c>
      <c r="N21" s="483">
        <v>43845.720928544746</v>
      </c>
      <c r="O21" s="483">
        <v>35831.751515718592</v>
      </c>
      <c r="P21" s="483">
        <v>32223.281122317094</v>
      </c>
      <c r="Q21" s="483">
        <v>21673.278620525576</v>
      </c>
      <c r="R21" s="483">
        <v>23227.581850171369</v>
      </c>
      <c r="S21" s="483">
        <v>23466.569755258632</v>
      </c>
      <c r="T21" s="483">
        <v>23623.464907361773</v>
      </c>
      <c r="U21" s="483">
        <v>23828.49595197109</v>
      </c>
      <c r="V21" s="483">
        <v>24131.850133134943</v>
      </c>
      <c r="W21" s="483">
        <v>24305.441218443582</v>
      </c>
      <c r="X21" s="483">
        <v>24450.942339806807</v>
      </c>
      <c r="Y21" s="483">
        <v>24689.014346165208</v>
      </c>
      <c r="Z21" s="483">
        <v>24621.996313404601</v>
      </c>
      <c r="AA21" s="483">
        <v>24616.727434343091</v>
      </c>
      <c r="AB21" s="483">
        <v>24553.220441554349</v>
      </c>
      <c r="AC21" s="483">
        <v>24389.176013138596</v>
      </c>
      <c r="AD21" s="483">
        <v>24209.801299825074</v>
      </c>
      <c r="AE21" s="483">
        <v>24093.309388207443</v>
      </c>
      <c r="AF21" s="483">
        <v>24124.277556635338</v>
      </c>
      <c r="AG21" s="483">
        <v>24036.521330124891</v>
      </c>
      <c r="AH21" s="483">
        <v>23919.769965134557</v>
      </c>
      <c r="AI21" s="483">
        <v>23987.986348482493</v>
      </c>
      <c r="AJ21" s="483">
        <v>23913.319796291649</v>
      </c>
      <c r="AK21" s="483">
        <v>23950.060813027027</v>
      </c>
      <c r="AL21" s="483">
        <v>23897.440566159494</v>
      </c>
      <c r="AM21" s="483">
        <v>23881.710151655516</v>
      </c>
      <c r="AN21" s="483">
        <v>23905.594048252358</v>
      </c>
      <c r="AO21" s="483">
        <v>23913.304395615847</v>
      </c>
      <c r="AP21" s="483">
        <v>23902.070442884484</v>
      </c>
      <c r="AQ21" s="483">
        <v>23870.301848133386</v>
      </c>
      <c r="AR21" s="483">
        <v>23843.917234853445</v>
      </c>
      <c r="AS21" s="483">
        <v>23837.683066683683</v>
      </c>
      <c r="AT21" s="483">
        <v>23587.412932709813</v>
      </c>
      <c r="AU21" s="483">
        <v>23524.591042118605</v>
      </c>
      <c r="AV21" s="483">
        <v>23387.321795994936</v>
      </c>
      <c r="AW21" s="483">
        <v>23167.28297799794</v>
      </c>
      <c r="AX21" s="483">
        <v>23000.750766741323</v>
      </c>
      <c r="AY21" s="483">
        <v>22818.651377982223</v>
      </c>
      <c r="AZ21" s="483">
        <v>22776.460241714427</v>
      </c>
      <c r="BA21" s="483">
        <v>22583.510091101634</v>
      </c>
    </row>
    <row r="22" spans="1:53" ht="12.65" customHeight="1" x14ac:dyDescent="0.25">
      <c r="A22" s="494"/>
      <c r="B22" s="482" t="s">
        <v>1170</v>
      </c>
      <c r="C22" s="483">
        <v>0</v>
      </c>
      <c r="D22" s="483">
        <v>0</v>
      </c>
      <c r="E22" s="483">
        <v>0</v>
      </c>
      <c r="F22" s="483">
        <v>0</v>
      </c>
      <c r="G22" s="483">
        <v>0</v>
      </c>
      <c r="H22" s="483">
        <v>0</v>
      </c>
      <c r="I22" s="483">
        <v>0</v>
      </c>
      <c r="J22" s="483">
        <v>0</v>
      </c>
      <c r="K22" s="483">
        <v>0</v>
      </c>
      <c r="L22" s="483">
        <v>0</v>
      </c>
      <c r="M22" s="483">
        <v>0</v>
      </c>
      <c r="N22" s="483">
        <v>0</v>
      </c>
      <c r="O22" s="483">
        <v>0</v>
      </c>
      <c r="P22" s="483">
        <v>0</v>
      </c>
      <c r="Q22" s="483">
        <v>0</v>
      </c>
      <c r="R22" s="483">
        <v>0</v>
      </c>
      <c r="S22" s="483">
        <v>0.19227099841707895</v>
      </c>
      <c r="T22" s="483">
        <v>0.46987490053337549</v>
      </c>
      <c r="U22" s="483">
        <v>0.87874954084852308</v>
      </c>
      <c r="V22" s="483">
        <v>1.6780019798169654</v>
      </c>
      <c r="W22" s="483">
        <v>4.1454697312885394</v>
      </c>
      <c r="X22" s="483">
        <v>5.4062205894241782</v>
      </c>
      <c r="Y22" s="483">
        <v>5.7640958371980169</v>
      </c>
      <c r="Z22" s="483">
        <v>6.0610167089601381</v>
      </c>
      <c r="AA22" s="483">
        <v>6.2747618463220345</v>
      </c>
      <c r="AB22" s="483">
        <v>6.3982513067522593</v>
      </c>
      <c r="AC22" s="483">
        <v>6.4310076238564999</v>
      </c>
      <c r="AD22" s="483">
        <v>6.3924844677107515</v>
      </c>
      <c r="AE22" s="483">
        <v>6.3333685700204949</v>
      </c>
      <c r="AF22" s="483">
        <v>7.9169804196448386</v>
      </c>
      <c r="AG22" s="483">
        <v>78.477852832259956</v>
      </c>
      <c r="AH22" s="483">
        <v>303.73748971432678</v>
      </c>
      <c r="AI22" s="483">
        <v>720.77461005933947</v>
      </c>
      <c r="AJ22" s="483">
        <v>1368.0625454373355</v>
      </c>
      <c r="AK22" s="483">
        <v>2273.3114251318548</v>
      </c>
      <c r="AL22" s="483">
        <v>3462.4558040688871</v>
      </c>
      <c r="AM22" s="483">
        <v>4945.5051024784489</v>
      </c>
      <c r="AN22" s="483">
        <v>6741.9851673710309</v>
      </c>
      <c r="AO22" s="483">
        <v>8815.0082865316435</v>
      </c>
      <c r="AP22" s="483">
        <v>11174.769906037183</v>
      </c>
      <c r="AQ22" s="483">
        <v>13833.67289798487</v>
      </c>
      <c r="AR22" s="483">
        <v>16806.887457525376</v>
      </c>
      <c r="AS22" s="483">
        <v>20088.728284462224</v>
      </c>
      <c r="AT22" s="483">
        <v>23640.809458683183</v>
      </c>
      <c r="AU22" s="483">
        <v>27488.093876135488</v>
      </c>
      <c r="AV22" s="483">
        <v>31608.292780876422</v>
      </c>
      <c r="AW22" s="483">
        <v>35972.359033316905</v>
      </c>
      <c r="AX22" s="483">
        <v>40656.682942824547</v>
      </c>
      <c r="AY22" s="483">
        <v>45509.655270507239</v>
      </c>
      <c r="AZ22" s="483">
        <v>51185.628062431992</v>
      </c>
      <c r="BA22" s="483">
        <v>56487.822592115444</v>
      </c>
    </row>
    <row r="23" spans="1:53" ht="12.65" customHeight="1" x14ac:dyDescent="0.25">
      <c r="A23" s="494"/>
      <c r="B23" s="480" t="s">
        <v>1171</v>
      </c>
      <c r="C23" s="481">
        <v>217028.20176456464</v>
      </c>
      <c r="D23" s="481">
        <v>219376.16174418613</v>
      </c>
      <c r="E23" s="481">
        <v>211319.4940697675</v>
      </c>
      <c r="F23" s="481">
        <v>217316.36372093024</v>
      </c>
      <c r="G23" s="481">
        <v>220819.47418604654</v>
      </c>
      <c r="H23" s="481">
        <v>220106.68341933866</v>
      </c>
      <c r="I23" s="481">
        <v>214027.48476744181</v>
      </c>
      <c r="J23" s="481">
        <v>216897.92918604653</v>
      </c>
      <c r="K23" s="481">
        <v>218868.65697674421</v>
      </c>
      <c r="L23" s="481">
        <v>208940.19302325582</v>
      </c>
      <c r="M23" s="481">
        <v>212121.15234515144</v>
      </c>
      <c r="N23" s="481">
        <v>205094.21894788061</v>
      </c>
      <c r="O23" s="481">
        <v>209774.93828854986</v>
      </c>
      <c r="P23" s="481">
        <v>210320.42171839741</v>
      </c>
      <c r="Q23" s="481">
        <v>202089.21215777964</v>
      </c>
      <c r="R23" s="481">
        <v>207483.66723227821</v>
      </c>
      <c r="S23" s="481">
        <v>211088.03205708772</v>
      </c>
      <c r="T23" s="481">
        <v>211163.73085508181</v>
      </c>
      <c r="U23" s="481">
        <v>209157.96206420369</v>
      </c>
      <c r="V23" s="481">
        <v>206943.70293895659</v>
      </c>
      <c r="W23" s="481">
        <v>205232.0862600001</v>
      </c>
      <c r="X23" s="481">
        <v>204281.01286421565</v>
      </c>
      <c r="Y23" s="481">
        <v>203430.40212511536</v>
      </c>
      <c r="Z23" s="481">
        <v>201349.88882897451</v>
      </c>
      <c r="AA23" s="481">
        <v>199944.77619342157</v>
      </c>
      <c r="AB23" s="481">
        <v>198681.18954786501</v>
      </c>
      <c r="AC23" s="481">
        <v>197955.33612703299</v>
      </c>
      <c r="AD23" s="481">
        <v>197243.02684463238</v>
      </c>
      <c r="AE23" s="481">
        <v>196952.92819339735</v>
      </c>
      <c r="AF23" s="481">
        <v>196616.16257687579</v>
      </c>
      <c r="AG23" s="481">
        <v>196044.50597798367</v>
      </c>
      <c r="AH23" s="481">
        <v>195293.81431711718</v>
      </c>
      <c r="AI23" s="481">
        <v>195858.41764484943</v>
      </c>
      <c r="AJ23" s="481">
        <v>196071.14329142735</v>
      </c>
      <c r="AK23" s="481">
        <v>196014.47472977539</v>
      </c>
      <c r="AL23" s="481">
        <v>196491.25635950625</v>
      </c>
      <c r="AM23" s="481">
        <v>197258.87058860256</v>
      </c>
      <c r="AN23" s="481">
        <v>198436.01229285315</v>
      </c>
      <c r="AO23" s="481">
        <v>199674.54741820501</v>
      </c>
      <c r="AP23" s="481">
        <v>201005.24814632718</v>
      </c>
      <c r="AQ23" s="481">
        <v>202483.7814553841</v>
      </c>
      <c r="AR23" s="481">
        <v>204350.82471101233</v>
      </c>
      <c r="AS23" s="481">
        <v>206031.63659648265</v>
      </c>
      <c r="AT23" s="481">
        <v>207432.77774916097</v>
      </c>
      <c r="AU23" s="481">
        <v>208822.42272901136</v>
      </c>
      <c r="AV23" s="481">
        <v>210301.86914758681</v>
      </c>
      <c r="AW23" s="481">
        <v>211866.48125009646</v>
      </c>
      <c r="AX23" s="481">
        <v>213385.66049550698</v>
      </c>
      <c r="AY23" s="481">
        <v>214757.04425452117</v>
      </c>
      <c r="AZ23" s="481">
        <v>216250.4539798141</v>
      </c>
      <c r="BA23" s="481">
        <v>217624.89081172715</v>
      </c>
    </row>
    <row r="24" spans="1:53" ht="12.65" customHeight="1" x14ac:dyDescent="0.25">
      <c r="A24" s="494"/>
      <c r="B24" s="480" t="s">
        <v>1172</v>
      </c>
      <c r="C24" s="481">
        <v>2528386.8413430927</v>
      </c>
      <c r="D24" s="481">
        <v>2593205.3310465119</v>
      </c>
      <c r="E24" s="481">
        <v>2622476.1189534888</v>
      </c>
      <c r="F24" s="481">
        <v>2686489.7279069764</v>
      </c>
      <c r="G24" s="481">
        <v>2746390.7681395346</v>
      </c>
      <c r="H24" s="481">
        <v>2783705.0279789143</v>
      </c>
      <c r="I24" s="481">
        <v>2834709.6811627913</v>
      </c>
      <c r="J24" s="481">
        <v>2851422.3123255814</v>
      </c>
      <c r="K24" s="481">
        <v>2864316.8112790696</v>
      </c>
      <c r="L24" s="481">
        <v>2710906.574302325</v>
      </c>
      <c r="M24" s="481">
        <v>2839830.3793260427</v>
      </c>
      <c r="N24" s="481">
        <v>2781997.3585818252</v>
      </c>
      <c r="O24" s="481">
        <v>2792333.3998083603</v>
      </c>
      <c r="P24" s="481">
        <v>2767238.9644734375</v>
      </c>
      <c r="Q24" s="481">
        <v>2706526.4871656094</v>
      </c>
      <c r="R24" s="481">
        <v>2741988.1899703769</v>
      </c>
      <c r="S24" s="481">
        <v>2765676.4661469394</v>
      </c>
      <c r="T24" s="481">
        <v>2784934.9210217511</v>
      </c>
      <c r="U24" s="481">
        <v>2778382.9526534118</v>
      </c>
      <c r="V24" s="481">
        <v>2774970.395606399</v>
      </c>
      <c r="W24" s="481">
        <v>2782786.057432998</v>
      </c>
      <c r="X24" s="481">
        <v>2803234.9927103114</v>
      </c>
      <c r="Y24" s="481">
        <v>2828583.8179191612</v>
      </c>
      <c r="Z24" s="481">
        <v>2838871.2359850961</v>
      </c>
      <c r="AA24" s="481">
        <v>2858180.4955705898</v>
      </c>
      <c r="AB24" s="481">
        <v>2877574.1590687172</v>
      </c>
      <c r="AC24" s="481">
        <v>2902656.7181224748</v>
      </c>
      <c r="AD24" s="481">
        <v>2925512.334270786</v>
      </c>
      <c r="AE24" s="481">
        <v>2951456.5705414028</v>
      </c>
      <c r="AF24" s="481">
        <v>2971651.0248761405</v>
      </c>
      <c r="AG24" s="481">
        <v>2986540.2534403419</v>
      </c>
      <c r="AH24" s="481">
        <v>2994997.2835872099</v>
      </c>
      <c r="AI24" s="481">
        <v>3019474.6669461876</v>
      </c>
      <c r="AJ24" s="481">
        <v>3036797.9859510856</v>
      </c>
      <c r="AK24" s="481">
        <v>3048781.3329136451</v>
      </c>
      <c r="AL24" s="481">
        <v>3066793.3920396524</v>
      </c>
      <c r="AM24" s="481">
        <v>3088447.3234801879</v>
      </c>
      <c r="AN24" s="481">
        <v>3114375.9802517919</v>
      </c>
      <c r="AO24" s="481">
        <v>3140835.5550876851</v>
      </c>
      <c r="AP24" s="481">
        <v>3167407.1781268385</v>
      </c>
      <c r="AQ24" s="481">
        <v>3196884.64584806</v>
      </c>
      <c r="AR24" s="481">
        <v>3230550.2575703077</v>
      </c>
      <c r="AS24" s="481">
        <v>3261475.779410149</v>
      </c>
      <c r="AT24" s="481">
        <v>3288240.7501379736</v>
      </c>
      <c r="AU24" s="481">
        <v>3316511.8272889699</v>
      </c>
      <c r="AV24" s="481">
        <v>3345211.563482543</v>
      </c>
      <c r="AW24" s="481">
        <v>3376168.5139612993</v>
      </c>
      <c r="AX24" s="481">
        <v>3407055.6197675345</v>
      </c>
      <c r="AY24" s="481">
        <v>3434641.4760266938</v>
      </c>
      <c r="AZ24" s="481">
        <v>3464777.6757375319</v>
      </c>
      <c r="BA24" s="481">
        <v>3493726.4174170489</v>
      </c>
    </row>
    <row r="25" spans="1:53" ht="12.65" customHeight="1" x14ac:dyDescent="0.25">
      <c r="A25" s="494"/>
      <c r="B25" s="482" t="s">
        <v>1173</v>
      </c>
      <c r="C25" s="483">
        <v>2527905.2565832511</v>
      </c>
      <c r="D25" s="483">
        <v>2592678.5755813955</v>
      </c>
      <c r="E25" s="483">
        <v>2621665.3233720935</v>
      </c>
      <c r="F25" s="483">
        <v>2686772.270930232</v>
      </c>
      <c r="G25" s="483">
        <v>2745234.8362790695</v>
      </c>
      <c r="H25" s="483">
        <v>2784216.9008857906</v>
      </c>
      <c r="I25" s="483">
        <v>2834576.0953488378</v>
      </c>
      <c r="J25" s="483">
        <v>2851547.9677906977</v>
      </c>
      <c r="K25" s="483">
        <v>2863742.9232558138</v>
      </c>
      <c r="L25" s="483">
        <v>2714505.4161627903</v>
      </c>
      <c r="M25" s="483">
        <v>2838141.8891509641</v>
      </c>
      <c r="N25" s="483">
        <v>2784581.2672687517</v>
      </c>
      <c r="O25" s="483">
        <v>2791251.0033410797</v>
      </c>
      <c r="P25" s="483">
        <v>2767246.9576904555</v>
      </c>
      <c r="Q25" s="483">
        <v>2702136.8869641526</v>
      </c>
      <c r="R25" s="483">
        <v>2740285.520644092</v>
      </c>
      <c r="S25" s="483">
        <v>2765676.4661469394</v>
      </c>
      <c r="T25" s="483">
        <v>2784934.9210217511</v>
      </c>
      <c r="U25" s="483">
        <v>2778382.9526534118</v>
      </c>
      <c r="V25" s="483">
        <v>2774970.395606399</v>
      </c>
      <c r="W25" s="483">
        <v>2782786.057432998</v>
      </c>
      <c r="X25" s="483">
        <v>2803234.9927103114</v>
      </c>
      <c r="Y25" s="483">
        <v>2828583.8179191612</v>
      </c>
      <c r="Z25" s="483">
        <v>2838871.2359850961</v>
      </c>
      <c r="AA25" s="483">
        <v>2858180.4955705898</v>
      </c>
      <c r="AB25" s="483">
        <v>2877574.1590687172</v>
      </c>
      <c r="AC25" s="483">
        <v>2902656.7181224748</v>
      </c>
      <c r="AD25" s="483">
        <v>2925512.334270786</v>
      </c>
      <c r="AE25" s="483">
        <v>2951456.5705414028</v>
      </c>
      <c r="AF25" s="483">
        <v>2971651.0248761405</v>
      </c>
      <c r="AG25" s="483">
        <v>2986540.2534403419</v>
      </c>
      <c r="AH25" s="483">
        <v>2994997.2835872099</v>
      </c>
      <c r="AI25" s="483">
        <v>3019474.6669461876</v>
      </c>
      <c r="AJ25" s="483">
        <v>3036797.9859510856</v>
      </c>
      <c r="AK25" s="483">
        <v>3048781.3329136451</v>
      </c>
      <c r="AL25" s="483">
        <v>3066793.3920396524</v>
      </c>
      <c r="AM25" s="483">
        <v>3088447.3234801879</v>
      </c>
      <c r="AN25" s="483">
        <v>3114375.9802517919</v>
      </c>
      <c r="AO25" s="483">
        <v>3140835.5550876851</v>
      </c>
      <c r="AP25" s="483">
        <v>3167407.1781268385</v>
      </c>
      <c r="AQ25" s="483">
        <v>3196884.64584806</v>
      </c>
      <c r="AR25" s="483">
        <v>3230550.2575703077</v>
      </c>
      <c r="AS25" s="483">
        <v>3261475.779410149</v>
      </c>
      <c r="AT25" s="483">
        <v>3288240.7501379736</v>
      </c>
      <c r="AU25" s="483">
        <v>3316511.8272889699</v>
      </c>
      <c r="AV25" s="483">
        <v>3345211.563482543</v>
      </c>
      <c r="AW25" s="483">
        <v>3376168.5139612993</v>
      </c>
      <c r="AX25" s="483">
        <v>3407055.6197675345</v>
      </c>
      <c r="AY25" s="483">
        <v>3434641.4760266938</v>
      </c>
      <c r="AZ25" s="483">
        <v>3464777.6757375319</v>
      </c>
      <c r="BA25" s="483">
        <v>3493726.4174170489</v>
      </c>
    </row>
    <row r="26" spans="1:53" ht="12.65" customHeight="1" x14ac:dyDescent="0.25">
      <c r="A26" s="494" t="s">
        <v>1201</v>
      </c>
      <c r="B26" s="488" t="s">
        <v>1174</v>
      </c>
      <c r="C26" s="489">
        <v>1060523.0526187154</v>
      </c>
      <c r="D26" s="489">
        <v>1074143.7237209303</v>
      </c>
      <c r="E26" s="489">
        <v>1080916.7698837211</v>
      </c>
      <c r="F26" s="489">
        <v>1088699.9776744188</v>
      </c>
      <c r="G26" s="489">
        <v>1119711.8684883721</v>
      </c>
      <c r="H26" s="489">
        <v>1131733.7823500948</v>
      </c>
      <c r="I26" s="489">
        <v>1129856.7293023258</v>
      </c>
      <c r="J26" s="489">
        <v>1140827.653255814</v>
      </c>
      <c r="K26" s="489">
        <v>1117608.465348837</v>
      </c>
      <c r="L26" s="489">
        <v>964585.39104651147</v>
      </c>
      <c r="M26" s="489">
        <v>1027267.1165178854</v>
      </c>
      <c r="N26" s="489">
        <v>1034751.6522712266</v>
      </c>
      <c r="O26" s="489">
        <v>1010700.3540002485</v>
      </c>
      <c r="P26" s="489">
        <v>996250.49783775455</v>
      </c>
      <c r="Q26" s="489">
        <v>992136.32686238096</v>
      </c>
      <c r="R26" s="489">
        <v>996183.7250669247</v>
      </c>
      <c r="S26" s="489">
        <v>1003413.4108743484</v>
      </c>
      <c r="T26" s="489">
        <v>1015787.1639420263</v>
      </c>
      <c r="U26" s="489">
        <v>1018378.6820050261</v>
      </c>
      <c r="V26" s="489">
        <v>1023174.225615969</v>
      </c>
      <c r="W26" s="489">
        <v>1031618.8607590069</v>
      </c>
      <c r="X26" s="489">
        <v>1031548.4463470267</v>
      </c>
      <c r="Y26" s="489">
        <v>1040410.6742444552</v>
      </c>
      <c r="Z26" s="489">
        <v>1040772.4740551738</v>
      </c>
      <c r="AA26" s="489">
        <v>1043305.5144129643</v>
      </c>
      <c r="AB26" s="489">
        <v>1044641.3442106521</v>
      </c>
      <c r="AC26" s="489">
        <v>1046413.7101022797</v>
      </c>
      <c r="AD26" s="489">
        <v>1049733.8927628642</v>
      </c>
      <c r="AE26" s="489">
        <v>1058013.532649237</v>
      </c>
      <c r="AF26" s="489">
        <v>1060512.5292210458</v>
      </c>
      <c r="AG26" s="489">
        <v>1065328.3251071705</v>
      </c>
      <c r="AH26" s="489">
        <v>1069799.0647648778</v>
      </c>
      <c r="AI26" s="489">
        <v>1075959.7835962691</v>
      </c>
      <c r="AJ26" s="489">
        <v>1080412.8359921938</v>
      </c>
      <c r="AK26" s="489">
        <v>1084632.3389402719</v>
      </c>
      <c r="AL26" s="489">
        <v>1088529.1694807108</v>
      </c>
      <c r="AM26" s="489">
        <v>1094967.8779609767</v>
      </c>
      <c r="AN26" s="489">
        <v>1101437.1630800257</v>
      </c>
      <c r="AO26" s="489">
        <v>1108261.3572868968</v>
      </c>
      <c r="AP26" s="489">
        <v>1115309.1954234759</v>
      </c>
      <c r="AQ26" s="489">
        <v>1122681.9771836512</v>
      </c>
      <c r="AR26" s="489">
        <v>1131123.9921147164</v>
      </c>
      <c r="AS26" s="489">
        <v>1140617.7365876287</v>
      </c>
      <c r="AT26" s="489">
        <v>1148416.9363963085</v>
      </c>
      <c r="AU26" s="489">
        <v>1157987.2204378259</v>
      </c>
      <c r="AV26" s="489">
        <v>1166378.4454358832</v>
      </c>
      <c r="AW26" s="489">
        <v>1177129.7911500363</v>
      </c>
      <c r="AX26" s="489">
        <v>1189356.6112100244</v>
      </c>
      <c r="AY26" s="489">
        <v>1200084.5031339971</v>
      </c>
      <c r="AZ26" s="489">
        <v>1213768.2812703066</v>
      </c>
      <c r="BA26" s="489">
        <v>1227503.5961476171</v>
      </c>
    </row>
    <row r="27" spans="1:53" ht="12.65" customHeight="1" x14ac:dyDescent="0.25">
      <c r="A27" s="494" t="s">
        <v>626</v>
      </c>
      <c r="B27" s="490" t="s">
        <v>312</v>
      </c>
      <c r="C27" s="491">
        <v>127553.77443912167</v>
      </c>
      <c r="D27" s="491">
        <v>128559.0848255813</v>
      </c>
      <c r="E27" s="491">
        <v>126670.9638662791</v>
      </c>
      <c r="F27" s="491">
        <v>130444.04636627907</v>
      </c>
      <c r="G27" s="491">
        <v>136194.4834593024</v>
      </c>
      <c r="H27" s="491">
        <v>134114.82235468909</v>
      </c>
      <c r="I27" s="491">
        <v>138635.10113372083</v>
      </c>
      <c r="J27" s="491">
        <v>136813.16043604634</v>
      </c>
      <c r="K27" s="491">
        <v>131480.61374999987</v>
      </c>
      <c r="L27" s="491">
        <v>99830.520174418576</v>
      </c>
      <c r="M27" s="491">
        <v>116056.68372418957</v>
      </c>
      <c r="N27" s="491">
        <v>119453.082462102</v>
      </c>
      <c r="O27" s="491">
        <v>115459.18420961543</v>
      </c>
      <c r="P27" s="491">
        <v>112402.08436821758</v>
      </c>
      <c r="Q27" s="491">
        <v>110711.58014076352</v>
      </c>
      <c r="R27" s="491">
        <v>109840.36222695764</v>
      </c>
      <c r="S27" s="491">
        <v>107846.37171015267</v>
      </c>
      <c r="T27" s="491">
        <v>111642.17376914798</v>
      </c>
      <c r="U27" s="491">
        <v>109931.13781853615</v>
      </c>
      <c r="V27" s="491">
        <v>110138.51266157138</v>
      </c>
      <c r="W27" s="491">
        <v>109316.09247547583</v>
      </c>
      <c r="X27" s="491">
        <v>109001.185814326</v>
      </c>
      <c r="Y27" s="491">
        <v>109325.47241845023</v>
      </c>
      <c r="Z27" s="491">
        <v>108916.29923893955</v>
      </c>
      <c r="AA27" s="491">
        <v>107932.10595509721</v>
      </c>
      <c r="AB27" s="491">
        <v>107751.57510692145</v>
      </c>
      <c r="AC27" s="491">
        <v>108027.45403795347</v>
      </c>
      <c r="AD27" s="491">
        <v>108298.08329127099</v>
      </c>
      <c r="AE27" s="491">
        <v>108571.06235248693</v>
      </c>
      <c r="AF27" s="491">
        <v>108854.48941704736</v>
      </c>
      <c r="AG27" s="491">
        <v>108783.95435685923</v>
      </c>
      <c r="AH27" s="491">
        <v>108709.19084420853</v>
      </c>
      <c r="AI27" s="491">
        <v>109088.64322714705</v>
      </c>
      <c r="AJ27" s="491">
        <v>108874.05076848376</v>
      </c>
      <c r="AK27" s="491">
        <v>108706.58978657423</v>
      </c>
      <c r="AL27" s="491">
        <v>108496.16322290857</v>
      </c>
      <c r="AM27" s="491">
        <v>108553.4705220724</v>
      </c>
      <c r="AN27" s="491">
        <v>109137.81713701395</v>
      </c>
      <c r="AO27" s="491">
        <v>109436.25245633026</v>
      </c>
      <c r="AP27" s="491">
        <v>109853.51044054661</v>
      </c>
      <c r="AQ27" s="491">
        <v>110709.66364352523</v>
      </c>
      <c r="AR27" s="491">
        <v>111567.78245088685</v>
      </c>
      <c r="AS27" s="491">
        <v>112799.32955841161</v>
      </c>
      <c r="AT27" s="491">
        <v>113956.41095517999</v>
      </c>
      <c r="AU27" s="491">
        <v>115370.42307985899</v>
      </c>
      <c r="AV27" s="491">
        <v>116699.29865049533</v>
      </c>
      <c r="AW27" s="491">
        <v>118789.68723282356</v>
      </c>
      <c r="AX27" s="491">
        <v>120929.56441944085</v>
      </c>
      <c r="AY27" s="491">
        <v>122792.65406988318</v>
      </c>
      <c r="AZ27" s="491">
        <v>127474.61074042619</v>
      </c>
      <c r="BA27" s="491">
        <v>130279.91485548427</v>
      </c>
    </row>
    <row r="28" spans="1:53" ht="12.65" customHeight="1" x14ac:dyDescent="0.25">
      <c r="A28" s="494" t="s">
        <v>627</v>
      </c>
      <c r="B28" s="490" t="s">
        <v>492</v>
      </c>
      <c r="C28" s="491">
        <v>76542.480192595147</v>
      </c>
      <c r="D28" s="491">
        <v>79739.59610465118</v>
      </c>
      <c r="E28" s="491">
        <v>79393.314389534877</v>
      </c>
      <c r="F28" s="491">
        <v>80314.377470930238</v>
      </c>
      <c r="G28" s="491">
        <v>84090.662354651155</v>
      </c>
      <c r="H28" s="491">
        <v>82557.226317554581</v>
      </c>
      <c r="I28" s="491">
        <v>79619.357238372104</v>
      </c>
      <c r="J28" s="491">
        <v>80750.57095930232</v>
      </c>
      <c r="K28" s="491">
        <v>77829.090319767463</v>
      </c>
      <c r="L28" s="491">
        <v>61696.494127906968</v>
      </c>
      <c r="M28" s="491">
        <v>67217.090387546472</v>
      </c>
      <c r="N28" s="491">
        <v>70599.532354576062</v>
      </c>
      <c r="O28" s="491">
        <v>64916.808264104431</v>
      </c>
      <c r="P28" s="491">
        <v>62344.145960163805</v>
      </c>
      <c r="Q28" s="491">
        <v>62136.08482939555</v>
      </c>
      <c r="R28" s="491">
        <v>65472.183557615455</v>
      </c>
      <c r="S28" s="491">
        <v>66454.650305791787</v>
      </c>
      <c r="T28" s="491">
        <v>67936.672479850007</v>
      </c>
      <c r="U28" s="491">
        <v>68259.801548968288</v>
      </c>
      <c r="V28" s="491">
        <v>68195.316379245793</v>
      </c>
      <c r="W28" s="491">
        <v>68138.443184384509</v>
      </c>
      <c r="X28" s="491">
        <v>68396.949501669515</v>
      </c>
      <c r="Y28" s="491">
        <v>69078.482574495822</v>
      </c>
      <c r="Z28" s="491">
        <v>69244.527763344842</v>
      </c>
      <c r="AA28" s="491">
        <v>69249.424261845954</v>
      </c>
      <c r="AB28" s="491">
        <v>69538.093657783611</v>
      </c>
      <c r="AC28" s="491">
        <v>69760.254319616346</v>
      </c>
      <c r="AD28" s="491">
        <v>70049.719796482314</v>
      </c>
      <c r="AE28" s="491">
        <v>70327.331081966593</v>
      </c>
      <c r="AF28" s="491">
        <v>70513.4534106848</v>
      </c>
      <c r="AG28" s="491">
        <v>70777.768608901446</v>
      </c>
      <c r="AH28" s="491">
        <v>71024.094827045163</v>
      </c>
      <c r="AI28" s="491">
        <v>71388.044655120349</v>
      </c>
      <c r="AJ28" s="491">
        <v>71691.735873519865</v>
      </c>
      <c r="AK28" s="491">
        <v>71961.038557346837</v>
      </c>
      <c r="AL28" s="491">
        <v>72255.593169450411</v>
      </c>
      <c r="AM28" s="491">
        <v>72652.69904769992</v>
      </c>
      <c r="AN28" s="491">
        <v>73160.409371469606</v>
      </c>
      <c r="AO28" s="491">
        <v>73672.181567052641</v>
      </c>
      <c r="AP28" s="491">
        <v>74053.2887119144</v>
      </c>
      <c r="AQ28" s="491">
        <v>74540.276437367022</v>
      </c>
      <c r="AR28" s="491">
        <v>75047.425648392993</v>
      </c>
      <c r="AS28" s="491">
        <v>75563.678959443292</v>
      </c>
      <c r="AT28" s="491">
        <v>76053.82072251261</v>
      </c>
      <c r="AU28" s="491">
        <v>76618.797637468073</v>
      </c>
      <c r="AV28" s="491">
        <v>77228.931418634573</v>
      </c>
      <c r="AW28" s="491">
        <v>77850.816766767981</v>
      </c>
      <c r="AX28" s="491">
        <v>78568.333272812713</v>
      </c>
      <c r="AY28" s="491">
        <v>79194.471733218277</v>
      </c>
      <c r="AZ28" s="491">
        <v>79765.505064481476</v>
      </c>
      <c r="BA28" s="491">
        <v>80606.907884673608</v>
      </c>
    </row>
    <row r="29" spans="1:53" ht="12.65" customHeight="1" x14ac:dyDescent="0.25">
      <c r="A29" s="494" t="s">
        <v>622</v>
      </c>
      <c r="B29" s="490" t="s">
        <v>1175</v>
      </c>
      <c r="C29" s="491">
        <v>199844.55376433409</v>
      </c>
      <c r="D29" s="491">
        <v>196817.17058139539</v>
      </c>
      <c r="E29" s="491">
        <v>198218.36220930229</v>
      </c>
      <c r="F29" s="491">
        <v>196698.02488372097</v>
      </c>
      <c r="G29" s="491">
        <v>197597.7436046511</v>
      </c>
      <c r="H29" s="491">
        <v>202174.87134377917</v>
      </c>
      <c r="I29" s="491">
        <v>200107.24255813952</v>
      </c>
      <c r="J29" s="491">
        <v>201111.68569767443</v>
      </c>
      <c r="K29" s="491">
        <v>200831.21802325579</v>
      </c>
      <c r="L29" s="491">
        <v>173611.30895348842</v>
      </c>
      <c r="M29" s="491">
        <v>190121.34380277275</v>
      </c>
      <c r="N29" s="491">
        <v>188977.90193634899</v>
      </c>
      <c r="O29" s="491">
        <v>185846.40885151448</v>
      </c>
      <c r="P29" s="491">
        <v>180383.6087378574</v>
      </c>
      <c r="Q29" s="491">
        <v>179856.40358178294</v>
      </c>
      <c r="R29" s="491">
        <v>180475.77048549053</v>
      </c>
      <c r="S29" s="491">
        <v>179563.07489898757</v>
      </c>
      <c r="T29" s="491">
        <v>182320.5574570446</v>
      </c>
      <c r="U29" s="491">
        <v>183906.69814233214</v>
      </c>
      <c r="V29" s="491">
        <v>185082.46152665815</v>
      </c>
      <c r="W29" s="491">
        <v>188446.97977296973</v>
      </c>
      <c r="X29" s="491">
        <v>189381.26037991859</v>
      </c>
      <c r="Y29" s="491">
        <v>190297.64335697176</v>
      </c>
      <c r="Z29" s="491">
        <v>190332.09963157683</v>
      </c>
      <c r="AA29" s="491">
        <v>191717.86524982995</v>
      </c>
      <c r="AB29" s="491">
        <v>191660.69445710379</v>
      </c>
      <c r="AC29" s="491">
        <v>193053.53195036208</v>
      </c>
      <c r="AD29" s="491">
        <v>193128.64984466892</v>
      </c>
      <c r="AE29" s="491">
        <v>194328.47561341271</v>
      </c>
      <c r="AF29" s="491">
        <v>194927.61170927424</v>
      </c>
      <c r="AG29" s="491">
        <v>195232.32087071877</v>
      </c>
      <c r="AH29" s="491">
        <v>195937.46544739543</v>
      </c>
      <c r="AI29" s="491">
        <v>196931.81750007122</v>
      </c>
      <c r="AJ29" s="491">
        <v>197745.02706762895</v>
      </c>
      <c r="AK29" s="491">
        <v>198559.23672088518</v>
      </c>
      <c r="AL29" s="491">
        <v>199051.662760704</v>
      </c>
      <c r="AM29" s="491">
        <v>200315.69893220247</v>
      </c>
      <c r="AN29" s="491">
        <v>201219.06449364018</v>
      </c>
      <c r="AO29" s="491">
        <v>202471.67245042123</v>
      </c>
      <c r="AP29" s="491">
        <v>203515.16012985632</v>
      </c>
      <c r="AQ29" s="491">
        <v>204595.09627953992</v>
      </c>
      <c r="AR29" s="491">
        <v>205939.9513933995</v>
      </c>
      <c r="AS29" s="491">
        <v>207642.21372720864</v>
      </c>
      <c r="AT29" s="491">
        <v>208662.3054149579</v>
      </c>
      <c r="AU29" s="491">
        <v>210697.31331386513</v>
      </c>
      <c r="AV29" s="491">
        <v>212379.41066951104</v>
      </c>
      <c r="AW29" s="491">
        <v>214592.24687703417</v>
      </c>
      <c r="AX29" s="491">
        <v>216802.39933961447</v>
      </c>
      <c r="AY29" s="491">
        <v>218612.31386677141</v>
      </c>
      <c r="AZ29" s="491">
        <v>220732.02698327176</v>
      </c>
      <c r="BA29" s="491">
        <v>222915.06670645997</v>
      </c>
    </row>
    <row r="30" spans="1:53" ht="12.65" customHeight="1" x14ac:dyDescent="0.25">
      <c r="A30" s="496" t="s">
        <v>625</v>
      </c>
      <c r="B30" s="490" t="s">
        <v>1176</v>
      </c>
      <c r="C30" s="491">
        <v>79794.589998617608</v>
      </c>
      <c r="D30" s="491">
        <v>81342.968720930236</v>
      </c>
      <c r="E30" s="491">
        <v>81640.379418604658</v>
      </c>
      <c r="F30" s="491">
        <v>80293.069883720949</v>
      </c>
      <c r="G30" s="491">
        <v>82628.023372092968</v>
      </c>
      <c r="H30" s="491">
        <v>84009.627560431836</v>
      </c>
      <c r="I30" s="491">
        <v>84943.724418604659</v>
      </c>
      <c r="J30" s="491">
        <v>87121.949186046564</v>
      </c>
      <c r="K30" s="491">
        <v>83925.147325581376</v>
      </c>
      <c r="L30" s="491">
        <v>71229.585116279079</v>
      </c>
      <c r="M30" s="491">
        <v>72328.974485303406</v>
      </c>
      <c r="N30" s="491">
        <v>73267.797880504411</v>
      </c>
      <c r="O30" s="491">
        <v>70399.159586869209</v>
      </c>
      <c r="P30" s="491">
        <v>66481.897563740698</v>
      </c>
      <c r="Q30" s="491">
        <v>66581.902562042014</v>
      </c>
      <c r="R30" s="491">
        <v>67167.028789125499</v>
      </c>
      <c r="S30" s="491">
        <v>66594.08606903402</v>
      </c>
      <c r="T30" s="491">
        <v>65439.431660358503</v>
      </c>
      <c r="U30" s="491">
        <v>63386.449539642163</v>
      </c>
      <c r="V30" s="491">
        <v>62285.723600672172</v>
      </c>
      <c r="W30" s="491">
        <v>62353.165035329468</v>
      </c>
      <c r="X30" s="491">
        <v>61786.428341939201</v>
      </c>
      <c r="Y30" s="491">
        <v>62018.331711915132</v>
      </c>
      <c r="Z30" s="491">
        <v>61472.387463306623</v>
      </c>
      <c r="AA30" s="491">
        <v>61441.59007433529</v>
      </c>
      <c r="AB30" s="491">
        <v>61062.465830092231</v>
      </c>
      <c r="AC30" s="491">
        <v>61133.318327831461</v>
      </c>
      <c r="AD30" s="491">
        <v>61649.880968417718</v>
      </c>
      <c r="AE30" s="491">
        <v>63025.242213649377</v>
      </c>
      <c r="AF30" s="491">
        <v>63780.659083391438</v>
      </c>
      <c r="AG30" s="491">
        <v>65054.909794262094</v>
      </c>
      <c r="AH30" s="491">
        <v>65913.279096400845</v>
      </c>
      <c r="AI30" s="491">
        <v>67209.252147254156</v>
      </c>
      <c r="AJ30" s="491">
        <v>68051.012311165483</v>
      </c>
      <c r="AK30" s="491">
        <v>68993.832193258349</v>
      </c>
      <c r="AL30" s="491">
        <v>70075.574722096455</v>
      </c>
      <c r="AM30" s="491">
        <v>70564.918147595003</v>
      </c>
      <c r="AN30" s="491">
        <v>71830.54827031483</v>
      </c>
      <c r="AO30" s="491">
        <v>72962.404704412736</v>
      </c>
      <c r="AP30" s="491">
        <v>74621.032034909265</v>
      </c>
      <c r="AQ30" s="491">
        <v>75796.54136362781</v>
      </c>
      <c r="AR30" s="491">
        <v>77170.385673034936</v>
      </c>
      <c r="AS30" s="491">
        <v>79533.764749226058</v>
      </c>
      <c r="AT30" s="491">
        <v>82210.679116254149</v>
      </c>
      <c r="AU30" s="491">
        <v>84052.380112238185</v>
      </c>
      <c r="AV30" s="491">
        <v>85688.585930263856</v>
      </c>
      <c r="AW30" s="491">
        <v>87410.066926858795</v>
      </c>
      <c r="AX30" s="491">
        <v>90951.587769018326</v>
      </c>
      <c r="AY30" s="491">
        <v>93638.579678307535</v>
      </c>
      <c r="AZ30" s="491">
        <v>96270.083105999045</v>
      </c>
      <c r="BA30" s="491">
        <v>100550.22237561172</v>
      </c>
    </row>
    <row r="31" spans="1:53" ht="12.65" customHeight="1" x14ac:dyDescent="0.25">
      <c r="A31" s="494" t="s">
        <v>620</v>
      </c>
      <c r="B31" s="490" t="s">
        <v>1177</v>
      </c>
      <c r="C31" s="491">
        <v>131736.33831150646</v>
      </c>
      <c r="D31" s="491">
        <v>134022.6503488372</v>
      </c>
      <c r="E31" s="491">
        <v>135680.94720930234</v>
      </c>
      <c r="F31" s="491">
        <v>136671.80825581396</v>
      </c>
      <c r="G31" s="491">
        <v>143654.76139534882</v>
      </c>
      <c r="H31" s="491">
        <v>143431.45867127279</v>
      </c>
      <c r="I31" s="491">
        <v>145457.33511627905</v>
      </c>
      <c r="J31" s="491">
        <v>146536.49406976748</v>
      </c>
      <c r="K31" s="491">
        <v>137859.62616279069</v>
      </c>
      <c r="L31" s="491">
        <v>123567.89209302327</v>
      </c>
      <c r="M31" s="491">
        <v>125909.84018899812</v>
      </c>
      <c r="N31" s="491">
        <v>124541.76528301321</v>
      </c>
      <c r="O31" s="491">
        <v>122979.13055616872</v>
      </c>
      <c r="P31" s="491">
        <v>122648.88535178536</v>
      </c>
      <c r="Q31" s="491">
        <v>119516.04404154337</v>
      </c>
      <c r="R31" s="491">
        <v>117101.35010997439</v>
      </c>
      <c r="S31" s="491">
        <v>117642.82181707071</v>
      </c>
      <c r="T31" s="491">
        <v>119550.96201877862</v>
      </c>
      <c r="U31" s="491">
        <v>120843.72621143982</v>
      </c>
      <c r="V31" s="491">
        <v>122298.17139574941</v>
      </c>
      <c r="W31" s="491">
        <v>122684.20896484015</v>
      </c>
      <c r="X31" s="491">
        <v>123262.63634666239</v>
      </c>
      <c r="Y31" s="491">
        <v>124701.81735919997</v>
      </c>
      <c r="Z31" s="491">
        <v>124330.44160573254</v>
      </c>
      <c r="AA31" s="491">
        <v>124134.5160566152</v>
      </c>
      <c r="AB31" s="491">
        <v>124698.30057342778</v>
      </c>
      <c r="AC31" s="491">
        <v>124381.0040914236</v>
      </c>
      <c r="AD31" s="491">
        <v>124733.53019192992</v>
      </c>
      <c r="AE31" s="491">
        <v>125438.65871993318</v>
      </c>
      <c r="AF31" s="491">
        <v>125684.69519379894</v>
      </c>
      <c r="AG31" s="491">
        <v>126029.61264808341</v>
      </c>
      <c r="AH31" s="491">
        <v>126358.95903110254</v>
      </c>
      <c r="AI31" s="491">
        <v>126694.66637978709</v>
      </c>
      <c r="AJ31" s="491">
        <v>126821.15203011312</v>
      </c>
      <c r="AK31" s="491">
        <v>126869.55929194612</v>
      </c>
      <c r="AL31" s="491">
        <v>127285.27535502962</v>
      </c>
      <c r="AM31" s="491">
        <v>128301.56897556194</v>
      </c>
      <c r="AN31" s="491">
        <v>128743.96538043839</v>
      </c>
      <c r="AO31" s="491">
        <v>129582.1935693679</v>
      </c>
      <c r="AP31" s="491">
        <v>130304.76039491709</v>
      </c>
      <c r="AQ31" s="491">
        <v>130946.80409770795</v>
      </c>
      <c r="AR31" s="491">
        <v>132011.04441369019</v>
      </c>
      <c r="AS31" s="491">
        <v>132581.12560103936</v>
      </c>
      <c r="AT31" s="491">
        <v>132852.05645935703</v>
      </c>
      <c r="AU31" s="491">
        <v>133608.29829329863</v>
      </c>
      <c r="AV31" s="491">
        <v>134289.61294817747</v>
      </c>
      <c r="AW31" s="491">
        <v>135409.72692063905</v>
      </c>
      <c r="AX31" s="491">
        <v>136215.4433536329</v>
      </c>
      <c r="AY31" s="491">
        <v>137247.61445145248</v>
      </c>
      <c r="AZ31" s="491">
        <v>138292.23562903615</v>
      </c>
      <c r="BA31" s="491">
        <v>139179.85394876081</v>
      </c>
    </row>
    <row r="32" spans="1:53" ht="12.65" customHeight="1" x14ac:dyDescent="0.25">
      <c r="A32" s="494" t="s">
        <v>617</v>
      </c>
      <c r="B32" s="490" t="s">
        <v>1178</v>
      </c>
      <c r="C32" s="491">
        <v>99100.876258000673</v>
      </c>
      <c r="D32" s="491">
        <v>101267.75058139536</v>
      </c>
      <c r="E32" s="491">
        <v>104351.35976744187</v>
      </c>
      <c r="F32" s="491">
        <v>107449.24418604655</v>
      </c>
      <c r="G32" s="491">
        <v>109555.05569767435</v>
      </c>
      <c r="H32" s="491">
        <v>111875.15998013374</v>
      </c>
      <c r="I32" s="491">
        <v>110401.54337209305</v>
      </c>
      <c r="J32" s="491">
        <v>111965.7559302326</v>
      </c>
      <c r="K32" s="491">
        <v>112698.31837209301</v>
      </c>
      <c r="L32" s="491">
        <v>109511.64639534883</v>
      </c>
      <c r="M32" s="491">
        <v>111708.74360047057</v>
      </c>
      <c r="N32" s="491">
        <v>111888.85694595957</v>
      </c>
      <c r="O32" s="491">
        <v>111374.24974318861</v>
      </c>
      <c r="P32" s="491">
        <v>112156.49846844503</v>
      </c>
      <c r="Q32" s="491">
        <v>114338.68762222043</v>
      </c>
      <c r="R32" s="491">
        <v>116060.30275530712</v>
      </c>
      <c r="S32" s="491">
        <v>118592.93075188239</v>
      </c>
      <c r="T32" s="491">
        <v>119682.98972874568</v>
      </c>
      <c r="U32" s="491">
        <v>121573.38297840671</v>
      </c>
      <c r="V32" s="491">
        <v>122628.29327933084</v>
      </c>
      <c r="W32" s="491">
        <v>125595.10752142848</v>
      </c>
      <c r="X32" s="491">
        <v>126019.135669911</v>
      </c>
      <c r="Y32" s="491">
        <v>127290.43611847432</v>
      </c>
      <c r="Z32" s="491">
        <v>128612.92089989483</v>
      </c>
      <c r="AA32" s="491">
        <v>130096.72089325932</v>
      </c>
      <c r="AB32" s="491">
        <v>130487.66848174883</v>
      </c>
      <c r="AC32" s="491">
        <v>131581.25661284057</v>
      </c>
      <c r="AD32" s="491">
        <v>132665.01383655565</v>
      </c>
      <c r="AE32" s="491">
        <v>134009.66073903296</v>
      </c>
      <c r="AF32" s="491">
        <v>134954.83937151424</v>
      </c>
      <c r="AG32" s="491">
        <v>136275.70240682093</v>
      </c>
      <c r="AH32" s="491">
        <v>137509.85631466107</v>
      </c>
      <c r="AI32" s="491">
        <v>138954.38533331774</v>
      </c>
      <c r="AJ32" s="491">
        <v>140380.94286422071</v>
      </c>
      <c r="AK32" s="491">
        <v>141649.64762521951</v>
      </c>
      <c r="AL32" s="491">
        <v>142606.81300877614</v>
      </c>
      <c r="AM32" s="491">
        <v>143874.7794806961</v>
      </c>
      <c r="AN32" s="491">
        <v>145120.82608135429</v>
      </c>
      <c r="AO32" s="491">
        <v>146502.90697470726</v>
      </c>
      <c r="AP32" s="491">
        <v>147678.36381679133</v>
      </c>
      <c r="AQ32" s="491">
        <v>148878.02180949898</v>
      </c>
      <c r="AR32" s="491">
        <v>150224.98679560522</v>
      </c>
      <c r="AS32" s="491">
        <v>151460.30002163583</v>
      </c>
      <c r="AT32" s="491">
        <v>152576.81521940933</v>
      </c>
      <c r="AU32" s="491">
        <v>153731.46254019073</v>
      </c>
      <c r="AV32" s="491">
        <v>154952.12102078844</v>
      </c>
      <c r="AW32" s="491">
        <v>156354.32630359766</v>
      </c>
      <c r="AX32" s="491">
        <v>157640.1158538294</v>
      </c>
      <c r="AY32" s="491">
        <v>158977.47959623259</v>
      </c>
      <c r="AZ32" s="491">
        <v>160056.93828272846</v>
      </c>
      <c r="BA32" s="491">
        <v>161302.81490598593</v>
      </c>
    </row>
    <row r="33" spans="1:53" ht="12.65" customHeight="1" x14ac:dyDescent="0.25">
      <c r="A33" s="496" t="s">
        <v>632</v>
      </c>
      <c r="B33" s="490" t="s">
        <v>313</v>
      </c>
      <c r="C33" s="491">
        <v>53080.354462898234</v>
      </c>
      <c r="D33" s="491">
        <v>52691.000070714363</v>
      </c>
      <c r="E33" s="491">
        <v>52254.196162790686</v>
      </c>
      <c r="F33" s="491">
        <v>51578.38104651164</v>
      </c>
      <c r="G33" s="491">
        <v>53310.804186046495</v>
      </c>
      <c r="H33" s="491">
        <v>54393.971572154354</v>
      </c>
      <c r="I33" s="491">
        <v>54447.553023255816</v>
      </c>
      <c r="J33" s="491">
        <v>55614.17046511628</v>
      </c>
      <c r="K33" s="491">
        <v>54849.205581395341</v>
      </c>
      <c r="L33" s="491">
        <v>46958.011162790695</v>
      </c>
      <c r="M33" s="491">
        <v>49911.685548691043</v>
      </c>
      <c r="N33" s="491">
        <v>51233.756441602556</v>
      </c>
      <c r="O33" s="491">
        <v>51527.60720005029</v>
      </c>
      <c r="P33" s="491">
        <v>51883.028415055393</v>
      </c>
      <c r="Q33" s="491">
        <v>53214.718160410317</v>
      </c>
      <c r="R33" s="491">
        <v>53720.981146135258</v>
      </c>
      <c r="S33" s="491">
        <v>57289.902935965009</v>
      </c>
      <c r="T33" s="491">
        <v>57175.536102830549</v>
      </c>
      <c r="U33" s="491">
        <v>57833.362712070448</v>
      </c>
      <c r="V33" s="491">
        <v>59092.253289470398</v>
      </c>
      <c r="W33" s="491">
        <v>58904.801069527784</v>
      </c>
      <c r="X33" s="491">
        <v>58910.448176492879</v>
      </c>
      <c r="Y33" s="491">
        <v>60406.916138350643</v>
      </c>
      <c r="Z33" s="491">
        <v>60184.568797182066</v>
      </c>
      <c r="AA33" s="491">
        <v>60118.925845039754</v>
      </c>
      <c r="AB33" s="491">
        <v>60947.631849206089</v>
      </c>
      <c r="AC33" s="491">
        <v>60667.788531345963</v>
      </c>
      <c r="AD33" s="491">
        <v>60883.567480857011</v>
      </c>
      <c r="AE33" s="491">
        <v>61849.966047568676</v>
      </c>
      <c r="AF33" s="491">
        <v>61737.829261925624</v>
      </c>
      <c r="AG33" s="491">
        <v>62060.599434553114</v>
      </c>
      <c r="AH33" s="491">
        <v>62539.102040812519</v>
      </c>
      <c r="AI33" s="491">
        <v>62949.109837788157</v>
      </c>
      <c r="AJ33" s="491">
        <v>63511.562004048268</v>
      </c>
      <c r="AK33" s="491">
        <v>63901.724532830231</v>
      </c>
      <c r="AL33" s="491">
        <v>64422.597456715899</v>
      </c>
      <c r="AM33" s="491">
        <v>65111.358984613245</v>
      </c>
      <c r="AN33" s="491">
        <v>65642.503395009015</v>
      </c>
      <c r="AO33" s="491">
        <v>66246.160016349371</v>
      </c>
      <c r="AP33" s="491">
        <v>66794.054389165845</v>
      </c>
      <c r="AQ33" s="491">
        <v>67468.9220309175</v>
      </c>
      <c r="AR33" s="491">
        <v>68191.159654211166</v>
      </c>
      <c r="AS33" s="491">
        <v>68818.872147016751</v>
      </c>
      <c r="AT33" s="491">
        <v>69398.038529930898</v>
      </c>
      <c r="AU33" s="491">
        <v>70020.267062428713</v>
      </c>
      <c r="AV33" s="491">
        <v>70471.338202626663</v>
      </c>
      <c r="AW33" s="491">
        <v>71112.928334703509</v>
      </c>
      <c r="AX33" s="491">
        <v>71746.292993995477</v>
      </c>
      <c r="AY33" s="491">
        <v>72321.52826246203</v>
      </c>
      <c r="AZ33" s="491">
        <v>72901.703637501065</v>
      </c>
      <c r="BA33" s="491">
        <v>73484.200092481187</v>
      </c>
    </row>
    <row r="34" spans="1:53" ht="12.65" customHeight="1" x14ac:dyDescent="0.25">
      <c r="A34" s="496" t="s">
        <v>631</v>
      </c>
      <c r="B34" s="490" t="s">
        <v>314</v>
      </c>
      <c r="C34" s="491">
        <v>95043.545837113343</v>
      </c>
      <c r="D34" s="491">
        <v>95817.378372093022</v>
      </c>
      <c r="E34" s="491">
        <v>96714.937325581399</v>
      </c>
      <c r="F34" s="491">
        <v>111542.345</v>
      </c>
      <c r="G34" s="491">
        <v>113394.55546511628</v>
      </c>
      <c r="H34" s="491">
        <v>114103.90875027972</v>
      </c>
      <c r="I34" s="491">
        <v>117528.87127906973</v>
      </c>
      <c r="J34" s="491">
        <v>119066.52127906976</v>
      </c>
      <c r="K34" s="491">
        <v>133108.17988372096</v>
      </c>
      <c r="L34" s="491">
        <v>112031.0069767442</v>
      </c>
      <c r="M34" s="491">
        <v>122857.41596121185</v>
      </c>
      <c r="N34" s="491">
        <v>125568.41083522153</v>
      </c>
      <c r="O34" s="491">
        <v>122715.6477467825</v>
      </c>
      <c r="P34" s="491">
        <v>121239.48267304453</v>
      </c>
      <c r="Q34" s="491">
        <v>123507.99417288075</v>
      </c>
      <c r="R34" s="491">
        <v>117915.78076362555</v>
      </c>
      <c r="S34" s="491">
        <v>119166.2277386068</v>
      </c>
      <c r="T34" s="491">
        <v>120392.92219570419</v>
      </c>
      <c r="U34" s="491">
        <v>120939.71628096908</v>
      </c>
      <c r="V34" s="491">
        <v>122584.20841827789</v>
      </c>
      <c r="W34" s="491">
        <v>122099.68971128073</v>
      </c>
      <c r="X34" s="491">
        <v>122227.4621125819</v>
      </c>
      <c r="Y34" s="491">
        <v>124625.81617933867</v>
      </c>
      <c r="Z34" s="491">
        <v>123897.8015090847</v>
      </c>
      <c r="AA34" s="491">
        <v>123472.37432495959</v>
      </c>
      <c r="AB34" s="491">
        <v>124628.60329562324</v>
      </c>
      <c r="AC34" s="491">
        <v>123932.52898916668</v>
      </c>
      <c r="AD34" s="491">
        <v>123947.51567033175</v>
      </c>
      <c r="AE34" s="491">
        <v>125076.79477425804</v>
      </c>
      <c r="AF34" s="491">
        <v>124481.38913748592</v>
      </c>
      <c r="AG34" s="491">
        <v>124542.2414071173</v>
      </c>
      <c r="AH34" s="491">
        <v>124925.11728593813</v>
      </c>
      <c r="AI34" s="491">
        <v>125140.27082442938</v>
      </c>
      <c r="AJ34" s="491">
        <v>125122.30790966202</v>
      </c>
      <c r="AK34" s="491">
        <v>125067.75415840137</v>
      </c>
      <c r="AL34" s="491">
        <v>125089.6871782926</v>
      </c>
      <c r="AM34" s="491">
        <v>125495.17386662567</v>
      </c>
      <c r="AN34" s="491">
        <v>125791.06268671507</v>
      </c>
      <c r="AO34" s="491">
        <v>125733.73443273785</v>
      </c>
      <c r="AP34" s="491">
        <v>125973.40884991926</v>
      </c>
      <c r="AQ34" s="491">
        <v>126322.91216071119</v>
      </c>
      <c r="AR34" s="491">
        <v>126593.0723896963</v>
      </c>
      <c r="AS34" s="491">
        <v>126797.54031402657</v>
      </c>
      <c r="AT34" s="491">
        <v>126949.1273571177</v>
      </c>
      <c r="AU34" s="491">
        <v>127397.09936826001</v>
      </c>
      <c r="AV34" s="491">
        <v>127525.90561400613</v>
      </c>
      <c r="AW34" s="491">
        <v>127887.21131773377</v>
      </c>
      <c r="AX34" s="491">
        <v>128268.23999584818</v>
      </c>
      <c r="AY34" s="491">
        <v>128335.42862678837</v>
      </c>
      <c r="AZ34" s="491">
        <v>128534.32524711898</v>
      </c>
      <c r="BA34" s="491">
        <v>128808.18206064569</v>
      </c>
    </row>
    <row r="35" spans="1:53" ht="12.65" customHeight="1" x14ac:dyDescent="0.25">
      <c r="A35" s="494" t="s">
        <v>618</v>
      </c>
      <c r="B35" s="490" t="s">
        <v>315</v>
      </c>
      <c r="C35" s="491">
        <v>40149.373301217674</v>
      </c>
      <c r="D35" s="491">
        <v>39942.773488372106</v>
      </c>
      <c r="E35" s="491">
        <v>39961.660465116271</v>
      </c>
      <c r="F35" s="491">
        <v>37471.305116279065</v>
      </c>
      <c r="G35" s="491">
        <v>36118.636744186042</v>
      </c>
      <c r="H35" s="491">
        <v>33256.705430689115</v>
      </c>
      <c r="I35" s="491">
        <v>31230.808604651167</v>
      </c>
      <c r="J35" s="491">
        <v>30719.204883720926</v>
      </c>
      <c r="K35" s="491">
        <v>28139.042325581395</v>
      </c>
      <c r="L35" s="491">
        <v>23255.216744186051</v>
      </c>
      <c r="M35" s="491">
        <v>24088.633632760993</v>
      </c>
      <c r="N35" s="491">
        <v>22953.608938224712</v>
      </c>
      <c r="O35" s="491">
        <v>21852.337895012803</v>
      </c>
      <c r="P35" s="491">
        <v>21328.147820587172</v>
      </c>
      <c r="Q35" s="491">
        <v>21037.084130300311</v>
      </c>
      <c r="R35" s="491">
        <v>20955.393336743087</v>
      </c>
      <c r="S35" s="491">
        <v>20793.331673268283</v>
      </c>
      <c r="T35" s="491">
        <v>20631.573890584667</v>
      </c>
      <c r="U35" s="491">
        <v>20450.211155406829</v>
      </c>
      <c r="V35" s="491">
        <v>20214.232675519626</v>
      </c>
      <c r="W35" s="491">
        <v>20615.483937695368</v>
      </c>
      <c r="X35" s="491">
        <v>20305.635089447889</v>
      </c>
      <c r="Y35" s="491">
        <v>20260.633841182509</v>
      </c>
      <c r="Z35" s="491">
        <v>20291.646800663024</v>
      </c>
      <c r="AA35" s="491">
        <v>20454.080188909524</v>
      </c>
      <c r="AB35" s="491">
        <v>20154.431069674851</v>
      </c>
      <c r="AC35" s="491">
        <v>20136.111359515773</v>
      </c>
      <c r="AD35" s="491">
        <v>20150.137737996829</v>
      </c>
      <c r="AE35" s="491">
        <v>20241.510457004526</v>
      </c>
      <c r="AF35" s="491">
        <v>20177.646781032658</v>
      </c>
      <c r="AG35" s="491">
        <v>20275.618322443865</v>
      </c>
      <c r="AH35" s="491">
        <v>20366.336750998464</v>
      </c>
      <c r="AI35" s="491">
        <v>20421.067685700564</v>
      </c>
      <c r="AJ35" s="491">
        <v>20567.678140722004</v>
      </c>
      <c r="AK35" s="491">
        <v>20657.588742282947</v>
      </c>
      <c r="AL35" s="491">
        <v>20662.15724569805</v>
      </c>
      <c r="AM35" s="491">
        <v>20725.096325975097</v>
      </c>
      <c r="AN35" s="491">
        <v>20748.536975648887</v>
      </c>
      <c r="AO35" s="491">
        <v>20807.82553211031</v>
      </c>
      <c r="AP35" s="491">
        <v>20859.416715515435</v>
      </c>
      <c r="AQ35" s="491">
        <v>20918.494203693517</v>
      </c>
      <c r="AR35" s="491">
        <v>20973.042510606469</v>
      </c>
      <c r="AS35" s="491">
        <v>21031.979053660642</v>
      </c>
      <c r="AT35" s="491">
        <v>21053.421488697266</v>
      </c>
      <c r="AU35" s="491">
        <v>21123.083385266487</v>
      </c>
      <c r="AV35" s="491">
        <v>21177.357005062189</v>
      </c>
      <c r="AW35" s="491">
        <v>21261.209627222201</v>
      </c>
      <c r="AX35" s="491">
        <v>21323.64477281084</v>
      </c>
      <c r="AY35" s="491">
        <v>21411.469700237736</v>
      </c>
      <c r="AZ35" s="491">
        <v>21499.332862805208</v>
      </c>
      <c r="BA35" s="491">
        <v>21575.072628902191</v>
      </c>
    </row>
    <row r="36" spans="1:53" ht="12.65" customHeight="1" x14ac:dyDescent="0.25">
      <c r="A36" s="494" t="s">
        <v>619</v>
      </c>
      <c r="B36" s="490" t="s">
        <v>1179</v>
      </c>
      <c r="C36" s="491">
        <v>22392.761030615435</v>
      </c>
      <c r="D36" s="491">
        <v>23157.297441860468</v>
      </c>
      <c r="E36" s="491">
        <v>23902.731395348841</v>
      </c>
      <c r="F36" s="491">
        <v>24253.806046511625</v>
      </c>
      <c r="G36" s="491">
        <v>25708.772325581402</v>
      </c>
      <c r="H36" s="491">
        <v>27345.891844702892</v>
      </c>
      <c r="I36" s="491">
        <v>27697.792209302319</v>
      </c>
      <c r="J36" s="491">
        <v>28140.030930232555</v>
      </c>
      <c r="K36" s="491">
        <v>27475.348604651157</v>
      </c>
      <c r="L36" s="491">
        <v>24265.199767441856</v>
      </c>
      <c r="M36" s="491">
        <v>24767.408182748783</v>
      </c>
      <c r="N36" s="491">
        <v>24346.936845404078</v>
      </c>
      <c r="O36" s="491">
        <v>23674.74333852249</v>
      </c>
      <c r="P36" s="491">
        <v>23491.504387265526</v>
      </c>
      <c r="Q36" s="491">
        <v>23105.43655433027</v>
      </c>
      <c r="R36" s="491">
        <v>23667.865352357108</v>
      </c>
      <c r="S36" s="491">
        <v>24633.797318568453</v>
      </c>
      <c r="T36" s="491">
        <v>25201.700474140984</v>
      </c>
      <c r="U36" s="491">
        <v>25381.97905605497</v>
      </c>
      <c r="V36" s="491">
        <v>25424.603649733323</v>
      </c>
      <c r="W36" s="491">
        <v>25888.150008930592</v>
      </c>
      <c r="X36" s="491">
        <v>25705.003474596913</v>
      </c>
      <c r="Y36" s="491">
        <v>25823.449724243867</v>
      </c>
      <c r="Z36" s="491">
        <v>25947.910128783788</v>
      </c>
      <c r="AA36" s="491">
        <v>26065.182590989334</v>
      </c>
      <c r="AB36" s="491">
        <v>25955.833104342724</v>
      </c>
      <c r="AC36" s="491">
        <v>25960.685649468029</v>
      </c>
      <c r="AD36" s="491">
        <v>25950.67689406942</v>
      </c>
      <c r="AE36" s="491">
        <v>26086.12229933557</v>
      </c>
      <c r="AF36" s="491">
        <v>26143.71732533634</v>
      </c>
      <c r="AG36" s="491">
        <v>26258.002116480668</v>
      </c>
      <c r="AH36" s="491">
        <v>26010.20531174857</v>
      </c>
      <c r="AI36" s="491">
        <v>26114.075375808068</v>
      </c>
      <c r="AJ36" s="491">
        <v>26175.519915000066</v>
      </c>
      <c r="AK36" s="491">
        <v>26194.122670133667</v>
      </c>
      <c r="AL36" s="491">
        <v>26199.797081962606</v>
      </c>
      <c r="AM36" s="491">
        <v>26270.301196508786</v>
      </c>
      <c r="AN36" s="491">
        <v>26279.536577072849</v>
      </c>
      <c r="AO36" s="491">
        <v>26398.94040120046</v>
      </c>
      <c r="AP36" s="491">
        <v>26513.426173375632</v>
      </c>
      <c r="AQ36" s="491">
        <v>26651.87226580374</v>
      </c>
      <c r="AR36" s="491">
        <v>26692.940583513035</v>
      </c>
      <c r="AS36" s="491">
        <v>26842.89979730573</v>
      </c>
      <c r="AT36" s="491">
        <v>26966.035328699578</v>
      </c>
      <c r="AU36" s="491">
        <v>27068.709971185915</v>
      </c>
      <c r="AV36" s="491">
        <v>27154.883487406045</v>
      </c>
      <c r="AW36" s="491">
        <v>27280.609893674649</v>
      </c>
      <c r="AX36" s="491">
        <v>27386.164781691728</v>
      </c>
      <c r="AY36" s="491">
        <v>27544.608676802589</v>
      </c>
      <c r="AZ36" s="491">
        <v>27670.025244080287</v>
      </c>
      <c r="BA36" s="491">
        <v>27825.161711306555</v>
      </c>
    </row>
    <row r="37" spans="1:53" ht="12.65" customHeight="1" x14ac:dyDescent="0.25">
      <c r="A37" s="496" t="s">
        <v>634</v>
      </c>
      <c r="B37" s="490" t="s">
        <v>317</v>
      </c>
      <c r="C37" s="491">
        <v>135284.40502269534</v>
      </c>
      <c r="D37" s="491">
        <v>140786.05318509965</v>
      </c>
      <c r="E37" s="491">
        <v>142127.91767441857</v>
      </c>
      <c r="F37" s="491">
        <v>131983.56941860466</v>
      </c>
      <c r="G37" s="491">
        <v>137458.36988372091</v>
      </c>
      <c r="H37" s="491">
        <v>144470.13852440726</v>
      </c>
      <c r="I37" s="491">
        <v>139787.4003488372</v>
      </c>
      <c r="J37" s="491">
        <v>142988.1094186047</v>
      </c>
      <c r="K37" s="491">
        <v>129412.67500000003</v>
      </c>
      <c r="L37" s="491">
        <v>118628.50953488369</v>
      </c>
      <c r="M37" s="491">
        <v>122299.29700319165</v>
      </c>
      <c r="N37" s="491">
        <v>121920.0023482697</v>
      </c>
      <c r="O37" s="491">
        <v>119955.07660841939</v>
      </c>
      <c r="P37" s="491">
        <v>121891.21409159225</v>
      </c>
      <c r="Q37" s="491">
        <v>118130.39106671141</v>
      </c>
      <c r="R37" s="491">
        <v>123806.70654359301</v>
      </c>
      <c r="S37" s="491">
        <v>124836.21565502079</v>
      </c>
      <c r="T37" s="491">
        <v>125812.64416484007</v>
      </c>
      <c r="U37" s="491">
        <v>125872.21656119943</v>
      </c>
      <c r="V37" s="491">
        <v>125230.44873973998</v>
      </c>
      <c r="W37" s="491">
        <v>127576.73907714471</v>
      </c>
      <c r="X37" s="491">
        <v>126552.30143948036</v>
      </c>
      <c r="Y37" s="491">
        <v>126581.6748218323</v>
      </c>
      <c r="Z37" s="491">
        <v>127541.87021666516</v>
      </c>
      <c r="AA37" s="491">
        <v>128622.72897208326</v>
      </c>
      <c r="AB37" s="491">
        <v>127756.04678472748</v>
      </c>
      <c r="AC37" s="491">
        <v>127779.77623275584</v>
      </c>
      <c r="AD37" s="491">
        <v>128277.11705028379</v>
      </c>
      <c r="AE37" s="491">
        <v>129058.70835058835</v>
      </c>
      <c r="AF37" s="491">
        <v>129256.19852955436</v>
      </c>
      <c r="AG37" s="491">
        <v>130037.59514092974</v>
      </c>
      <c r="AH37" s="491">
        <v>130505.4578145665</v>
      </c>
      <c r="AI37" s="491">
        <v>131068.45062984526</v>
      </c>
      <c r="AJ37" s="491">
        <v>131471.84710762967</v>
      </c>
      <c r="AK37" s="491">
        <v>132071.24466139299</v>
      </c>
      <c r="AL37" s="491">
        <v>132383.84827907645</v>
      </c>
      <c r="AM37" s="491">
        <v>133102.81248142588</v>
      </c>
      <c r="AN37" s="491">
        <v>133762.89271134854</v>
      </c>
      <c r="AO37" s="491">
        <v>134447.08518220726</v>
      </c>
      <c r="AP37" s="491">
        <v>135142.77376656476</v>
      </c>
      <c r="AQ37" s="491">
        <v>135853.37289125859</v>
      </c>
      <c r="AR37" s="491">
        <v>136712.20060168012</v>
      </c>
      <c r="AS37" s="491">
        <v>137546.0326586545</v>
      </c>
      <c r="AT37" s="491">
        <v>137738.2258041921</v>
      </c>
      <c r="AU37" s="491">
        <v>138299.38567376527</v>
      </c>
      <c r="AV37" s="491">
        <v>138811.00048891161</v>
      </c>
      <c r="AW37" s="491">
        <v>139180.96094898082</v>
      </c>
      <c r="AX37" s="491">
        <v>139524.82465732965</v>
      </c>
      <c r="AY37" s="491">
        <v>140008.35447184124</v>
      </c>
      <c r="AZ37" s="491">
        <v>140571.49447285788</v>
      </c>
      <c r="BA37" s="491">
        <v>140976.19897730541</v>
      </c>
    </row>
    <row r="38" spans="1:53" ht="12.65" customHeight="1" x14ac:dyDescent="0.25">
      <c r="A38" s="494"/>
      <c r="B38" s="488" t="s">
        <v>1180</v>
      </c>
      <c r="C38" s="489">
        <v>1397298.9110672276</v>
      </c>
      <c r="D38" s="489">
        <v>1448051.6747043245</v>
      </c>
      <c r="E38" s="489">
        <v>1470056.5142630574</v>
      </c>
      <c r="F38" s="489">
        <v>1529507.8899750679</v>
      </c>
      <c r="G38" s="489">
        <v>1561121.5324944712</v>
      </c>
      <c r="H38" s="489">
        <v>1587964.0292632002</v>
      </c>
      <c r="I38" s="489">
        <v>1642314.6419294949</v>
      </c>
      <c r="J38" s="489">
        <v>1649168.5999135233</v>
      </c>
      <c r="K38" s="489">
        <v>1685416.8664845203</v>
      </c>
      <c r="L38" s="489">
        <v>1689988.2712606373</v>
      </c>
      <c r="M38" s="489">
        <v>1750197.6814860876</v>
      </c>
      <c r="N38" s="489">
        <v>1688055.4031134553</v>
      </c>
      <c r="O38" s="489">
        <v>1719173.3424136769</v>
      </c>
      <c r="P38" s="489">
        <v>1709083.9191800323</v>
      </c>
      <c r="Q38" s="489">
        <v>1649751.8489469504</v>
      </c>
      <c r="R38" s="489">
        <v>1682033.9245231475</v>
      </c>
      <c r="S38" s="489">
        <v>1698740.6173320168</v>
      </c>
      <c r="T38" s="489">
        <v>1703031.584030811</v>
      </c>
      <c r="U38" s="489">
        <v>1691240.0832918161</v>
      </c>
      <c r="V38" s="489">
        <v>1680188.3127015955</v>
      </c>
      <c r="W38" s="489">
        <v>1675763.2316420132</v>
      </c>
      <c r="X38" s="489">
        <v>1684274.767412967</v>
      </c>
      <c r="Y38" s="489">
        <v>1686722.0942003208</v>
      </c>
      <c r="Z38" s="489">
        <v>1680317.434454547</v>
      </c>
      <c r="AA38" s="489">
        <v>1681657.1930389968</v>
      </c>
      <c r="AB38" s="489">
        <v>1684468.3698405654</v>
      </c>
      <c r="AC38" s="489">
        <v>1693915.8104598881</v>
      </c>
      <c r="AD38" s="489">
        <v>1700285.7417668146</v>
      </c>
      <c r="AE38" s="489">
        <v>1706600.9412529117</v>
      </c>
      <c r="AF38" s="489">
        <v>1713973.0043930409</v>
      </c>
      <c r="AG38" s="489">
        <v>1713442.1153183582</v>
      </c>
      <c r="AH38" s="489">
        <v>1706601.6487136162</v>
      </c>
      <c r="AI38" s="489">
        <v>1712924.7221998032</v>
      </c>
      <c r="AJ38" s="489">
        <v>1713321.445925826</v>
      </c>
      <c r="AK38" s="489">
        <v>1707869.3019239912</v>
      </c>
      <c r="AL38" s="489">
        <v>1707812.3672732972</v>
      </c>
      <c r="AM38" s="489">
        <v>1707955.1127652421</v>
      </c>
      <c r="AN38" s="489">
        <v>1711419.7270715677</v>
      </c>
      <c r="AO38" s="489">
        <v>1714436.1958932322</v>
      </c>
      <c r="AP38" s="489">
        <v>1716970.1469545539</v>
      </c>
      <c r="AQ38" s="489">
        <v>1721768.0420312881</v>
      </c>
      <c r="AR38" s="489">
        <v>1729545.2214150743</v>
      </c>
      <c r="AS38" s="489">
        <v>1733907.5156194966</v>
      </c>
      <c r="AT38" s="489">
        <v>1736345.3402023644</v>
      </c>
      <c r="AU38" s="489">
        <v>1738978.8737029531</v>
      </c>
      <c r="AV38" s="489">
        <v>1743790.0716999148</v>
      </c>
      <c r="AW38" s="489">
        <v>1749175.952360379</v>
      </c>
      <c r="AX38" s="489">
        <v>1753805.0946542947</v>
      </c>
      <c r="AY38" s="489">
        <v>1757473.6099414774</v>
      </c>
      <c r="AZ38" s="489">
        <v>1761264.5716870008</v>
      </c>
      <c r="BA38" s="489">
        <v>1764399.9045388396</v>
      </c>
    </row>
    <row r="39" spans="1:53" ht="12.65" customHeight="1" x14ac:dyDescent="0.25">
      <c r="A39" s="494"/>
      <c r="B39" s="490" t="s">
        <v>1181</v>
      </c>
      <c r="C39" s="491">
        <v>717580.16545940575</v>
      </c>
      <c r="D39" s="491">
        <v>741900.93418604659</v>
      </c>
      <c r="E39" s="491">
        <v>750020.42406976724</v>
      </c>
      <c r="F39" s="491">
        <v>784370.09313953482</v>
      </c>
      <c r="G39" s="491">
        <v>795484.00825581409</v>
      </c>
      <c r="H39" s="491">
        <v>802704.13010124653</v>
      </c>
      <c r="I39" s="491">
        <v>815746.61406976753</v>
      </c>
      <c r="J39" s="491">
        <v>810355.51546511659</v>
      </c>
      <c r="K39" s="491">
        <v>820063.10441860405</v>
      </c>
      <c r="L39" s="491">
        <v>821364.89406976767</v>
      </c>
      <c r="M39" s="491">
        <v>854247.93596741569</v>
      </c>
      <c r="N39" s="491">
        <v>812634.4384726038</v>
      </c>
      <c r="O39" s="491">
        <v>836505.16777036898</v>
      </c>
      <c r="P39" s="491">
        <v>832389.07688962831</v>
      </c>
      <c r="Q39" s="491">
        <v>790801.99199147022</v>
      </c>
      <c r="R39" s="491">
        <v>797420.0475016709</v>
      </c>
      <c r="S39" s="491">
        <v>806532.47190360562</v>
      </c>
      <c r="T39" s="491">
        <v>806308.1865786094</v>
      </c>
      <c r="U39" s="491">
        <v>804747.54939029214</v>
      </c>
      <c r="V39" s="491">
        <v>804143.70077322097</v>
      </c>
      <c r="W39" s="491">
        <v>807770.94222079741</v>
      </c>
      <c r="X39" s="491">
        <v>815451.2314844504</v>
      </c>
      <c r="Y39" s="491">
        <v>822310.06557134085</v>
      </c>
      <c r="Z39" s="491">
        <v>823873.41287536558</v>
      </c>
      <c r="AA39" s="491">
        <v>829640.54846549954</v>
      </c>
      <c r="AB39" s="491">
        <v>835372.83904078952</v>
      </c>
      <c r="AC39" s="491">
        <v>840132.94898086356</v>
      </c>
      <c r="AD39" s="491">
        <v>843824.42981903441</v>
      </c>
      <c r="AE39" s="491">
        <v>848597.84543018043</v>
      </c>
      <c r="AF39" s="491">
        <v>850493.21118950972</v>
      </c>
      <c r="AG39" s="491">
        <v>850371.17005862389</v>
      </c>
      <c r="AH39" s="491">
        <v>851236.17461079592</v>
      </c>
      <c r="AI39" s="491">
        <v>853754.71970652114</v>
      </c>
      <c r="AJ39" s="491">
        <v>852974.74203894834</v>
      </c>
      <c r="AK39" s="491">
        <v>848610.12726972427</v>
      </c>
      <c r="AL39" s="491">
        <v>845486.91464602249</v>
      </c>
      <c r="AM39" s="491">
        <v>842224.90159910894</v>
      </c>
      <c r="AN39" s="491">
        <v>841320.64629437088</v>
      </c>
      <c r="AO39" s="491">
        <v>839708.2031144941</v>
      </c>
      <c r="AP39" s="491">
        <v>837849.90296973754</v>
      </c>
      <c r="AQ39" s="491">
        <v>837319.17201532552</v>
      </c>
      <c r="AR39" s="491">
        <v>838492.90105768968</v>
      </c>
      <c r="AS39" s="491">
        <v>837879.62102110195</v>
      </c>
      <c r="AT39" s="491">
        <v>836623.8122175259</v>
      </c>
      <c r="AU39" s="491">
        <v>835284.87629345525</v>
      </c>
      <c r="AV39" s="491">
        <v>835517.75973167771</v>
      </c>
      <c r="AW39" s="491">
        <v>835762.16395573702</v>
      </c>
      <c r="AX39" s="491">
        <v>835771.38233544666</v>
      </c>
      <c r="AY39" s="491">
        <v>835630.22466659488</v>
      </c>
      <c r="AZ39" s="491">
        <v>835909.56782777468</v>
      </c>
      <c r="BA39" s="491">
        <v>835874.73093484028</v>
      </c>
    </row>
    <row r="40" spans="1:53" ht="12.65" customHeight="1" x14ac:dyDescent="0.25">
      <c r="A40" s="494"/>
      <c r="B40" s="490" t="s">
        <v>1182</v>
      </c>
      <c r="C40" s="491">
        <v>631960.17326808732</v>
      </c>
      <c r="D40" s="491">
        <v>658086.34086711495</v>
      </c>
      <c r="E40" s="491">
        <v>672347.85810026689</v>
      </c>
      <c r="F40" s="491">
        <v>699400.18055646296</v>
      </c>
      <c r="G40" s="491">
        <v>715401.65168051783</v>
      </c>
      <c r="H40" s="491">
        <v>733466.99254966772</v>
      </c>
      <c r="I40" s="491">
        <v>772626.96937135549</v>
      </c>
      <c r="J40" s="491">
        <v>784187.13677398814</v>
      </c>
      <c r="K40" s="491">
        <v>810620.95322870626</v>
      </c>
      <c r="L40" s="491">
        <v>813966.89509784675</v>
      </c>
      <c r="M40" s="491">
        <v>842391.92628896504</v>
      </c>
      <c r="N40" s="491">
        <v>821987.3511132017</v>
      </c>
      <c r="O40" s="491">
        <v>828935.53935621702</v>
      </c>
      <c r="P40" s="491">
        <v>820367.17716974288</v>
      </c>
      <c r="Q40" s="491">
        <v>803231.09061235609</v>
      </c>
      <c r="R40" s="491">
        <v>827317.88079649338</v>
      </c>
      <c r="S40" s="491">
        <v>835705.49713584234</v>
      </c>
      <c r="T40" s="491">
        <v>839544.10800478747</v>
      </c>
      <c r="U40" s="491">
        <v>828730.79419603525</v>
      </c>
      <c r="V40" s="491">
        <v>817804.50918193313</v>
      </c>
      <c r="W40" s="491">
        <v>809364.74787536717</v>
      </c>
      <c r="X40" s="491">
        <v>809657.49219494394</v>
      </c>
      <c r="Y40" s="491">
        <v>804697.37087857688</v>
      </c>
      <c r="Z40" s="491">
        <v>796335.05858707288</v>
      </c>
      <c r="AA40" s="491">
        <v>791674.68079340551</v>
      </c>
      <c r="AB40" s="491">
        <v>788482.73791659647</v>
      </c>
      <c r="AC40" s="491">
        <v>792709.47091813479</v>
      </c>
      <c r="AD40" s="491">
        <v>794966.14161240729</v>
      </c>
      <c r="AE40" s="491">
        <v>796247.42760998523</v>
      </c>
      <c r="AF40" s="491">
        <v>801345.70779843582</v>
      </c>
      <c r="AG40" s="491">
        <v>800590.58700864215</v>
      </c>
      <c r="AH40" s="491">
        <v>792566.73141234368</v>
      </c>
      <c r="AI40" s="491">
        <v>795962.97324244794</v>
      </c>
      <c r="AJ40" s="491">
        <v>796765.69661841355</v>
      </c>
      <c r="AK40" s="491">
        <v>795066.13050376205</v>
      </c>
      <c r="AL40" s="491">
        <v>797796.01376004994</v>
      </c>
      <c r="AM40" s="491">
        <v>800692.54639969661</v>
      </c>
      <c r="AN40" s="491">
        <v>804626.41466345114</v>
      </c>
      <c r="AO40" s="491">
        <v>808790.55826796102</v>
      </c>
      <c r="AP40" s="491">
        <v>812782.61076179892</v>
      </c>
      <c r="AQ40" s="491">
        <v>817758.00074666273</v>
      </c>
      <c r="AR40" s="491">
        <v>824023.75063322566</v>
      </c>
      <c r="AS40" s="491">
        <v>828524.06400952162</v>
      </c>
      <c r="AT40" s="491">
        <v>831919.9275951162</v>
      </c>
      <c r="AU40" s="491">
        <v>835345.18776826723</v>
      </c>
      <c r="AV40" s="491">
        <v>839522.16726272297</v>
      </c>
      <c r="AW40" s="491">
        <v>844099.04497921758</v>
      </c>
      <c r="AX40" s="491">
        <v>848189.08764759521</v>
      </c>
      <c r="AY40" s="491">
        <v>851464.29203037091</v>
      </c>
      <c r="AZ40" s="491">
        <v>854435.75456734607</v>
      </c>
      <c r="BA40" s="491">
        <v>857051.91573489795</v>
      </c>
    </row>
    <row r="41" spans="1:53" ht="12.65" customHeight="1" x14ac:dyDescent="0.25">
      <c r="A41" s="494" t="s">
        <v>613</v>
      </c>
      <c r="B41" s="490" t="s">
        <v>1183</v>
      </c>
      <c r="C41" s="491">
        <v>47758.572339734514</v>
      </c>
      <c r="D41" s="491">
        <v>48064.399651162807</v>
      </c>
      <c r="E41" s="491">
        <v>47688.23209302326</v>
      </c>
      <c r="F41" s="491">
        <v>45737.616279069771</v>
      </c>
      <c r="G41" s="491">
        <v>50235.872558139534</v>
      </c>
      <c r="H41" s="491">
        <v>51792.906612285908</v>
      </c>
      <c r="I41" s="491">
        <v>53941.058488372095</v>
      </c>
      <c r="J41" s="491">
        <v>54625.947674418589</v>
      </c>
      <c r="K41" s="491">
        <v>54732.808837209297</v>
      </c>
      <c r="L41" s="491">
        <v>54656.482093023267</v>
      </c>
      <c r="M41" s="491">
        <v>53557.819229706452</v>
      </c>
      <c r="N41" s="491">
        <v>53433.61352764949</v>
      </c>
      <c r="O41" s="491">
        <v>53732.63528709083</v>
      </c>
      <c r="P41" s="491">
        <v>56327.665120661499</v>
      </c>
      <c r="Q41" s="491">
        <v>55718.766343124436</v>
      </c>
      <c r="R41" s="491">
        <v>57295.996224983755</v>
      </c>
      <c r="S41" s="491">
        <v>56502.648292568891</v>
      </c>
      <c r="T41" s="491">
        <v>57179.289447413808</v>
      </c>
      <c r="U41" s="491">
        <v>57761.739705488799</v>
      </c>
      <c r="V41" s="491">
        <v>58240.102746441182</v>
      </c>
      <c r="W41" s="491">
        <v>58627.541545848326</v>
      </c>
      <c r="X41" s="491">
        <v>59166.043733573315</v>
      </c>
      <c r="Y41" s="491">
        <v>59714.657750402985</v>
      </c>
      <c r="Z41" s="491">
        <v>60108.962992108638</v>
      </c>
      <c r="AA41" s="491">
        <v>60341.96378009161</v>
      </c>
      <c r="AB41" s="491">
        <v>60612.79288317894</v>
      </c>
      <c r="AC41" s="491">
        <v>61073.390560890628</v>
      </c>
      <c r="AD41" s="491">
        <v>61495.170335373325</v>
      </c>
      <c r="AE41" s="491">
        <v>61755.668212745935</v>
      </c>
      <c r="AF41" s="491">
        <v>62134.085405095349</v>
      </c>
      <c r="AG41" s="491">
        <v>62480.358251092031</v>
      </c>
      <c r="AH41" s="491">
        <v>62798.742690476072</v>
      </c>
      <c r="AI41" s="491">
        <v>63207.029250833963</v>
      </c>
      <c r="AJ41" s="491">
        <v>63581.007268463887</v>
      </c>
      <c r="AK41" s="491">
        <v>64193.044150504138</v>
      </c>
      <c r="AL41" s="491">
        <v>64529.438867224417</v>
      </c>
      <c r="AM41" s="491">
        <v>65037.664766437214</v>
      </c>
      <c r="AN41" s="491">
        <v>65472.666113745698</v>
      </c>
      <c r="AO41" s="491">
        <v>65937.434510777792</v>
      </c>
      <c r="AP41" s="491">
        <v>66337.63322301727</v>
      </c>
      <c r="AQ41" s="491">
        <v>66690.869269300063</v>
      </c>
      <c r="AR41" s="491">
        <v>67028.5697241585</v>
      </c>
      <c r="AS41" s="491">
        <v>67503.830588872937</v>
      </c>
      <c r="AT41" s="491">
        <v>67801.600389722254</v>
      </c>
      <c r="AU41" s="491">
        <v>68348.809641230269</v>
      </c>
      <c r="AV41" s="491">
        <v>68750.1447055139</v>
      </c>
      <c r="AW41" s="491">
        <v>69314.743425424604</v>
      </c>
      <c r="AX41" s="491">
        <v>69844.624671252983</v>
      </c>
      <c r="AY41" s="491">
        <v>70379.093244511925</v>
      </c>
      <c r="AZ41" s="491">
        <v>70919.249291879096</v>
      </c>
      <c r="BA41" s="491">
        <v>71473.257869101566</v>
      </c>
    </row>
    <row r="42" spans="1:53" ht="12.65" customHeight="1" x14ac:dyDescent="0.25">
      <c r="A42" s="494"/>
      <c r="B42" s="488" t="s">
        <v>1184</v>
      </c>
      <c r="C42" s="489">
        <v>70083.292897307329</v>
      </c>
      <c r="D42" s="489">
        <v>70483.177156140664</v>
      </c>
      <c r="E42" s="489">
        <v>70692.039225314482</v>
      </c>
      <c r="F42" s="489">
        <v>68564.403280746497</v>
      </c>
      <c r="G42" s="489">
        <v>64401.43529622638</v>
      </c>
      <c r="H42" s="489">
        <v>64519.089272496909</v>
      </c>
      <c r="I42" s="489">
        <v>62404.724117016653</v>
      </c>
      <c r="J42" s="489">
        <v>61551.714621360792</v>
      </c>
      <c r="K42" s="489">
        <v>60717.591422456739</v>
      </c>
      <c r="L42" s="489">
        <v>59931.753855641437</v>
      </c>
      <c r="M42" s="489">
        <v>60677.091146990824</v>
      </c>
      <c r="N42" s="489">
        <v>61774.211884069737</v>
      </c>
      <c r="O42" s="489">
        <v>61377.306927155129</v>
      </c>
      <c r="P42" s="489">
        <v>61912.540672668176</v>
      </c>
      <c r="Q42" s="489">
        <v>60248.711154821125</v>
      </c>
      <c r="R42" s="489">
        <v>62067.871054019248</v>
      </c>
      <c r="S42" s="489">
        <v>63522.437940573334</v>
      </c>
      <c r="T42" s="489">
        <v>66116.173048914221</v>
      </c>
      <c r="U42" s="489">
        <v>68764.187356569848</v>
      </c>
      <c r="V42" s="489">
        <v>71607.85728883493</v>
      </c>
      <c r="W42" s="489">
        <v>75403.965031976753</v>
      </c>
      <c r="X42" s="489">
        <v>87411.778950317501</v>
      </c>
      <c r="Y42" s="489">
        <v>101451.04947438462</v>
      </c>
      <c r="Z42" s="489">
        <v>117781.32747537387</v>
      </c>
      <c r="AA42" s="489">
        <v>133217.78811862788</v>
      </c>
      <c r="AB42" s="489">
        <v>148464.44501749994</v>
      </c>
      <c r="AC42" s="489">
        <v>162327.19756030559</v>
      </c>
      <c r="AD42" s="489">
        <v>175492.69974110695</v>
      </c>
      <c r="AE42" s="489">
        <v>186842.09663925375</v>
      </c>
      <c r="AF42" s="489">
        <v>197165.49126205398</v>
      </c>
      <c r="AG42" s="489">
        <v>207769.81301481393</v>
      </c>
      <c r="AH42" s="489">
        <v>218596.57010871699</v>
      </c>
      <c r="AI42" s="489">
        <v>230590.16115011525</v>
      </c>
      <c r="AJ42" s="489">
        <v>243063.70403306669</v>
      </c>
      <c r="AK42" s="489">
        <v>256279.69204938371</v>
      </c>
      <c r="AL42" s="489">
        <v>270451.85528564535</v>
      </c>
      <c r="AM42" s="489">
        <v>285524.33275396936</v>
      </c>
      <c r="AN42" s="489">
        <v>301519.09010019869</v>
      </c>
      <c r="AO42" s="489">
        <v>318138.00190755556</v>
      </c>
      <c r="AP42" s="489">
        <v>335127.83574880782</v>
      </c>
      <c r="AQ42" s="489">
        <v>352434.62663312152</v>
      </c>
      <c r="AR42" s="489">
        <v>369881.04404051608</v>
      </c>
      <c r="AS42" s="489">
        <v>386950.52720302279</v>
      </c>
      <c r="AT42" s="489">
        <v>403478.47353930032</v>
      </c>
      <c r="AU42" s="489">
        <v>419545.73314819194</v>
      </c>
      <c r="AV42" s="489">
        <v>435043.04634674598</v>
      </c>
      <c r="AW42" s="489">
        <v>449862.77045088366</v>
      </c>
      <c r="AX42" s="489">
        <v>463893.91390321456</v>
      </c>
      <c r="AY42" s="489">
        <v>477083.36295121902</v>
      </c>
      <c r="AZ42" s="489">
        <v>489744.82278022531</v>
      </c>
      <c r="BA42" s="489">
        <v>501822.91673059127</v>
      </c>
    </row>
    <row r="43" spans="1:53" ht="12.65" customHeight="1" x14ac:dyDescent="0.25">
      <c r="A43" s="494"/>
      <c r="B43" s="490" t="s">
        <v>1185</v>
      </c>
      <c r="C43" s="491">
        <v>302.55578792652176</v>
      </c>
      <c r="D43" s="491">
        <v>312.50660548610449</v>
      </c>
      <c r="E43" s="491">
        <v>318.88072272613203</v>
      </c>
      <c r="F43" s="491">
        <v>312.20582208535455</v>
      </c>
      <c r="G43" s="491">
        <v>321.64328827307776</v>
      </c>
      <c r="H43" s="491">
        <v>372.63039680073359</v>
      </c>
      <c r="I43" s="491">
        <v>363.62415129254703</v>
      </c>
      <c r="J43" s="491">
        <v>362.01888164718315</v>
      </c>
      <c r="K43" s="491">
        <v>372.91940970431887</v>
      </c>
      <c r="L43" s="491">
        <v>389.50618122282754</v>
      </c>
      <c r="M43" s="491">
        <v>468.37805436949969</v>
      </c>
      <c r="N43" s="491">
        <v>564.95052938292019</v>
      </c>
      <c r="O43" s="491">
        <v>677.00492285351129</v>
      </c>
      <c r="P43" s="491">
        <v>1005.7532402069801</v>
      </c>
      <c r="Q43" s="491">
        <v>1313.1075191974026</v>
      </c>
      <c r="R43" s="491">
        <v>1842.1301355714745</v>
      </c>
      <c r="S43" s="491">
        <v>2753.0955372631302</v>
      </c>
      <c r="T43" s="491">
        <v>3855.3617048064775</v>
      </c>
      <c r="U43" s="491">
        <v>5227.4468829794159</v>
      </c>
      <c r="V43" s="491">
        <v>7037.0594966236713</v>
      </c>
      <c r="W43" s="491">
        <v>9987.4593056840931</v>
      </c>
      <c r="X43" s="491">
        <v>21194.567394056816</v>
      </c>
      <c r="Y43" s="491">
        <v>34429.587637342949</v>
      </c>
      <c r="Z43" s="491">
        <v>50051.225688826024</v>
      </c>
      <c r="AA43" s="491">
        <v>64933.416574105751</v>
      </c>
      <c r="AB43" s="491">
        <v>79461.243009032347</v>
      </c>
      <c r="AC43" s="491">
        <v>92492.513958630283</v>
      </c>
      <c r="AD43" s="491">
        <v>104664.8375447727</v>
      </c>
      <c r="AE43" s="491">
        <v>115208.07422167064</v>
      </c>
      <c r="AF43" s="491">
        <v>124786.26752609057</v>
      </c>
      <c r="AG43" s="491">
        <v>134744.32450559718</v>
      </c>
      <c r="AH43" s="491">
        <v>145181.54574398469</v>
      </c>
      <c r="AI43" s="491">
        <v>156463.15102324571</v>
      </c>
      <c r="AJ43" s="491">
        <v>168403.53145312611</v>
      </c>
      <c r="AK43" s="491">
        <v>181209.58058720556</v>
      </c>
      <c r="AL43" s="491">
        <v>194996.30148074985</v>
      </c>
      <c r="AM43" s="491">
        <v>209765.45297927147</v>
      </c>
      <c r="AN43" s="491">
        <v>225452.14782493084</v>
      </c>
      <c r="AO43" s="491">
        <v>241799.7539418833</v>
      </c>
      <c r="AP43" s="491">
        <v>258513.65319878489</v>
      </c>
      <c r="AQ43" s="491">
        <v>275544.61426472414</v>
      </c>
      <c r="AR43" s="491">
        <v>292714.95636546088</v>
      </c>
      <c r="AS43" s="491">
        <v>309600.66163382214</v>
      </c>
      <c r="AT43" s="491">
        <v>325947.07651389099</v>
      </c>
      <c r="AU43" s="491">
        <v>341839.14854414185</v>
      </c>
      <c r="AV43" s="491">
        <v>357203.24942793808</v>
      </c>
      <c r="AW43" s="491">
        <v>371935.31100544374</v>
      </c>
      <c r="AX43" s="491">
        <v>385828.32531879417</v>
      </c>
      <c r="AY43" s="491">
        <v>398924.7623606447</v>
      </c>
      <c r="AZ43" s="491">
        <v>411410.18866172532</v>
      </c>
      <c r="BA43" s="491">
        <v>423288.20883518708</v>
      </c>
    </row>
    <row r="44" spans="1:53" ht="12.65" customHeight="1" x14ac:dyDescent="0.25">
      <c r="A44" s="494"/>
      <c r="B44" s="490" t="s">
        <v>1186</v>
      </c>
      <c r="C44" s="491">
        <v>68637.758408317255</v>
      </c>
      <c r="D44" s="491">
        <v>69018.255085538272</v>
      </c>
      <c r="E44" s="491">
        <v>69224.992804913927</v>
      </c>
      <c r="F44" s="491">
        <v>67061.960947033222</v>
      </c>
      <c r="G44" s="491">
        <v>62842.254333534707</v>
      </c>
      <c r="H44" s="491">
        <v>62790.018258119409</v>
      </c>
      <c r="I44" s="491">
        <v>60699.399849445035</v>
      </c>
      <c r="J44" s="491">
        <v>59942.319809481058</v>
      </c>
      <c r="K44" s="491">
        <v>59119.167594147781</v>
      </c>
      <c r="L44" s="491">
        <v>58335.034883720924</v>
      </c>
      <c r="M44" s="491">
        <v>58995.68116999873</v>
      </c>
      <c r="N44" s="491">
        <v>60027.569812312795</v>
      </c>
      <c r="O44" s="491">
        <v>59548.95240333827</v>
      </c>
      <c r="P44" s="491">
        <v>59769.490975723122</v>
      </c>
      <c r="Q44" s="491">
        <v>57826.883543028875</v>
      </c>
      <c r="R44" s="491">
        <v>59126.149597616422</v>
      </c>
      <c r="S44" s="491">
        <v>59653.916286550841</v>
      </c>
      <c r="T44" s="491">
        <v>61130.252789465383</v>
      </c>
      <c r="U44" s="491">
        <v>62416.175921207549</v>
      </c>
      <c r="V44" s="491">
        <v>63469.975558645441</v>
      </c>
      <c r="W44" s="491">
        <v>64316.124117485197</v>
      </c>
      <c r="X44" s="491">
        <v>65110.212941268648</v>
      </c>
      <c r="Y44" s="491">
        <v>65905.020918992566</v>
      </c>
      <c r="Z44" s="491">
        <v>66601.48335489523</v>
      </c>
      <c r="AA44" s="491">
        <v>67159.266427083232</v>
      </c>
      <c r="AB44" s="491">
        <v>67877.898680449754</v>
      </c>
      <c r="AC44" s="491">
        <v>68701.72093518186</v>
      </c>
      <c r="AD44" s="491">
        <v>69677.100502367321</v>
      </c>
      <c r="AE44" s="491">
        <v>70475.713425582013</v>
      </c>
      <c r="AF44" s="491">
        <v>71213.874476761659</v>
      </c>
      <c r="AG44" s="491">
        <v>71849.165318037703</v>
      </c>
      <c r="AH44" s="491">
        <v>72230.555451906868</v>
      </c>
      <c r="AI44" s="491">
        <v>72940.29412668338</v>
      </c>
      <c r="AJ44" s="491">
        <v>73467.725805212351</v>
      </c>
      <c r="AK44" s="491">
        <v>73875.851328488061</v>
      </c>
      <c r="AL44" s="491">
        <v>74259.759401757969</v>
      </c>
      <c r="AM44" s="491">
        <v>74559.963220262449</v>
      </c>
      <c r="AN44" s="491">
        <v>74867.194645160096</v>
      </c>
      <c r="AO44" s="491">
        <v>75138.172428981779</v>
      </c>
      <c r="AP44" s="491">
        <v>75414.89237291507</v>
      </c>
      <c r="AQ44" s="491">
        <v>75689.969595460905</v>
      </c>
      <c r="AR44" s="491">
        <v>75964.086118940948</v>
      </c>
      <c r="AS44" s="491">
        <v>76147.753232784424</v>
      </c>
      <c r="AT44" s="491">
        <v>76330.157123850367</v>
      </c>
      <c r="AU44" s="491">
        <v>76506.039913438653</v>
      </c>
      <c r="AV44" s="491">
        <v>76640.890434021741</v>
      </c>
      <c r="AW44" s="491">
        <v>76730.058946482852</v>
      </c>
      <c r="AX44" s="491">
        <v>76873.353657312779</v>
      </c>
      <c r="AY44" s="491">
        <v>76970.263218754684</v>
      </c>
      <c r="AZ44" s="491">
        <v>77151.371990722968</v>
      </c>
      <c r="BA44" s="491">
        <v>77356.763301556668</v>
      </c>
    </row>
    <row r="45" spans="1:53" ht="12.65" customHeight="1" x14ac:dyDescent="0.25">
      <c r="A45" s="494"/>
      <c r="B45" s="490" t="s">
        <v>1187</v>
      </c>
      <c r="C45" s="491">
        <v>0</v>
      </c>
      <c r="D45" s="491">
        <v>0</v>
      </c>
      <c r="E45" s="491">
        <v>0</v>
      </c>
      <c r="F45" s="491">
        <v>0</v>
      </c>
      <c r="G45" s="491">
        <v>0</v>
      </c>
      <c r="H45" s="491">
        <v>0</v>
      </c>
      <c r="I45" s="491">
        <v>0</v>
      </c>
      <c r="J45" s="491">
        <v>0</v>
      </c>
      <c r="K45" s="491">
        <v>0</v>
      </c>
      <c r="L45" s="491">
        <v>0</v>
      </c>
      <c r="M45" s="491">
        <v>0</v>
      </c>
      <c r="N45" s="491">
        <v>0</v>
      </c>
      <c r="O45" s="491">
        <v>0</v>
      </c>
      <c r="P45" s="491">
        <v>0</v>
      </c>
      <c r="Q45" s="491">
        <v>0</v>
      </c>
      <c r="R45" s="491">
        <v>0</v>
      </c>
      <c r="S45" s="491">
        <v>0</v>
      </c>
      <c r="T45" s="491">
        <v>0</v>
      </c>
      <c r="U45" s="491">
        <v>0</v>
      </c>
      <c r="V45" s="491">
        <v>0</v>
      </c>
      <c r="W45" s="491">
        <v>0</v>
      </c>
      <c r="X45" s="491">
        <v>0</v>
      </c>
      <c r="Y45" s="491">
        <v>0</v>
      </c>
      <c r="Z45" s="491">
        <v>0</v>
      </c>
      <c r="AA45" s="491">
        <v>0</v>
      </c>
      <c r="AB45" s="491">
        <v>0</v>
      </c>
      <c r="AC45" s="491">
        <v>0</v>
      </c>
      <c r="AD45" s="491">
        <v>0</v>
      </c>
      <c r="AE45" s="491">
        <v>0</v>
      </c>
      <c r="AF45" s="491">
        <v>0</v>
      </c>
      <c r="AG45" s="491">
        <v>0</v>
      </c>
      <c r="AH45" s="491">
        <v>0</v>
      </c>
      <c r="AI45" s="491">
        <v>0</v>
      </c>
      <c r="AJ45" s="491">
        <v>0</v>
      </c>
      <c r="AK45" s="491">
        <v>0</v>
      </c>
      <c r="AL45" s="491">
        <v>0</v>
      </c>
      <c r="AM45" s="491">
        <v>0</v>
      </c>
      <c r="AN45" s="491">
        <v>0</v>
      </c>
      <c r="AO45" s="491">
        <v>0</v>
      </c>
      <c r="AP45" s="491">
        <v>0</v>
      </c>
      <c r="AQ45" s="491">
        <v>0</v>
      </c>
      <c r="AR45" s="491">
        <v>0</v>
      </c>
      <c r="AS45" s="491">
        <v>0</v>
      </c>
      <c r="AT45" s="491">
        <v>0</v>
      </c>
      <c r="AU45" s="491">
        <v>0</v>
      </c>
      <c r="AV45" s="491">
        <v>0</v>
      </c>
      <c r="AW45" s="491">
        <v>0</v>
      </c>
      <c r="AX45" s="491">
        <v>0</v>
      </c>
      <c r="AY45" s="491">
        <v>0</v>
      </c>
      <c r="AZ45" s="491">
        <v>0</v>
      </c>
      <c r="BA45" s="491">
        <v>0</v>
      </c>
    </row>
    <row r="46" spans="1:53" ht="12.65" customHeight="1" x14ac:dyDescent="0.25">
      <c r="A46" s="494"/>
      <c r="B46" s="490" t="s">
        <v>1188</v>
      </c>
      <c r="C46" s="491">
        <v>0</v>
      </c>
      <c r="D46" s="491">
        <v>0</v>
      </c>
      <c r="E46" s="491">
        <v>0</v>
      </c>
      <c r="F46" s="491">
        <v>0</v>
      </c>
      <c r="G46" s="491">
        <v>0</v>
      </c>
      <c r="H46" s="491">
        <v>0</v>
      </c>
      <c r="I46" s="491">
        <v>0</v>
      </c>
      <c r="J46" s="491">
        <v>0</v>
      </c>
      <c r="K46" s="491">
        <v>0</v>
      </c>
      <c r="L46" s="491">
        <v>0</v>
      </c>
      <c r="M46" s="491">
        <v>0</v>
      </c>
      <c r="N46" s="491">
        <v>0</v>
      </c>
      <c r="O46" s="491">
        <v>0</v>
      </c>
      <c r="P46" s="491">
        <v>0</v>
      </c>
      <c r="Q46" s="491">
        <v>0</v>
      </c>
      <c r="R46" s="491">
        <v>0</v>
      </c>
      <c r="S46" s="491">
        <v>0</v>
      </c>
      <c r="T46" s="491">
        <v>0</v>
      </c>
      <c r="U46" s="491">
        <v>0</v>
      </c>
      <c r="V46" s="491">
        <v>0</v>
      </c>
      <c r="W46" s="491">
        <v>0</v>
      </c>
      <c r="X46" s="491">
        <v>0</v>
      </c>
      <c r="Y46" s="491">
        <v>0</v>
      </c>
      <c r="Z46" s="491">
        <v>0</v>
      </c>
      <c r="AA46" s="491">
        <v>0</v>
      </c>
      <c r="AB46" s="491">
        <v>0</v>
      </c>
      <c r="AC46" s="491">
        <v>0</v>
      </c>
      <c r="AD46" s="491">
        <v>0</v>
      </c>
      <c r="AE46" s="491">
        <v>0</v>
      </c>
      <c r="AF46" s="491">
        <v>0</v>
      </c>
      <c r="AG46" s="491">
        <v>0</v>
      </c>
      <c r="AH46" s="491">
        <v>0</v>
      </c>
      <c r="AI46" s="491">
        <v>0</v>
      </c>
      <c r="AJ46" s="491">
        <v>0</v>
      </c>
      <c r="AK46" s="491">
        <v>0</v>
      </c>
      <c r="AL46" s="491">
        <v>0</v>
      </c>
      <c r="AM46" s="491">
        <v>0</v>
      </c>
      <c r="AN46" s="491">
        <v>0</v>
      </c>
      <c r="AO46" s="491">
        <v>0</v>
      </c>
      <c r="AP46" s="491">
        <v>0</v>
      </c>
      <c r="AQ46" s="491">
        <v>0</v>
      </c>
      <c r="AR46" s="491">
        <v>0</v>
      </c>
      <c r="AS46" s="491">
        <v>0</v>
      </c>
      <c r="AT46" s="491">
        <v>0</v>
      </c>
      <c r="AU46" s="491">
        <v>0</v>
      </c>
      <c r="AV46" s="491">
        <v>0</v>
      </c>
      <c r="AW46" s="491">
        <v>0</v>
      </c>
      <c r="AX46" s="491">
        <v>0</v>
      </c>
      <c r="AY46" s="491">
        <v>0</v>
      </c>
      <c r="AZ46" s="491">
        <v>0</v>
      </c>
      <c r="BA46" s="491">
        <v>0</v>
      </c>
    </row>
    <row r="47" spans="1:53" ht="12.65" customHeight="1" x14ac:dyDescent="0.25">
      <c r="A47" s="494"/>
      <c r="B47" s="490" t="s">
        <v>1111</v>
      </c>
      <c r="C47" s="491">
        <v>1142.9787010635243</v>
      </c>
      <c r="D47" s="491">
        <v>1152.4154651162792</v>
      </c>
      <c r="E47" s="491">
        <v>1148.1656976744187</v>
      </c>
      <c r="F47" s="491">
        <v>1190.236511627907</v>
      </c>
      <c r="G47" s="491">
        <v>1237.5376744186049</v>
      </c>
      <c r="H47" s="491">
        <v>1356.4406175767706</v>
      </c>
      <c r="I47" s="491">
        <v>1341.7001162790696</v>
      </c>
      <c r="J47" s="491">
        <v>1247.3759302325582</v>
      </c>
      <c r="K47" s="491">
        <v>1225.5044186046509</v>
      </c>
      <c r="L47" s="491">
        <v>1207.2127906976743</v>
      </c>
      <c r="M47" s="491">
        <v>1213.0319226226015</v>
      </c>
      <c r="N47" s="491">
        <v>1181.6915423740045</v>
      </c>
      <c r="O47" s="491">
        <v>1151.3496009633261</v>
      </c>
      <c r="P47" s="491">
        <v>1137.2964567380468</v>
      </c>
      <c r="Q47" s="491">
        <v>1108.7200925948496</v>
      </c>
      <c r="R47" s="491">
        <v>1099.5913208313441</v>
      </c>
      <c r="S47" s="491">
        <v>1115.4261167593472</v>
      </c>
      <c r="T47" s="491">
        <v>1130.5585546423601</v>
      </c>
      <c r="U47" s="491">
        <v>1120.5645523828773</v>
      </c>
      <c r="V47" s="491">
        <v>1100.8222335658033</v>
      </c>
      <c r="W47" s="491">
        <v>1100.3816088074793</v>
      </c>
      <c r="X47" s="491">
        <v>1106.9986149920221</v>
      </c>
      <c r="Y47" s="491">
        <v>1116.4409180490954</v>
      </c>
      <c r="Z47" s="491">
        <v>1128.6184316526108</v>
      </c>
      <c r="AA47" s="491">
        <v>1125.1051174388842</v>
      </c>
      <c r="AB47" s="491">
        <v>1125.3033280178192</v>
      </c>
      <c r="AC47" s="491">
        <v>1132.9626664934942</v>
      </c>
      <c r="AD47" s="491">
        <v>1150.7616939668749</v>
      </c>
      <c r="AE47" s="491">
        <v>1158.3089920011059</v>
      </c>
      <c r="AF47" s="491">
        <v>1165.3492592017171</v>
      </c>
      <c r="AG47" s="491">
        <v>1176.3231911791138</v>
      </c>
      <c r="AH47" s="491">
        <v>1184.4689128253856</v>
      </c>
      <c r="AI47" s="491">
        <v>1186.7160001862919</v>
      </c>
      <c r="AJ47" s="491">
        <v>1192.446774728149</v>
      </c>
      <c r="AK47" s="491">
        <v>1194.2601336900416</v>
      </c>
      <c r="AL47" s="491">
        <v>1195.7944031375503</v>
      </c>
      <c r="AM47" s="491">
        <v>1198.9165544354562</v>
      </c>
      <c r="AN47" s="491">
        <v>1199.7476301076715</v>
      </c>
      <c r="AO47" s="491">
        <v>1200.0755366903795</v>
      </c>
      <c r="AP47" s="491">
        <v>1199.2901771078762</v>
      </c>
      <c r="AQ47" s="491">
        <v>1200.0427729364981</v>
      </c>
      <c r="AR47" s="491">
        <v>1202.0015561142725</v>
      </c>
      <c r="AS47" s="491">
        <v>1202.1123364162459</v>
      </c>
      <c r="AT47" s="491">
        <v>1201.2399015591782</v>
      </c>
      <c r="AU47" s="491">
        <v>1200.5446906114839</v>
      </c>
      <c r="AV47" s="491">
        <v>1198.9064847861782</v>
      </c>
      <c r="AW47" s="491">
        <v>1197.4004989570656</v>
      </c>
      <c r="AX47" s="491">
        <v>1192.2349271077408</v>
      </c>
      <c r="AY47" s="491">
        <v>1188.3373718196051</v>
      </c>
      <c r="AZ47" s="491">
        <v>1183.2621277769877</v>
      </c>
      <c r="BA47" s="491">
        <v>1177.9445938475535</v>
      </c>
    </row>
    <row r="48" spans="1:53" ht="12.65" customHeight="1" x14ac:dyDescent="0.25">
      <c r="A48" s="494"/>
      <c r="B48" s="484" t="s">
        <v>1189</v>
      </c>
      <c r="C48" s="485">
        <v>481.58475984174373</v>
      </c>
      <c r="D48" s="485">
        <v>526.75546511627908</v>
      </c>
      <c r="E48" s="485">
        <v>810.79558139534913</v>
      </c>
      <c r="F48" s="485">
        <v>-282.54302325581403</v>
      </c>
      <c r="G48" s="485">
        <v>1155.9318604651166</v>
      </c>
      <c r="H48" s="485">
        <v>-511.87290687629871</v>
      </c>
      <c r="I48" s="485">
        <v>133.58581395348821</v>
      </c>
      <c r="J48" s="485">
        <v>-125.6554651162792</v>
      </c>
      <c r="K48" s="485">
        <v>573.88802325581366</v>
      </c>
      <c r="L48" s="485">
        <v>-3598.841860465117</v>
      </c>
      <c r="M48" s="485">
        <v>1688.4901750784427</v>
      </c>
      <c r="N48" s="485">
        <v>-2583.9086869266689</v>
      </c>
      <c r="O48" s="485">
        <v>1082.3964672805541</v>
      </c>
      <c r="P48" s="485">
        <v>-7.9932170177514275</v>
      </c>
      <c r="Q48" s="485">
        <v>4389.6002014570204</v>
      </c>
      <c r="R48" s="485">
        <v>1702.6693262847905</v>
      </c>
      <c r="S48" s="485">
        <v>0</v>
      </c>
      <c r="T48" s="485">
        <v>0</v>
      </c>
      <c r="U48" s="485">
        <v>0</v>
      </c>
      <c r="V48" s="485">
        <v>0</v>
      </c>
      <c r="W48" s="485">
        <v>0</v>
      </c>
      <c r="X48" s="485">
        <v>0</v>
      </c>
      <c r="Y48" s="485">
        <v>0</v>
      </c>
      <c r="Z48" s="485">
        <v>0</v>
      </c>
      <c r="AA48" s="485">
        <v>0</v>
      </c>
      <c r="AB48" s="485">
        <v>0</v>
      </c>
      <c r="AC48" s="485">
        <v>0</v>
      </c>
      <c r="AD48" s="485">
        <v>0</v>
      </c>
      <c r="AE48" s="485">
        <v>0</v>
      </c>
      <c r="AF48" s="485">
        <v>0</v>
      </c>
      <c r="AG48" s="485">
        <v>0</v>
      </c>
      <c r="AH48" s="485">
        <v>0</v>
      </c>
      <c r="AI48" s="485">
        <v>0</v>
      </c>
      <c r="AJ48" s="485">
        <v>0</v>
      </c>
      <c r="AK48" s="485">
        <v>0</v>
      </c>
      <c r="AL48" s="485">
        <v>0</v>
      </c>
      <c r="AM48" s="485">
        <v>0</v>
      </c>
      <c r="AN48" s="485">
        <v>0</v>
      </c>
      <c r="AO48" s="485">
        <v>0</v>
      </c>
      <c r="AP48" s="485">
        <v>0</v>
      </c>
      <c r="AQ48" s="485">
        <v>0</v>
      </c>
      <c r="AR48" s="485">
        <v>0</v>
      </c>
      <c r="AS48" s="485">
        <v>0</v>
      </c>
      <c r="AT48" s="485">
        <v>0</v>
      </c>
      <c r="AU48" s="485">
        <v>0</v>
      </c>
      <c r="AV48" s="485">
        <v>0</v>
      </c>
      <c r="AW48" s="485">
        <v>0</v>
      </c>
      <c r="AX48" s="485">
        <v>0</v>
      </c>
      <c r="AY48" s="485">
        <v>0</v>
      </c>
      <c r="AZ48" s="485">
        <v>0</v>
      </c>
      <c r="BA48"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33"/>
  <sheetViews>
    <sheetView topLeftCell="A10" workbookViewId="0"/>
  </sheetViews>
  <sheetFormatPr defaultColWidth="9.08984375" defaultRowHeight="10.5" x14ac:dyDescent="0.35"/>
  <cols>
    <col min="1" max="1" width="50.7265625" style="141" customWidth="1"/>
    <col min="2" max="52" width="9.7265625" style="147" customWidth="1"/>
    <col min="53" max="16384" width="9.08984375" style="141"/>
  </cols>
  <sheetData>
    <row r="1" spans="1:52" ht="13" x14ac:dyDescent="0.3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35">
      <c r="A2" s="146"/>
    </row>
    <row r="3" spans="1:52" x14ac:dyDescent="0.3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3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3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3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3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3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3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3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3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3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3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3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3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3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3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3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3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3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3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3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3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3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3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3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3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3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3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3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227"/>
  <sheetViews>
    <sheetView workbookViewId="0">
      <selection activeCell="B18" sqref="B18"/>
    </sheetView>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888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3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3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3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3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3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3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3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3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3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3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3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3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133.6435545127687</v>
      </c>
      <c r="C33" s="362">
        <v>134.70595617671245</v>
      </c>
      <c r="D33" s="362">
        <v>137.37863106437698</v>
      </c>
      <c r="E33" s="362">
        <v>136.33861559740311</v>
      </c>
      <c r="F33" s="362">
        <v>135.91687276796435</v>
      </c>
      <c r="G33" s="362">
        <v>129.5753106110449</v>
      </c>
      <c r="H33" s="362">
        <v>126.38745153512782</v>
      </c>
      <c r="I33" s="362">
        <v>126.51560128969986</v>
      </c>
      <c r="J33" s="362">
        <v>125.69458785752522</v>
      </c>
      <c r="K33" s="362">
        <v>117.49119482213537</v>
      </c>
      <c r="L33" s="362">
        <v>122.06409726719103</v>
      </c>
      <c r="M33" s="362">
        <v>118.13365049059404</v>
      </c>
      <c r="N33" s="362">
        <v>118.72437429822183</v>
      </c>
      <c r="O33" s="362">
        <v>116.72981046320103</v>
      </c>
      <c r="P33" s="362">
        <v>115.4772693764254</v>
      </c>
      <c r="Q33" s="362">
        <v>114.90793999343811</v>
      </c>
      <c r="R33" s="362">
        <v>115.84726183591779</v>
      </c>
      <c r="S33" s="362">
        <v>114.11714080602627</v>
      </c>
      <c r="T33" s="362">
        <v>111.63642313564179</v>
      </c>
      <c r="U33" s="362">
        <v>108.73973335460852</v>
      </c>
      <c r="V33" s="362">
        <v>107.33650536959621</v>
      </c>
      <c r="W33" s="362">
        <v>106.01419018541694</v>
      </c>
      <c r="X33" s="362">
        <v>105.17887020611442</v>
      </c>
      <c r="Y33" s="362">
        <v>104.21506598909218</v>
      </c>
      <c r="Z33" s="362">
        <v>103.12979024548407</v>
      </c>
      <c r="AA33" s="362">
        <v>102.02327651080259</v>
      </c>
      <c r="AB33" s="362">
        <v>101.23141995603432</v>
      </c>
      <c r="AC33" s="362">
        <v>100.51459683024198</v>
      </c>
      <c r="AD33" s="362">
        <v>99.845776976544485</v>
      </c>
      <c r="AE33" s="362">
        <v>98.941399049890975</v>
      </c>
      <c r="AF33" s="362">
        <v>98.225200324996706</v>
      </c>
      <c r="AG33" s="362">
        <v>97.402088740818073</v>
      </c>
      <c r="AH33" s="362">
        <v>96.532107758791355</v>
      </c>
      <c r="AI33" s="362">
        <v>95.613099732407747</v>
      </c>
      <c r="AJ33" s="362">
        <v>94.735240695454607</v>
      </c>
      <c r="AK33" s="362">
        <v>93.788398857346053</v>
      </c>
      <c r="AL33" s="362">
        <v>93.258495724540126</v>
      </c>
      <c r="AM33" s="362">
        <v>92.470955712440244</v>
      </c>
      <c r="AN33" s="362">
        <v>91.71552547748442</v>
      </c>
      <c r="AO33" s="362">
        <v>90.904757000272269</v>
      </c>
      <c r="AP33" s="362">
        <v>90.060449134555768</v>
      </c>
      <c r="AQ33" s="362">
        <v>89.501268832986668</v>
      </c>
      <c r="AR33" s="362">
        <v>88.761989028122471</v>
      </c>
      <c r="AS33" s="362">
        <v>87.900908060871416</v>
      </c>
      <c r="AT33" s="362">
        <v>86.916502916165484</v>
      </c>
      <c r="AU33" s="362">
        <v>86.003609069724334</v>
      </c>
      <c r="AV33" s="362">
        <v>84.999406412065852</v>
      </c>
      <c r="AW33" s="362">
        <v>84.155363196821668</v>
      </c>
      <c r="AX33" s="362">
        <v>83.360706309136063</v>
      </c>
      <c r="AY33" s="362">
        <v>82.332041256880558</v>
      </c>
      <c r="AZ33" s="362">
        <v>81.490454845204027</v>
      </c>
    </row>
    <row r="34" spans="1:52" ht="12" customHeight="1" x14ac:dyDescent="0.35">
      <c r="A34" s="363" t="s">
        <v>862</v>
      </c>
      <c r="B34" s="364">
        <v>142.08679439627619</v>
      </c>
      <c r="C34" s="364">
        <v>141.83881977238215</v>
      </c>
      <c r="D34" s="364">
        <v>141.5253060601741</v>
      </c>
      <c r="E34" s="364">
        <v>140.70475034108523</v>
      </c>
      <c r="F34" s="364">
        <v>139.43231414906825</v>
      </c>
      <c r="G34" s="364">
        <v>137.90906131637283</v>
      </c>
      <c r="H34" s="364">
        <v>136.84621718950393</v>
      </c>
      <c r="I34" s="364">
        <v>135.42091588579129</v>
      </c>
      <c r="J34" s="364">
        <v>133.86425686303923</v>
      </c>
      <c r="K34" s="364">
        <v>131.4968065809384</v>
      </c>
      <c r="L34" s="364">
        <v>129.46456648557376</v>
      </c>
      <c r="M34" s="364">
        <v>126.87414882821477</v>
      </c>
      <c r="N34" s="364">
        <v>123.80301068762667</v>
      </c>
      <c r="O34" s="364">
        <v>119.85257918938804</v>
      </c>
      <c r="P34" s="364">
        <v>117.28677874626828</v>
      </c>
      <c r="Q34" s="364">
        <v>114.90793999343812</v>
      </c>
      <c r="R34" s="364">
        <v>114.59452430418924</v>
      </c>
      <c r="S34" s="364">
        <v>114.13267482908317</v>
      </c>
      <c r="T34" s="364">
        <v>112.55047827953207</v>
      </c>
      <c r="U34" s="364">
        <v>110.72502752040288</v>
      </c>
      <c r="V34" s="364">
        <v>110.05691255719908</v>
      </c>
      <c r="W34" s="364">
        <v>109.68880389290642</v>
      </c>
      <c r="X34" s="364">
        <v>108.9803596324189</v>
      </c>
      <c r="Y34" s="364">
        <v>108.35791152173759</v>
      </c>
      <c r="Z34" s="364">
        <v>107.90254670332978</v>
      </c>
      <c r="AA34" s="364">
        <v>107.06804584932959</v>
      </c>
      <c r="AB34" s="364">
        <v>106.47132193395099</v>
      </c>
      <c r="AC34" s="364">
        <v>105.98071489178518</v>
      </c>
      <c r="AD34" s="364">
        <v>105.64498258267736</v>
      </c>
      <c r="AE34" s="364">
        <v>105.00725895563642</v>
      </c>
      <c r="AF34" s="364">
        <v>104.61751619281092</v>
      </c>
      <c r="AG34" s="364">
        <v>104.14766652171512</v>
      </c>
      <c r="AH34" s="364">
        <v>103.56476554724132</v>
      </c>
      <c r="AI34" s="364">
        <v>102.91634842174848</v>
      </c>
      <c r="AJ34" s="364">
        <v>102.40840371078534</v>
      </c>
      <c r="AK34" s="364">
        <v>101.85472314552958</v>
      </c>
      <c r="AL34" s="364">
        <v>101.61931484340215</v>
      </c>
      <c r="AM34" s="364">
        <v>101.16744036814828</v>
      </c>
      <c r="AN34" s="364">
        <v>100.68912177503074</v>
      </c>
      <c r="AO34" s="364">
        <v>100.20345782049218</v>
      </c>
      <c r="AP34" s="364">
        <v>99.675886415090162</v>
      </c>
      <c r="AQ34" s="364">
        <v>99.447176227335746</v>
      </c>
      <c r="AR34" s="364">
        <v>99.043641120842494</v>
      </c>
      <c r="AS34" s="364">
        <v>98.573833351890173</v>
      </c>
      <c r="AT34" s="364">
        <v>97.93532694075013</v>
      </c>
      <c r="AU34" s="364">
        <v>97.394633891075614</v>
      </c>
      <c r="AV34" s="364">
        <v>96.739868415292349</v>
      </c>
      <c r="AW34" s="364">
        <v>96.2236523293478</v>
      </c>
      <c r="AX34" s="364">
        <v>95.800917004095666</v>
      </c>
      <c r="AY34" s="364">
        <v>95.116180391835954</v>
      </c>
      <c r="AZ34" s="364">
        <v>94.620688776033788</v>
      </c>
    </row>
    <row r="35" spans="1:52" ht="12" customHeight="1" x14ac:dyDescent="0.35">
      <c r="A35" s="166" t="s">
        <v>863</v>
      </c>
      <c r="B35" s="365">
        <v>261.44524989714841</v>
      </c>
      <c r="C35" s="365">
        <v>260.74932518945678</v>
      </c>
      <c r="D35" s="365">
        <v>258.11073486245812</v>
      </c>
      <c r="E35" s="365">
        <v>252.49854864112234</v>
      </c>
      <c r="F35" s="365">
        <v>244.57762694574768</v>
      </c>
      <c r="G35" s="365">
        <v>234.86202596019299</v>
      </c>
      <c r="H35" s="365">
        <v>227.76613405598695</v>
      </c>
      <c r="I35" s="365">
        <v>221.63859448287076</v>
      </c>
      <c r="J35" s="365">
        <v>212.88321239302499</v>
      </c>
      <c r="K35" s="365">
        <v>204.98727476763924</v>
      </c>
      <c r="L35" s="365">
        <v>201.95509296742509</v>
      </c>
      <c r="M35" s="365">
        <v>192.53824128619871</v>
      </c>
      <c r="N35" s="365">
        <v>190.07680304211803</v>
      </c>
      <c r="O35" s="365">
        <v>181.09901946654688</v>
      </c>
      <c r="P35" s="365">
        <v>173.48577101144846</v>
      </c>
      <c r="Q35" s="365">
        <v>170.56858783196355</v>
      </c>
      <c r="R35" s="365">
        <v>170.72897213969779</v>
      </c>
      <c r="S35" s="365">
        <v>170.14323992867753</v>
      </c>
      <c r="T35" s="365">
        <v>166.79282692083339</v>
      </c>
      <c r="U35" s="365">
        <v>162.91868935870656</v>
      </c>
      <c r="V35" s="365">
        <v>160.25198338144992</v>
      </c>
      <c r="W35" s="365">
        <v>159.95903776130197</v>
      </c>
      <c r="X35" s="365">
        <v>158.46993141290343</v>
      </c>
      <c r="Y35" s="365">
        <v>156.65904774493049</v>
      </c>
      <c r="Z35" s="365">
        <v>154.85384387339587</v>
      </c>
      <c r="AA35" s="365">
        <v>153.06599586948508</v>
      </c>
      <c r="AB35" s="365">
        <v>151.40944980346703</v>
      </c>
      <c r="AC35" s="365">
        <v>149.99335568522693</v>
      </c>
      <c r="AD35" s="365">
        <v>148.83426939049045</v>
      </c>
      <c r="AE35" s="365">
        <v>147.01839419231194</v>
      </c>
      <c r="AF35" s="365">
        <v>145.54616042936956</v>
      </c>
      <c r="AG35" s="365">
        <v>143.75570345233515</v>
      </c>
      <c r="AH35" s="365">
        <v>141.24682585028677</v>
      </c>
      <c r="AI35" s="365">
        <v>138.68329129299113</v>
      </c>
      <c r="AJ35" s="365">
        <v>136.67892859528777</v>
      </c>
      <c r="AK35" s="365">
        <v>134.44844740492664</v>
      </c>
      <c r="AL35" s="365">
        <v>133.77090585828165</v>
      </c>
      <c r="AM35" s="365">
        <v>131.87565572120175</v>
      </c>
      <c r="AN35" s="365">
        <v>129.92747287283549</v>
      </c>
      <c r="AO35" s="365">
        <v>128.23425957216048</v>
      </c>
      <c r="AP35" s="365">
        <v>126.51429041512395</v>
      </c>
      <c r="AQ35" s="365">
        <v>125.86797575961843</v>
      </c>
      <c r="AR35" s="365">
        <v>124.70082589532939</v>
      </c>
      <c r="AS35" s="365">
        <v>123.32419119598747</v>
      </c>
      <c r="AT35" s="365">
        <v>121.44796914373204</v>
      </c>
      <c r="AU35" s="365">
        <v>119.67168757862024</v>
      </c>
      <c r="AV35" s="365">
        <v>117.87186286887031</v>
      </c>
      <c r="AW35" s="365">
        <v>116.16191398526976</v>
      </c>
      <c r="AX35" s="365">
        <v>114.98037058577972</v>
      </c>
      <c r="AY35" s="365">
        <v>113.38655684221305</v>
      </c>
      <c r="AZ35" s="365">
        <v>111.98253493424825</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3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35">
      <c r="A40" s="366" t="s">
        <v>42</v>
      </c>
      <c r="B40" s="367">
        <v>616.9198563370386</v>
      </c>
      <c r="C40" s="367">
        <v>632.24153486086118</v>
      </c>
      <c r="D40" s="367">
        <v>651.65024529529524</v>
      </c>
      <c r="E40" s="367">
        <v>655.65220767419351</v>
      </c>
      <c r="F40" s="367">
        <v>651.40093141087959</v>
      </c>
      <c r="G40" s="367">
        <v>617.95287926502476</v>
      </c>
      <c r="H40" s="367">
        <v>590.08832242486687</v>
      </c>
      <c r="I40" s="367">
        <v>593.16739874839811</v>
      </c>
      <c r="J40" s="367">
        <v>579.27381235178245</v>
      </c>
      <c r="K40" s="367">
        <v>548.38135043718216</v>
      </c>
      <c r="L40" s="367">
        <v>566.73296640074773</v>
      </c>
      <c r="M40" s="367">
        <v>552.35230332780918</v>
      </c>
      <c r="N40" s="367">
        <v>560.28800252403653</v>
      </c>
      <c r="O40" s="367">
        <v>563.57931534694558</v>
      </c>
      <c r="P40" s="367">
        <v>569.45208707308325</v>
      </c>
      <c r="Q40" s="367">
        <v>579.39813247768086</v>
      </c>
      <c r="R40" s="367">
        <v>596.48837973566572</v>
      </c>
      <c r="S40" s="367">
        <v>605.44416258174897</v>
      </c>
      <c r="T40" s="367">
        <v>616.52763386767742</v>
      </c>
      <c r="U40" s="367">
        <v>620.54260445977275</v>
      </c>
      <c r="V40" s="367">
        <v>625.40442934212842</v>
      </c>
      <c r="W40" s="367">
        <v>629.52155153573881</v>
      </c>
      <c r="X40" s="367">
        <v>635.34676611520467</v>
      </c>
      <c r="Y40" s="367">
        <v>637.41092299575973</v>
      </c>
      <c r="Z40" s="367">
        <v>637.45403249422077</v>
      </c>
      <c r="AA40" s="367">
        <v>638.94590503257928</v>
      </c>
      <c r="AB40" s="367">
        <v>643.10112943141758</v>
      </c>
      <c r="AC40" s="367">
        <v>645.60820149490644</v>
      </c>
      <c r="AD40" s="367">
        <v>647.61036506974392</v>
      </c>
      <c r="AE40" s="367">
        <v>649.01121679389632</v>
      </c>
      <c r="AF40" s="367">
        <v>651.10927021608632</v>
      </c>
      <c r="AG40" s="367">
        <v>653.93427646908719</v>
      </c>
      <c r="AH40" s="367">
        <v>655.41779515293683</v>
      </c>
      <c r="AI40" s="367">
        <v>655.84202098605897</v>
      </c>
      <c r="AJ40" s="367">
        <v>656.15467906398555</v>
      </c>
      <c r="AK40" s="367">
        <v>656.59395509171634</v>
      </c>
      <c r="AL40" s="367">
        <v>659.29506462224401</v>
      </c>
      <c r="AM40" s="367">
        <v>660.80191969807981</v>
      </c>
      <c r="AN40" s="367">
        <v>662.61291931224912</v>
      </c>
      <c r="AO40" s="367">
        <v>662.44389286141939</v>
      </c>
      <c r="AP40" s="367">
        <v>662.80030651121547</v>
      </c>
      <c r="AQ40" s="367">
        <v>665.04510463334304</v>
      </c>
      <c r="AR40" s="367">
        <v>665.19245547981041</v>
      </c>
      <c r="AS40" s="367">
        <v>663.49103985156216</v>
      </c>
      <c r="AT40" s="367">
        <v>662.75688714990599</v>
      </c>
      <c r="AU40" s="367">
        <v>662.37461855820527</v>
      </c>
      <c r="AV40" s="367">
        <v>663.8984895487647</v>
      </c>
      <c r="AW40" s="367">
        <v>664.69201504299997</v>
      </c>
      <c r="AX40" s="367">
        <v>665.00452509078127</v>
      </c>
      <c r="AY40" s="367">
        <v>664.17345253268059</v>
      </c>
      <c r="AZ40" s="367">
        <v>664.59501458952013</v>
      </c>
    </row>
    <row r="41" spans="1:52" ht="12" customHeight="1" x14ac:dyDescent="0.3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3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3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3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3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3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3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35">
      <c r="A48" s="368" t="s">
        <v>889</v>
      </c>
      <c r="B48" s="369">
        <v>1838.7247494233673</v>
      </c>
      <c r="C48" s="369">
        <v>1872.761157077884</v>
      </c>
      <c r="D48" s="369">
        <v>1911.9310605483029</v>
      </c>
      <c r="E48" s="369">
        <v>1954.487019763832</v>
      </c>
      <c r="F48" s="369">
        <v>1948.0445477838407</v>
      </c>
      <c r="G48" s="369">
        <v>1850.8511711051035</v>
      </c>
      <c r="H48" s="369">
        <v>1770.2785061503714</v>
      </c>
      <c r="I48" s="369">
        <v>1780.7307606913282</v>
      </c>
      <c r="J48" s="369">
        <v>1738.8012462253637</v>
      </c>
      <c r="K48" s="369">
        <v>1648.96512238116</v>
      </c>
      <c r="L48" s="369">
        <v>1704.6898258832427</v>
      </c>
      <c r="M48" s="369">
        <v>1663.1276597211113</v>
      </c>
      <c r="N48" s="369">
        <v>1687.6295053338774</v>
      </c>
      <c r="O48" s="369">
        <v>1696.8431530115131</v>
      </c>
      <c r="P48" s="369">
        <v>1714.0329851622782</v>
      </c>
      <c r="Q48" s="369">
        <v>1744.4261501459009</v>
      </c>
      <c r="R48" s="369">
        <v>1797.9846416337205</v>
      </c>
      <c r="S48" s="369">
        <v>1826.6946040436878</v>
      </c>
      <c r="T48" s="369">
        <v>1859.3548771848834</v>
      </c>
      <c r="U48" s="369">
        <v>1873.3825426738338</v>
      </c>
      <c r="V48" s="369">
        <v>1892.4436990232805</v>
      </c>
      <c r="W48" s="369">
        <v>1910.9758588245436</v>
      </c>
      <c r="X48" s="369">
        <v>1937.1416576373258</v>
      </c>
      <c r="Y48" s="369">
        <v>1955.1574220265111</v>
      </c>
      <c r="Z48" s="369">
        <v>1966.0995037684859</v>
      </c>
      <c r="AA48" s="369">
        <v>1983.1385021429801</v>
      </c>
      <c r="AB48" s="369">
        <v>2001.1900645333612</v>
      </c>
      <c r="AC48" s="369">
        <v>2020.1772937419857</v>
      </c>
      <c r="AD48" s="369">
        <v>2038.0276199323698</v>
      </c>
      <c r="AE48" s="369">
        <v>2053.1263023836809</v>
      </c>
      <c r="AF48" s="369">
        <v>2069.5283436926693</v>
      </c>
      <c r="AG48" s="369">
        <v>2082.8890372220394</v>
      </c>
      <c r="AH48" s="369">
        <v>2095.79413502736</v>
      </c>
      <c r="AI48" s="369">
        <v>2106.8816737969296</v>
      </c>
      <c r="AJ48" s="369">
        <v>2118.746249933763</v>
      </c>
      <c r="AK48" s="369">
        <v>2130.0949549223519</v>
      </c>
      <c r="AL48" s="369">
        <v>2149.5164982379406</v>
      </c>
      <c r="AM48" s="369">
        <v>2164.0121848850363</v>
      </c>
      <c r="AN48" s="369">
        <v>2179.3997928675008</v>
      </c>
      <c r="AO48" s="369">
        <v>2193.6559025382139</v>
      </c>
      <c r="AP48" s="369">
        <v>2206.5535027493061</v>
      </c>
      <c r="AQ48" s="369">
        <v>2226.4004925725712</v>
      </c>
      <c r="AR48" s="369">
        <v>2242.5288110302449</v>
      </c>
      <c r="AS48" s="369">
        <v>2256.0080009354542</v>
      </c>
      <c r="AT48" s="369">
        <v>2267.1119212948611</v>
      </c>
      <c r="AU48" s="369">
        <v>2280.2108779641153</v>
      </c>
      <c r="AV48" s="369">
        <v>2291.1152690025956</v>
      </c>
      <c r="AW48" s="369">
        <v>2306.5529206491287</v>
      </c>
      <c r="AX48" s="369">
        <v>2323.344718686481</v>
      </c>
      <c r="AY48" s="369">
        <v>2333.9431534222131</v>
      </c>
      <c r="AZ48" s="369">
        <v>2349.2600069567302</v>
      </c>
    </row>
    <row r="49" spans="1:52" ht="12" customHeight="1" x14ac:dyDescent="0.35">
      <c r="A49" s="80" t="s">
        <v>890</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3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3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3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3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3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35">
      <c r="A55" s="80" t="s">
        <v>891</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35">
      <c r="A56" s="80" t="s">
        <v>892</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35">
      <c r="A57" s="368" t="s">
        <v>893</v>
      </c>
      <c r="B57" s="369">
        <v>1543.0825409787158</v>
      </c>
      <c r="C57" s="369">
        <v>1580.0008392123173</v>
      </c>
      <c r="D57" s="369">
        <v>1629.1330160909142</v>
      </c>
      <c r="E57" s="369">
        <v>1640.246815718783</v>
      </c>
      <c r="F57" s="369">
        <v>1630.1116921169669</v>
      </c>
      <c r="G57" s="369">
        <v>1548.515544165065</v>
      </c>
      <c r="H57" s="369">
        <v>1481.2775372049539</v>
      </c>
      <c r="I57" s="369">
        <v>1489.7005818342357</v>
      </c>
      <c r="J57" s="369">
        <v>1454.1342679765803</v>
      </c>
      <c r="K57" s="369">
        <v>1378.8220524182091</v>
      </c>
      <c r="L57" s="369">
        <v>1425.3285161019335</v>
      </c>
      <c r="M57" s="369">
        <v>1390.7457639747086</v>
      </c>
      <c r="N57" s="369">
        <v>1411.1116860746588</v>
      </c>
      <c r="O57" s="369">
        <v>1418.652515719097</v>
      </c>
      <c r="P57" s="369">
        <v>1433.1205088940278</v>
      </c>
      <c r="Q57" s="369">
        <v>1458.7274966386117</v>
      </c>
      <c r="R57" s="369">
        <v>1503.3568441842958</v>
      </c>
      <c r="S57" s="369">
        <v>1527.1687671509787</v>
      </c>
      <c r="T57" s="369">
        <v>1545.4105131313665</v>
      </c>
      <c r="U57" s="369">
        <v>1545.533398725612</v>
      </c>
      <c r="V57" s="369">
        <v>1555.3938064645295</v>
      </c>
      <c r="W57" s="369">
        <v>1570.2338093691162</v>
      </c>
      <c r="X57" s="369">
        <v>1588.7209454268982</v>
      </c>
      <c r="Y57" s="369">
        <v>1601.1059955228841</v>
      </c>
      <c r="Z57" s="369">
        <v>1608.0681158966022</v>
      </c>
      <c r="AA57" s="369">
        <v>1619.6385911821355</v>
      </c>
      <c r="AB57" s="369">
        <v>1633.3637248385803</v>
      </c>
      <c r="AC57" s="369">
        <v>1648.2972673662161</v>
      </c>
      <c r="AD57" s="369">
        <v>1662.1186901431029</v>
      </c>
      <c r="AE57" s="369">
        <v>1673.9496886754403</v>
      </c>
      <c r="AF57" s="369">
        <v>1687.117664654161</v>
      </c>
      <c r="AG57" s="369">
        <v>1697.7141534322286</v>
      </c>
      <c r="AH57" s="369">
        <v>1708.0271084781768</v>
      </c>
      <c r="AI57" s="369">
        <v>1717.1571258437564</v>
      </c>
      <c r="AJ57" s="369">
        <v>1726.9961117161502</v>
      </c>
      <c r="AK57" s="369">
        <v>1736.5682484590861</v>
      </c>
      <c r="AL57" s="369">
        <v>1752.2800640188243</v>
      </c>
      <c r="AM57" s="369">
        <v>1764.8559419879343</v>
      </c>
      <c r="AN57" s="369">
        <v>1778.4411391768563</v>
      </c>
      <c r="AO57" s="369">
        <v>1790.7223603522611</v>
      </c>
      <c r="AP57" s="369">
        <v>1801.8221852619579</v>
      </c>
      <c r="AQ57" s="369">
        <v>1818.1129513300616</v>
      </c>
      <c r="AR57" s="369">
        <v>1831.3019033371449</v>
      </c>
      <c r="AS57" s="369">
        <v>1843.0582831007084</v>
      </c>
      <c r="AT57" s="369">
        <v>1852.1424479438017</v>
      </c>
      <c r="AU57" s="369">
        <v>1862.8616913841195</v>
      </c>
      <c r="AV57" s="369">
        <v>1871.5992525791144</v>
      </c>
      <c r="AW57" s="369">
        <v>1884.0008140981504</v>
      </c>
      <c r="AX57" s="369">
        <v>1897.6712169991495</v>
      </c>
      <c r="AY57" s="369">
        <v>1906.2629863920454</v>
      </c>
      <c r="AZ57" s="369">
        <v>1918.946478683559</v>
      </c>
    </row>
    <row r="58" spans="1:52" ht="12" customHeight="1" x14ac:dyDescent="0.35">
      <c r="A58" s="80" t="s">
        <v>894</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3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3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3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3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3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35">
      <c r="A64" s="80" t="s">
        <v>895</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35">
      <c r="A65" s="80" t="s">
        <v>896</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35">
      <c r="A66" s="368" t="s">
        <v>897</v>
      </c>
      <c r="B66" s="369">
        <v>16808.109630290277</v>
      </c>
      <c r="C66" s="369">
        <v>17245.08432351382</v>
      </c>
      <c r="D66" s="369">
        <v>17792.733751872216</v>
      </c>
      <c r="E66" s="369">
        <v>17703.640185311808</v>
      </c>
      <c r="F66" s="369">
        <v>17342.884595035906</v>
      </c>
      <c r="G66" s="369">
        <v>15774.647290696701</v>
      </c>
      <c r="H66" s="369">
        <v>14806.064931852441</v>
      </c>
      <c r="I66" s="369">
        <v>14804.47390454882</v>
      </c>
      <c r="J66" s="369">
        <v>14165.778400624202</v>
      </c>
      <c r="K66" s="369">
        <v>13214.877229723561</v>
      </c>
      <c r="L66" s="369">
        <v>13785.597593850032</v>
      </c>
      <c r="M66" s="369">
        <v>13189.345498772926</v>
      </c>
      <c r="N66" s="369">
        <v>13569.524042985657</v>
      </c>
      <c r="O66" s="369">
        <v>13630.396759134366</v>
      </c>
      <c r="P66" s="369">
        <v>13681.735245940627</v>
      </c>
      <c r="Q66" s="369">
        <v>13954.008206970582</v>
      </c>
      <c r="R66" s="369">
        <v>14370.215223709987</v>
      </c>
      <c r="S66" s="369">
        <v>14574.010270297244</v>
      </c>
      <c r="T66" s="369">
        <v>14678.023405724876</v>
      </c>
      <c r="U66" s="369">
        <v>14651.437574801643</v>
      </c>
      <c r="V66" s="369">
        <v>14744.345934937526</v>
      </c>
      <c r="W66" s="369">
        <v>14878.432135443874</v>
      </c>
      <c r="X66" s="369">
        <v>15030.584262720668</v>
      </c>
      <c r="Y66" s="369">
        <v>15127.464559414479</v>
      </c>
      <c r="Z66" s="369">
        <v>15164.16681436098</v>
      </c>
      <c r="AA66" s="369">
        <v>15246.347749848605</v>
      </c>
      <c r="AB66" s="369">
        <v>15350.573091690096</v>
      </c>
      <c r="AC66" s="369">
        <v>15467.015620964243</v>
      </c>
      <c r="AD66" s="369">
        <v>15576.184922200911</v>
      </c>
      <c r="AE66" s="369">
        <v>15656.583276031073</v>
      </c>
      <c r="AF66" s="369">
        <v>15751.946737365774</v>
      </c>
      <c r="AG66" s="369">
        <v>15821.383850508893</v>
      </c>
      <c r="AH66" s="369">
        <v>15869.963796003552</v>
      </c>
      <c r="AI66" s="369">
        <v>15911.226032949611</v>
      </c>
      <c r="AJ66" s="369">
        <v>15965.252978791057</v>
      </c>
      <c r="AK66" s="369">
        <v>16013.597950949466</v>
      </c>
      <c r="AL66" s="369">
        <v>16150.839390416326</v>
      </c>
      <c r="AM66" s="369">
        <v>16233.43269750877</v>
      </c>
      <c r="AN66" s="369">
        <v>16319.091547021848</v>
      </c>
      <c r="AO66" s="369">
        <v>16403.824701194317</v>
      </c>
      <c r="AP66" s="369">
        <v>16476.274723813833</v>
      </c>
      <c r="AQ66" s="369">
        <v>16612.920910003002</v>
      </c>
      <c r="AR66" s="369">
        <v>16714.745729219074</v>
      </c>
      <c r="AS66" s="369">
        <v>16793.631576514545</v>
      </c>
      <c r="AT66" s="369">
        <v>16833.952817102178</v>
      </c>
      <c r="AU66" s="369">
        <v>16899.780755564432</v>
      </c>
      <c r="AV66" s="369">
        <v>16930.709968242558</v>
      </c>
      <c r="AW66" s="369">
        <v>17007.861859269338</v>
      </c>
      <c r="AX66" s="369">
        <v>17099.654861250889</v>
      </c>
      <c r="AY66" s="369">
        <v>17129.897943175612</v>
      </c>
      <c r="AZ66" s="369">
        <v>17208.27638992987</v>
      </c>
    </row>
    <row r="67" spans="1:52" ht="12" customHeight="1" x14ac:dyDescent="0.3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3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3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3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3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3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3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3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3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3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35">
      <c r="A78" s="368" t="s">
        <v>898</v>
      </c>
      <c r="B78" s="369">
        <v>2911.0497794709736</v>
      </c>
      <c r="C78" s="369">
        <v>2981.9480588137149</v>
      </c>
      <c r="D78" s="369">
        <v>3074.5054498025033</v>
      </c>
      <c r="E78" s="369">
        <v>3094.2171090754377</v>
      </c>
      <c r="F78" s="369">
        <v>3076.6214770109427</v>
      </c>
      <c r="G78" s="369">
        <v>2921.7127058755018</v>
      </c>
      <c r="H78" s="369">
        <v>2793.4754724552868</v>
      </c>
      <c r="I78" s="369">
        <v>2810.3062586375149</v>
      </c>
      <c r="J78" s="369">
        <v>2742.1843373154597</v>
      </c>
      <c r="K78" s="369">
        <v>2600.3303278389044</v>
      </c>
      <c r="L78" s="369">
        <v>2689.7604074704163</v>
      </c>
      <c r="M78" s="369">
        <v>2623.2889692761883</v>
      </c>
      <c r="N78" s="369">
        <v>2663.7598847363502</v>
      </c>
      <c r="O78" s="369">
        <v>2680.2984056352625</v>
      </c>
      <c r="P78" s="369">
        <v>2705.8617415986514</v>
      </c>
      <c r="Q78" s="369">
        <v>2754.4145786886584</v>
      </c>
      <c r="R78" s="369">
        <v>2840.9327517281995</v>
      </c>
      <c r="S78" s="369">
        <v>2884.2456744583283</v>
      </c>
      <c r="T78" s="369">
        <v>2912.7766071569936</v>
      </c>
      <c r="U78" s="369">
        <v>2910.0745649309042</v>
      </c>
      <c r="V78" s="369">
        <v>2930.1797899683393</v>
      </c>
      <c r="W78" s="369">
        <v>2957.4679130252753</v>
      </c>
      <c r="X78" s="369">
        <v>2989.4133244209806</v>
      </c>
      <c r="Y78" s="369">
        <v>3011.5762082714787</v>
      </c>
      <c r="Z78" s="369">
        <v>3022.1334356060443</v>
      </c>
      <c r="AA78" s="369">
        <v>3042.0081612426488</v>
      </c>
      <c r="AB78" s="369">
        <v>3066.226843002466</v>
      </c>
      <c r="AC78" s="369">
        <v>3092.3080563583894</v>
      </c>
      <c r="AD78" s="369">
        <v>3116.9603053850628</v>
      </c>
      <c r="AE78" s="369">
        <v>3136.3912664584732</v>
      </c>
      <c r="AF78" s="369">
        <v>3158.7394461008494</v>
      </c>
      <c r="AG78" s="369">
        <v>3176.8926373282789</v>
      </c>
      <c r="AH78" s="369">
        <v>3191.4195687753936</v>
      </c>
      <c r="AI78" s="369">
        <v>3204.1019973385901</v>
      </c>
      <c r="AJ78" s="369">
        <v>3219.2415927843281</v>
      </c>
      <c r="AK78" s="369">
        <v>3232.6044445190423</v>
      </c>
      <c r="AL78" s="369">
        <v>3261.2624076116927</v>
      </c>
      <c r="AM78" s="369">
        <v>3281.1786683367445</v>
      </c>
      <c r="AN78" s="369">
        <v>3302.3589347806501</v>
      </c>
      <c r="AO78" s="369">
        <v>3320.9656339198505</v>
      </c>
      <c r="AP78" s="369">
        <v>3338.9094790346257</v>
      </c>
      <c r="AQ78" s="369">
        <v>3367.9277965724809</v>
      </c>
      <c r="AR78" s="369">
        <v>3390.339955752971</v>
      </c>
      <c r="AS78" s="369">
        <v>3409.6921386115987</v>
      </c>
      <c r="AT78" s="369">
        <v>3421.4926221015494</v>
      </c>
      <c r="AU78" s="369">
        <v>3437.5893383284392</v>
      </c>
      <c r="AV78" s="369">
        <v>3448.4491402430681</v>
      </c>
      <c r="AW78" s="369">
        <v>3466.4260173731745</v>
      </c>
      <c r="AX78" s="369">
        <v>3488.1743277521496</v>
      </c>
      <c r="AY78" s="369">
        <v>3497.4341125911756</v>
      </c>
      <c r="AZ78" s="369">
        <v>3516.2319654134367</v>
      </c>
    </row>
    <row r="79" spans="1:52" ht="12" customHeight="1" x14ac:dyDescent="0.35">
      <c r="A79" s="80" t="s">
        <v>899</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3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3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3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3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3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35">
      <c r="A85" s="80" t="s">
        <v>900</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3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3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3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3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3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3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3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3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3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3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3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35">
      <c r="A97" s="80" t="s">
        <v>901</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35">
      <c r="A98" s="80" t="s">
        <v>902</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35">
      <c r="A99" s="80" t="s">
        <v>903</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35">
      <c r="A100" s="368" t="s">
        <v>904</v>
      </c>
      <c r="B100" s="369">
        <v>2633.4150991776219</v>
      </c>
      <c r="C100" s="369">
        <v>2697.6804074562647</v>
      </c>
      <c r="D100" s="369">
        <v>2781.4164960409789</v>
      </c>
      <c r="E100" s="369">
        <v>2799.1153097118499</v>
      </c>
      <c r="F100" s="369">
        <v>2783.3322240469743</v>
      </c>
      <c r="G100" s="369">
        <v>2643.1021163457858</v>
      </c>
      <c r="H100" s="369">
        <v>2526.954478074801</v>
      </c>
      <c r="I100" s="369">
        <v>2542.2590395157331</v>
      </c>
      <c r="J100" s="369">
        <v>2480.5356916018413</v>
      </c>
      <c r="K100" s="369">
        <v>2352.2283396219914</v>
      </c>
      <c r="L100" s="369">
        <v>2433.293624430316</v>
      </c>
      <c r="M100" s="369">
        <v>2373.0770675050544</v>
      </c>
      <c r="N100" s="369">
        <v>2409.868980983802</v>
      </c>
      <c r="O100" s="369">
        <v>2425.0407221997798</v>
      </c>
      <c r="P100" s="369">
        <v>2448.0333461588957</v>
      </c>
      <c r="Q100" s="369">
        <v>2491.9858555015785</v>
      </c>
      <c r="R100" s="369">
        <v>2571.2876684086664</v>
      </c>
      <c r="S100" s="369">
        <v>2613.3402581689897</v>
      </c>
      <c r="T100" s="369">
        <v>2656.8799158283109</v>
      </c>
      <c r="U100" s="369">
        <v>2672.5740714047488</v>
      </c>
      <c r="V100" s="369">
        <v>2697.0642211885424</v>
      </c>
      <c r="W100" s="369">
        <v>2722.7721784045343</v>
      </c>
      <c r="X100" s="369">
        <v>2758.7996516297535</v>
      </c>
      <c r="Y100" s="369">
        <v>2782.6630322437304</v>
      </c>
      <c r="Z100" s="369">
        <v>2795.576052150976</v>
      </c>
      <c r="AA100" s="369">
        <v>2817.1904281618149</v>
      </c>
      <c r="AB100" s="369">
        <v>2839.7120277344557</v>
      </c>
      <c r="AC100" s="369">
        <v>2864.0102813459021</v>
      </c>
      <c r="AD100" s="369">
        <v>2886.9787048707572</v>
      </c>
      <c r="AE100" s="369">
        <v>2904.2013297966605</v>
      </c>
      <c r="AF100" s="369">
        <v>2923.5014120695328</v>
      </c>
      <c r="AG100" s="369">
        <v>2937.8795085443112</v>
      </c>
      <c r="AH100" s="369">
        <v>2948.3657501718985</v>
      </c>
      <c r="AI100" s="369">
        <v>2954.7194214193983</v>
      </c>
      <c r="AJ100" s="369">
        <v>2964.6211047876695</v>
      </c>
      <c r="AK100" s="369">
        <v>2973.3554442757841</v>
      </c>
      <c r="AL100" s="369">
        <v>2997.7829119418848</v>
      </c>
      <c r="AM100" s="369">
        <v>3009.7962771416569</v>
      </c>
      <c r="AN100" s="369">
        <v>3020.8161465098369</v>
      </c>
      <c r="AO100" s="369">
        <v>3030.9736970900826</v>
      </c>
      <c r="AP100" s="369">
        <v>3039.1149728295841</v>
      </c>
      <c r="AQ100" s="369">
        <v>3063.2056992547127</v>
      </c>
      <c r="AR100" s="369">
        <v>3078.8001492298081</v>
      </c>
      <c r="AS100" s="369">
        <v>3088.9833589215509</v>
      </c>
      <c r="AT100" s="369">
        <v>3093.7008833899972</v>
      </c>
      <c r="AU100" s="369">
        <v>3101.6651514612977</v>
      </c>
      <c r="AV100" s="369">
        <v>3104.9508387299929</v>
      </c>
      <c r="AW100" s="369">
        <v>3116.7707175801038</v>
      </c>
      <c r="AX100" s="369">
        <v>3132.4197850756236</v>
      </c>
      <c r="AY100" s="369">
        <v>3134.3182788772974</v>
      </c>
      <c r="AZ100" s="369">
        <v>3144.5906660853752</v>
      </c>
    </row>
    <row r="101" spans="1:52" ht="12" customHeight="1" x14ac:dyDescent="0.35">
      <c r="A101" s="80" t="s">
        <v>905</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35">
      <c r="A102" s="80" t="s">
        <v>906</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3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3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3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3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3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3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3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3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3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3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3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35">
      <c r="A114" s="80" t="s">
        <v>907</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35">
      <c r="A115" s="184" t="s">
        <v>908</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3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3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3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3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3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3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3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3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35">
      <c r="A124" s="92" t="s">
        <v>889</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35">
      <c r="A125" s="92" t="s">
        <v>893</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35">
      <c r="A126" s="92" t="s">
        <v>897</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35">
      <c r="A127" s="92" t="s">
        <v>898</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35">
      <c r="A128" s="92" t="s">
        <v>904</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35">
      <c r="A129" s="94" t="s">
        <v>908</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3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35">
      <c r="A131" s="134" t="s">
        <v>862</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3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3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3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3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3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3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35">
      <c r="A138" s="92" t="s">
        <v>889</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35">
      <c r="A139" s="92" t="s">
        <v>893</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35">
      <c r="A140" s="92" t="s">
        <v>897</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35">
      <c r="A141" s="92" t="s">
        <v>898</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35">
      <c r="A142" s="92" t="s">
        <v>904</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35">
      <c r="A143" s="94" t="s">
        <v>908</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3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3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3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3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3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3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3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3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35">
      <c r="A152" s="92" t="s">
        <v>889</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35">
      <c r="A153" s="92" t="s">
        <v>893</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35">
      <c r="A154" s="92" t="s">
        <v>897</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35">
      <c r="A155" s="92" t="s">
        <v>898</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35">
      <c r="A156" s="92" t="s">
        <v>904</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35">
      <c r="A157" s="94" t="s">
        <v>908</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3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3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3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3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3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3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3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35">
      <c r="A166" s="92" t="s">
        <v>889</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35">
      <c r="A167" s="92" t="s">
        <v>893</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35">
      <c r="A168" s="92" t="s">
        <v>897</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35">
      <c r="A169" s="92" t="s">
        <v>898</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35">
      <c r="A170" s="92" t="s">
        <v>904</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35">
      <c r="A171" s="94" t="s">
        <v>908</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3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3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3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3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3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3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3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35">
      <c r="A180" s="92" t="s">
        <v>889</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35">
      <c r="A181" s="92" t="s">
        <v>893</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35">
      <c r="A182" s="92" t="s">
        <v>897</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35">
      <c r="A183" s="92" t="s">
        <v>898</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35">
      <c r="A184" s="92" t="s">
        <v>904</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35">
      <c r="A185" s="94" t="s">
        <v>908</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3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3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3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3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3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35">
      <c r="A194" s="92" t="s">
        <v>889</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35">
      <c r="A195" s="92" t="s">
        <v>893</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35">
      <c r="A196" s="92" t="s">
        <v>897</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35">
      <c r="A197" s="92" t="s">
        <v>898</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35">
      <c r="A198" s="92" t="s">
        <v>904</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35">
      <c r="A199" s="94" t="s">
        <v>908</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4" t="s">
        <v>863</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3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3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3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3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3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3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35">
      <c r="A208" s="92" t="s">
        <v>889</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35">
      <c r="A209" s="92" t="s">
        <v>893</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35">
      <c r="A210" s="92" t="s">
        <v>897</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35">
      <c r="A211" s="92" t="s">
        <v>898</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35">
      <c r="A212" s="92" t="s">
        <v>904</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35">
      <c r="A213" s="94" t="s">
        <v>908</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3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3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3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35">
      <c r="A217" s="63" t="s">
        <v>878</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35">
      <c r="A218" s="114" t="s">
        <v>76</v>
      </c>
      <c r="B218" s="371">
        <v>73690.974769712251</v>
      </c>
      <c r="C218" s="371">
        <v>74457.839833413658</v>
      </c>
      <c r="D218" s="371">
        <v>70146.117775934661</v>
      </c>
      <c r="E218" s="371">
        <v>71457.554035588881</v>
      </c>
      <c r="F218" s="371">
        <v>72956.756835516149</v>
      </c>
      <c r="G218" s="371">
        <v>81019.283851905173</v>
      </c>
      <c r="H218" s="371">
        <v>88209.39636638714</v>
      </c>
      <c r="I218" s="371">
        <v>87859.361529197689</v>
      </c>
      <c r="J218" s="371">
        <v>98848.864155317686</v>
      </c>
      <c r="K218" s="371">
        <v>89981.087249308461</v>
      </c>
      <c r="L218" s="371">
        <v>91955.231550928787</v>
      </c>
      <c r="M218" s="371">
        <v>95539.319292261353</v>
      </c>
      <c r="N218" s="371">
        <v>96016.808838983561</v>
      </c>
      <c r="O218" s="371">
        <v>92998.274445497649</v>
      </c>
      <c r="P218" s="371">
        <v>87311.440824722449</v>
      </c>
      <c r="Q218" s="371">
        <v>81369.915392512921</v>
      </c>
      <c r="R218" s="371">
        <v>74496.110337476654</v>
      </c>
      <c r="S218" s="371">
        <v>73359.939581702434</v>
      </c>
      <c r="T218" s="371">
        <v>75635.008301870272</v>
      </c>
      <c r="U218" s="371">
        <v>78483.110705079889</v>
      </c>
      <c r="V218" s="371">
        <v>81517.424653818773</v>
      </c>
      <c r="W218" s="371">
        <v>82712.259291093782</v>
      </c>
      <c r="X218" s="371">
        <v>82645.724792929206</v>
      </c>
      <c r="Y218" s="371">
        <v>84956.347935994898</v>
      </c>
      <c r="Z218" s="371">
        <v>86651.419508887309</v>
      </c>
      <c r="AA218" s="371">
        <v>87043.82609829455</v>
      </c>
      <c r="AB218" s="371">
        <v>86438.909817798209</v>
      </c>
      <c r="AC218" s="371">
        <v>85999.945938983743</v>
      </c>
      <c r="AD218" s="371">
        <v>85489.9318184</v>
      </c>
      <c r="AE218" s="371">
        <v>84751.531357869244</v>
      </c>
      <c r="AF218" s="371">
        <v>85098.076552784245</v>
      </c>
      <c r="AG218" s="371">
        <v>85016.617528080809</v>
      </c>
      <c r="AH218" s="371">
        <v>84044.738231290044</v>
      </c>
      <c r="AI218" s="371">
        <v>84373.298225109247</v>
      </c>
      <c r="AJ218" s="371">
        <v>85360.935941770134</v>
      </c>
      <c r="AK218" s="371">
        <v>85983.996374426861</v>
      </c>
      <c r="AL218" s="371">
        <v>86661.355170343377</v>
      </c>
      <c r="AM218" s="371">
        <v>86570.18966811533</v>
      </c>
      <c r="AN218" s="371">
        <v>86744.475171380895</v>
      </c>
      <c r="AO218" s="371">
        <v>86979.860593246718</v>
      </c>
      <c r="AP218" s="371">
        <v>86592.854242157482</v>
      </c>
      <c r="AQ218" s="371">
        <v>85674.312326053114</v>
      </c>
      <c r="AR218" s="371">
        <v>85301.540550283156</v>
      </c>
      <c r="AS218" s="371">
        <v>85152.190984739529</v>
      </c>
      <c r="AT218" s="371">
        <v>84856.118445340791</v>
      </c>
      <c r="AU218" s="371">
        <v>84449.62611088813</v>
      </c>
      <c r="AV218" s="371">
        <v>83580.296664369234</v>
      </c>
      <c r="AW218" s="371">
        <v>83101.763448168989</v>
      </c>
      <c r="AX218" s="371">
        <v>82991.489188156673</v>
      </c>
      <c r="AY218" s="371">
        <v>82339.74862706149</v>
      </c>
      <c r="AZ218" s="371">
        <v>82228.300820174962</v>
      </c>
    </row>
    <row r="219" spans="1:52" ht="12" customHeight="1" x14ac:dyDescent="0.35">
      <c r="A219" s="116" t="s">
        <v>77</v>
      </c>
      <c r="B219" s="372">
        <v>4747.8880625550173</v>
      </c>
      <c r="C219" s="372">
        <v>4666.193611449421</v>
      </c>
      <c r="D219" s="372">
        <v>4544.372903013048</v>
      </c>
      <c r="E219" s="372">
        <v>4475.8376997593323</v>
      </c>
      <c r="F219" s="372">
        <v>4439.6763934550381</v>
      </c>
      <c r="G219" s="372">
        <v>4489.2663302710298</v>
      </c>
      <c r="H219" s="372">
        <v>4503.4846504860525</v>
      </c>
      <c r="I219" s="372">
        <v>4416.7612038847701</v>
      </c>
      <c r="J219" s="372">
        <v>4305.607619800996</v>
      </c>
      <c r="K219" s="372">
        <v>4411.4852528045258</v>
      </c>
      <c r="L219" s="372">
        <v>4846.5184178964819</v>
      </c>
      <c r="M219" s="372">
        <v>5000.9908148872446</v>
      </c>
      <c r="N219" s="372">
        <v>4987.1860414853909</v>
      </c>
      <c r="O219" s="372">
        <v>5007.2413223303929</v>
      </c>
      <c r="P219" s="372">
        <v>5019.3211927939674</v>
      </c>
      <c r="Q219" s="372">
        <v>4989.082625026349</v>
      </c>
      <c r="R219" s="372">
        <v>4966.0375199070922</v>
      </c>
      <c r="S219" s="372">
        <v>4952.5567037164037</v>
      </c>
      <c r="T219" s="372">
        <v>4942.6220854972908</v>
      </c>
      <c r="U219" s="372">
        <v>4944.1568036633844</v>
      </c>
      <c r="V219" s="372">
        <v>4651.0105911767905</v>
      </c>
      <c r="W219" s="372">
        <v>4547.8211115928962</v>
      </c>
      <c r="X219" s="372">
        <v>4477.6246129292713</v>
      </c>
      <c r="Y219" s="372">
        <v>4505.6276620342023</v>
      </c>
      <c r="Z219" s="372">
        <v>4651.8527722683739</v>
      </c>
      <c r="AA219" s="372">
        <v>4560.6638592079298</v>
      </c>
      <c r="AB219" s="372">
        <v>4523.269888703805</v>
      </c>
      <c r="AC219" s="372">
        <v>4488.1787488171576</v>
      </c>
      <c r="AD219" s="372">
        <v>4544.0612451580992</v>
      </c>
      <c r="AE219" s="372">
        <v>4507.6803631581306</v>
      </c>
      <c r="AF219" s="372">
        <v>4589.2670600870324</v>
      </c>
      <c r="AG219" s="372">
        <v>4563.3783639809508</v>
      </c>
      <c r="AH219" s="372">
        <v>4601.5285771125318</v>
      </c>
      <c r="AI219" s="372">
        <v>4624.4436929203848</v>
      </c>
      <c r="AJ219" s="372">
        <v>4629.1920791094517</v>
      </c>
      <c r="AK219" s="372">
        <v>4599.7490673337252</v>
      </c>
      <c r="AL219" s="372">
        <v>4582.6971880161327</v>
      </c>
      <c r="AM219" s="372">
        <v>4542.6400156209884</v>
      </c>
      <c r="AN219" s="372">
        <v>4550.397326238769</v>
      </c>
      <c r="AO219" s="372">
        <v>4536.4484987700052</v>
      </c>
      <c r="AP219" s="372">
        <v>4546.835367913608</v>
      </c>
      <c r="AQ219" s="372">
        <v>4540.7837752068954</v>
      </c>
      <c r="AR219" s="372">
        <v>4547.2613213684235</v>
      </c>
      <c r="AS219" s="372">
        <v>4550.5168180878627</v>
      </c>
      <c r="AT219" s="372">
        <v>4544.1164945356531</v>
      </c>
      <c r="AU219" s="372">
        <v>4547.7359722740039</v>
      </c>
      <c r="AV219" s="372">
        <v>4558.7201177528113</v>
      </c>
      <c r="AW219" s="372">
        <v>4568.2176456186589</v>
      </c>
      <c r="AX219" s="372">
        <v>4568.3436798440998</v>
      </c>
      <c r="AY219" s="372">
        <v>4577.4591023215426</v>
      </c>
      <c r="AZ219" s="372">
        <v>4578.0014351190257</v>
      </c>
    </row>
    <row r="220" spans="1:52" ht="12" customHeight="1" x14ac:dyDescent="0.35">
      <c r="A220" s="116" t="s">
        <v>78</v>
      </c>
      <c r="B220" s="372">
        <v>1603.6398594730754</v>
      </c>
      <c r="C220" s="372">
        <v>1602.6397961835282</v>
      </c>
      <c r="D220" s="372">
        <v>1598.730892776369</v>
      </c>
      <c r="E220" s="372">
        <v>1597.8511125897712</v>
      </c>
      <c r="F220" s="372">
        <v>1592.9680227132365</v>
      </c>
      <c r="G220" s="372">
        <v>1589.4976382903108</v>
      </c>
      <c r="H220" s="372">
        <v>1585.8072054743054</v>
      </c>
      <c r="I220" s="372">
        <v>1581.6788929155646</v>
      </c>
      <c r="J220" s="372">
        <v>1578.4712328160629</v>
      </c>
      <c r="K220" s="372">
        <v>1573.6838162572021</v>
      </c>
      <c r="L220" s="372">
        <v>1572.5375090689411</v>
      </c>
      <c r="M220" s="372">
        <v>1566.3072100017921</v>
      </c>
      <c r="N220" s="372">
        <v>1567.3582584297408</v>
      </c>
      <c r="O220" s="372">
        <v>1560.4154186197081</v>
      </c>
      <c r="P220" s="372">
        <v>1558.0477050661457</v>
      </c>
      <c r="Q220" s="372">
        <v>1560.53651815077</v>
      </c>
      <c r="R220" s="372">
        <v>1561.5555982776816</v>
      </c>
      <c r="S220" s="372">
        <v>1558.8331768882556</v>
      </c>
      <c r="T220" s="372">
        <v>1545.0105980615126</v>
      </c>
      <c r="U220" s="372">
        <v>1526.5767992567016</v>
      </c>
      <c r="V220" s="372">
        <v>1506.6144761949554</v>
      </c>
      <c r="W220" s="372">
        <v>1502.0828469882867</v>
      </c>
      <c r="X220" s="372">
        <v>1494.3367966359262</v>
      </c>
      <c r="Y220" s="372">
        <v>1500.9783694029713</v>
      </c>
      <c r="Z220" s="372">
        <v>1480.5834452025592</v>
      </c>
      <c r="AA220" s="372">
        <v>1470.1674352942196</v>
      </c>
      <c r="AB220" s="372">
        <v>1462.5588163256482</v>
      </c>
      <c r="AC220" s="372">
        <v>1455.9408841259335</v>
      </c>
      <c r="AD220" s="372">
        <v>1436.6201426447099</v>
      </c>
      <c r="AE220" s="372">
        <v>1430.6037565095246</v>
      </c>
      <c r="AF220" s="372">
        <v>1443.0237820737193</v>
      </c>
      <c r="AG220" s="372">
        <v>1437.8595583291531</v>
      </c>
      <c r="AH220" s="372">
        <v>1425.5575435515054</v>
      </c>
      <c r="AI220" s="372">
        <v>1424.5469996495549</v>
      </c>
      <c r="AJ220" s="372">
        <v>1422.1580936619914</v>
      </c>
      <c r="AK220" s="372">
        <v>1417.2790160583806</v>
      </c>
      <c r="AL220" s="372">
        <v>1414.6967696379841</v>
      </c>
      <c r="AM220" s="372">
        <v>1413.9597513883753</v>
      </c>
      <c r="AN220" s="372">
        <v>1415.5870686908167</v>
      </c>
      <c r="AO220" s="372">
        <v>1417.0921622071257</v>
      </c>
      <c r="AP220" s="372">
        <v>1419.4946759795873</v>
      </c>
      <c r="AQ220" s="372">
        <v>1417.0892504675628</v>
      </c>
      <c r="AR220" s="372">
        <v>1414.9391507458297</v>
      </c>
      <c r="AS220" s="372">
        <v>1412.8934170368582</v>
      </c>
      <c r="AT220" s="372">
        <v>1413.2147335171674</v>
      </c>
      <c r="AU220" s="372">
        <v>1413.4802480949156</v>
      </c>
      <c r="AV220" s="372">
        <v>1413.9611673602849</v>
      </c>
      <c r="AW220" s="372">
        <v>1413.4809002287607</v>
      </c>
      <c r="AX220" s="372">
        <v>1409.8194230948209</v>
      </c>
      <c r="AY220" s="372">
        <v>1408.2979897568289</v>
      </c>
      <c r="AZ220" s="372">
        <v>1404.5374464443958</v>
      </c>
    </row>
    <row r="221" spans="1:52" ht="12" customHeight="1" x14ac:dyDescent="0.35">
      <c r="A221" s="116" t="s">
        <v>79</v>
      </c>
      <c r="B221" s="372">
        <v>1246.556883546197</v>
      </c>
      <c r="C221" s="372">
        <v>1245.780620722041</v>
      </c>
      <c r="D221" s="372">
        <v>1243.605852018977</v>
      </c>
      <c r="E221" s="372">
        <v>1243.4207085390424</v>
      </c>
      <c r="F221" s="372">
        <v>1238.7822031533465</v>
      </c>
      <c r="G221" s="372">
        <v>1234.3113775788786</v>
      </c>
      <c r="H221" s="372">
        <v>1232.3130219773407</v>
      </c>
      <c r="I221" s="372">
        <v>1228.9639493763359</v>
      </c>
      <c r="J221" s="372">
        <v>1226.8314496470812</v>
      </c>
      <c r="K221" s="372">
        <v>1224.4089337157607</v>
      </c>
      <c r="L221" s="372">
        <v>1223.2602028466786</v>
      </c>
      <c r="M221" s="372">
        <v>1218.1003657533524</v>
      </c>
      <c r="N221" s="372">
        <v>1219.4279937297861</v>
      </c>
      <c r="O221" s="372">
        <v>1215.6338936695392</v>
      </c>
      <c r="P221" s="372">
        <v>1213.290098918739</v>
      </c>
      <c r="Q221" s="372">
        <v>1214.5367413063354</v>
      </c>
      <c r="R221" s="372">
        <v>1213.6173446409036</v>
      </c>
      <c r="S221" s="372">
        <v>1213.6213776394641</v>
      </c>
      <c r="T221" s="372">
        <v>1205.1934165895025</v>
      </c>
      <c r="U221" s="372">
        <v>1194.463053848076</v>
      </c>
      <c r="V221" s="372">
        <v>1188.9222038092194</v>
      </c>
      <c r="W221" s="372">
        <v>1189.6449400499228</v>
      </c>
      <c r="X221" s="372">
        <v>1189.7158803380628</v>
      </c>
      <c r="Y221" s="372">
        <v>1190.4436496227747</v>
      </c>
      <c r="Z221" s="372">
        <v>1191.8007485823387</v>
      </c>
      <c r="AA221" s="372">
        <v>1193.7240313863342</v>
      </c>
      <c r="AB221" s="372">
        <v>1196.4314689023529</v>
      </c>
      <c r="AC221" s="372">
        <v>1199.3784080335824</v>
      </c>
      <c r="AD221" s="372">
        <v>1202.9996807157161</v>
      </c>
      <c r="AE221" s="372">
        <v>1207.5306104991732</v>
      </c>
      <c r="AF221" s="372">
        <v>1211.581858930894</v>
      </c>
      <c r="AG221" s="372">
        <v>1214.1315846144653</v>
      </c>
      <c r="AH221" s="372">
        <v>1217.7320325309654</v>
      </c>
      <c r="AI221" s="372">
        <v>1222.2119867017705</v>
      </c>
      <c r="AJ221" s="372">
        <v>1225.3774743857878</v>
      </c>
      <c r="AK221" s="372">
        <v>1228.0730570771045</v>
      </c>
      <c r="AL221" s="372">
        <v>1229.765668548547</v>
      </c>
      <c r="AM221" s="372">
        <v>1231.8355274858882</v>
      </c>
      <c r="AN221" s="372">
        <v>1234.4873807363288</v>
      </c>
      <c r="AO221" s="372">
        <v>1236.8367675321351</v>
      </c>
      <c r="AP221" s="372">
        <v>1238.2282082167301</v>
      </c>
      <c r="AQ221" s="372">
        <v>1238.9106456196148</v>
      </c>
      <c r="AR221" s="372">
        <v>1239.5370186964465</v>
      </c>
      <c r="AS221" s="372">
        <v>1240.0628308964433</v>
      </c>
      <c r="AT221" s="372">
        <v>1239.8868208804447</v>
      </c>
      <c r="AU221" s="372">
        <v>1239.7500150018711</v>
      </c>
      <c r="AV221" s="372">
        <v>1239.6066052675278</v>
      </c>
      <c r="AW221" s="372">
        <v>1239.1464158663855</v>
      </c>
      <c r="AX221" s="372">
        <v>1238.7458095895838</v>
      </c>
      <c r="AY221" s="372">
        <v>1238.4620329382726</v>
      </c>
      <c r="AZ221" s="372">
        <v>1238.2419142093358</v>
      </c>
    </row>
    <row r="222" spans="1:52" ht="12" customHeight="1" x14ac:dyDescent="0.35">
      <c r="A222" s="116" t="s">
        <v>80</v>
      </c>
      <c r="B222" s="372">
        <v>66092.889964137968</v>
      </c>
      <c r="C222" s="372">
        <v>66943.225805058668</v>
      </c>
      <c r="D222" s="372">
        <v>62759.408128126262</v>
      </c>
      <c r="E222" s="372">
        <v>64140.444514700735</v>
      </c>
      <c r="F222" s="372">
        <v>65685.330216194532</v>
      </c>
      <c r="G222" s="372">
        <v>73706.208505764953</v>
      </c>
      <c r="H222" s="372">
        <v>80887.791488449438</v>
      </c>
      <c r="I222" s="372">
        <v>80631.957483021019</v>
      </c>
      <c r="J222" s="372">
        <v>91737.95385305355</v>
      </c>
      <c r="K222" s="372">
        <v>82771.509246530972</v>
      </c>
      <c r="L222" s="372">
        <v>84312.91542111669</v>
      </c>
      <c r="M222" s="372">
        <v>87753.920901618971</v>
      </c>
      <c r="N222" s="372">
        <v>88242.83654533865</v>
      </c>
      <c r="O222" s="372">
        <v>85214.98381087801</v>
      </c>
      <c r="P222" s="372">
        <v>79520.781827943603</v>
      </c>
      <c r="Q222" s="372">
        <v>73605.75950802947</v>
      </c>
      <c r="R222" s="372">
        <v>66754.899874650975</v>
      </c>
      <c r="S222" s="372">
        <v>65634.928323458313</v>
      </c>
      <c r="T222" s="372">
        <v>67942.182201721967</v>
      </c>
      <c r="U222" s="372">
        <v>70817.914048311723</v>
      </c>
      <c r="V222" s="372">
        <v>74170.877382637802</v>
      </c>
      <c r="W222" s="372">
        <v>75472.710392462672</v>
      </c>
      <c r="X222" s="372">
        <v>75484.04750302594</v>
      </c>
      <c r="Y222" s="372">
        <v>77759.298254934954</v>
      </c>
      <c r="Z222" s="372">
        <v>79327.182542834038</v>
      </c>
      <c r="AA222" s="372">
        <v>79819.27077240606</v>
      </c>
      <c r="AB222" s="372">
        <v>79256.649643866403</v>
      </c>
      <c r="AC222" s="372">
        <v>78856.447898007071</v>
      </c>
      <c r="AD222" s="372">
        <v>78306.250749881481</v>
      </c>
      <c r="AE222" s="372">
        <v>77605.716627702423</v>
      </c>
      <c r="AF222" s="372">
        <v>77854.203851692597</v>
      </c>
      <c r="AG222" s="372">
        <v>77801.248021156236</v>
      </c>
      <c r="AH222" s="372">
        <v>76799.920078095034</v>
      </c>
      <c r="AI222" s="372">
        <v>77102.095545837539</v>
      </c>
      <c r="AJ222" s="372">
        <v>78084.208294612909</v>
      </c>
      <c r="AK222" s="372">
        <v>78738.89523395765</v>
      </c>
      <c r="AL222" s="372">
        <v>79434.195544140719</v>
      </c>
      <c r="AM222" s="372">
        <v>79381.754373620075</v>
      </c>
      <c r="AN222" s="372">
        <v>79544.003395714986</v>
      </c>
      <c r="AO222" s="372">
        <v>79789.483164737452</v>
      </c>
      <c r="AP222" s="372">
        <v>79388.295990047554</v>
      </c>
      <c r="AQ222" s="372">
        <v>78477.528654759037</v>
      </c>
      <c r="AR222" s="372">
        <v>78099.803059472455</v>
      </c>
      <c r="AS222" s="372">
        <v>77948.717918718365</v>
      </c>
      <c r="AT222" s="372">
        <v>77658.900396407524</v>
      </c>
      <c r="AU222" s="372">
        <v>77248.659875517333</v>
      </c>
      <c r="AV222" s="372">
        <v>76368.008773988608</v>
      </c>
      <c r="AW222" s="372">
        <v>75880.918486455179</v>
      </c>
      <c r="AX222" s="372">
        <v>75774.580275628163</v>
      </c>
      <c r="AY222" s="372">
        <v>75115.529502044839</v>
      </c>
      <c r="AZ222" s="372">
        <v>75007.520024402198</v>
      </c>
    </row>
    <row r="223" spans="1:52" ht="12" customHeight="1" x14ac:dyDescent="0.35">
      <c r="A223" s="373" t="s">
        <v>81</v>
      </c>
      <c r="B223" s="374">
        <v>0</v>
      </c>
      <c r="C223" s="374">
        <v>0</v>
      </c>
      <c r="D223" s="374">
        <v>0</v>
      </c>
      <c r="E223" s="374">
        <v>0</v>
      </c>
      <c r="F223" s="374">
        <v>0</v>
      </c>
      <c r="G223" s="374">
        <v>0</v>
      </c>
      <c r="H223" s="374">
        <v>0</v>
      </c>
      <c r="I223" s="374">
        <v>0</v>
      </c>
      <c r="J223" s="374">
        <v>0</v>
      </c>
      <c r="K223" s="374">
        <v>0</v>
      </c>
      <c r="L223" s="374">
        <v>0</v>
      </c>
      <c r="M223" s="374">
        <v>0</v>
      </c>
      <c r="N223" s="374">
        <v>0</v>
      </c>
      <c r="O223" s="374">
        <v>0</v>
      </c>
      <c r="P223" s="374">
        <v>0</v>
      </c>
      <c r="Q223" s="374">
        <v>0</v>
      </c>
      <c r="R223" s="374">
        <v>18.253905179231012</v>
      </c>
      <c r="S223" s="374">
        <v>23.351774464176547</v>
      </c>
      <c r="T223" s="374">
        <v>68.158895266616284</v>
      </c>
      <c r="U223" s="374">
        <v>107.51504341550567</v>
      </c>
      <c r="V223" s="374">
        <v>129.96719539781424</v>
      </c>
      <c r="W223" s="374">
        <v>116.04560983486195</v>
      </c>
      <c r="X223" s="374">
        <v>157.61883057099578</v>
      </c>
      <c r="Y223" s="374">
        <v>164.49294697066389</v>
      </c>
      <c r="Z223" s="374">
        <v>159.66181858302789</v>
      </c>
      <c r="AA223" s="374">
        <v>138.18017113408206</v>
      </c>
      <c r="AB223" s="374">
        <v>121.06367869327525</v>
      </c>
      <c r="AC223" s="374">
        <v>118.77039384255367</v>
      </c>
      <c r="AD223" s="374">
        <v>112.65353894845219</v>
      </c>
      <c r="AE223" s="374">
        <v>137.35633881944315</v>
      </c>
      <c r="AF223" s="374">
        <v>160.03043966587359</v>
      </c>
      <c r="AG223" s="374">
        <v>148.80995466397309</v>
      </c>
      <c r="AH223" s="374">
        <v>195.35334177158583</v>
      </c>
      <c r="AI223" s="374">
        <v>220.61771531777958</v>
      </c>
      <c r="AJ223" s="374">
        <v>253.76379407266427</v>
      </c>
      <c r="AK223" s="374">
        <v>269.33329991331635</v>
      </c>
      <c r="AL223" s="374">
        <v>264.4676598992362</v>
      </c>
      <c r="AM223" s="374">
        <v>283.65494746845189</v>
      </c>
      <c r="AN223" s="374">
        <v>295.20128864502482</v>
      </c>
      <c r="AO223" s="374">
        <v>296.68636676176197</v>
      </c>
      <c r="AP223" s="374">
        <v>299.96043777234263</v>
      </c>
      <c r="AQ223" s="374">
        <v>293.04249345965576</v>
      </c>
      <c r="AR223" s="374">
        <v>295.10187871621855</v>
      </c>
      <c r="AS223" s="374">
        <v>293.87274920152214</v>
      </c>
      <c r="AT223" s="374">
        <v>301.00130807790623</v>
      </c>
      <c r="AU223" s="374">
        <v>268.7292113725909</v>
      </c>
      <c r="AV223" s="374">
        <v>263.92967361064171</v>
      </c>
      <c r="AW223" s="374">
        <v>281.07634896555686</v>
      </c>
      <c r="AX223" s="374">
        <v>246.13124456728272</v>
      </c>
      <c r="AY223" s="374">
        <v>263.47738278094056</v>
      </c>
      <c r="AZ223" s="374">
        <v>260.7277575772556</v>
      </c>
    </row>
    <row r="224" spans="1:52" ht="12" customHeight="1" x14ac:dyDescent="0.35">
      <c r="A224" s="116" t="s">
        <v>82</v>
      </c>
      <c r="B224" s="372">
        <v>0</v>
      </c>
      <c r="C224" s="372">
        <v>0</v>
      </c>
      <c r="D224" s="372">
        <v>0</v>
      </c>
      <c r="E224" s="372">
        <v>0</v>
      </c>
      <c r="F224" s="372">
        <v>0</v>
      </c>
      <c r="G224" s="372">
        <v>0</v>
      </c>
      <c r="H224" s="372">
        <v>0</v>
      </c>
      <c r="I224" s="372">
        <v>0</v>
      </c>
      <c r="J224" s="372">
        <v>0</v>
      </c>
      <c r="K224" s="372">
        <v>0</v>
      </c>
      <c r="L224" s="372">
        <v>0</v>
      </c>
      <c r="M224" s="372">
        <v>0</v>
      </c>
      <c r="N224" s="372">
        <v>0</v>
      </c>
      <c r="O224" s="372">
        <v>0</v>
      </c>
      <c r="P224" s="372">
        <v>0</v>
      </c>
      <c r="Q224" s="372">
        <v>0</v>
      </c>
      <c r="R224" s="372">
        <v>18.253905179231012</v>
      </c>
      <c r="S224" s="372">
        <v>23.351774464176547</v>
      </c>
      <c r="T224" s="372">
        <v>68.158895266616284</v>
      </c>
      <c r="U224" s="372">
        <v>107.51504341550567</v>
      </c>
      <c r="V224" s="372">
        <v>129.96719539781424</v>
      </c>
      <c r="W224" s="372">
        <v>116.04560983486195</v>
      </c>
      <c r="X224" s="372">
        <v>157.61883057099578</v>
      </c>
      <c r="Y224" s="372">
        <v>164.49294697066389</v>
      </c>
      <c r="Z224" s="372">
        <v>159.66181858302789</v>
      </c>
      <c r="AA224" s="372">
        <v>138.18017113408206</v>
      </c>
      <c r="AB224" s="372">
        <v>121.06367869327525</v>
      </c>
      <c r="AC224" s="372">
        <v>118.77039384255367</v>
      </c>
      <c r="AD224" s="372">
        <v>112.65353894845219</v>
      </c>
      <c r="AE224" s="372">
        <v>137.35633881944315</v>
      </c>
      <c r="AF224" s="372">
        <v>160.03043966587359</v>
      </c>
      <c r="AG224" s="372">
        <v>148.80995466397309</v>
      </c>
      <c r="AH224" s="372">
        <v>195.35334177158583</v>
      </c>
      <c r="AI224" s="372">
        <v>220.61771531777958</v>
      </c>
      <c r="AJ224" s="372">
        <v>253.76379407266427</v>
      </c>
      <c r="AK224" s="372">
        <v>269.33329991331635</v>
      </c>
      <c r="AL224" s="372">
        <v>264.4676598992362</v>
      </c>
      <c r="AM224" s="372">
        <v>283.65494746845189</v>
      </c>
      <c r="AN224" s="372">
        <v>295.20128864502482</v>
      </c>
      <c r="AO224" s="372">
        <v>296.68636676176197</v>
      </c>
      <c r="AP224" s="372">
        <v>299.96043777234263</v>
      </c>
      <c r="AQ224" s="372">
        <v>293.04249345965576</v>
      </c>
      <c r="AR224" s="372">
        <v>295.10187871621855</v>
      </c>
      <c r="AS224" s="372">
        <v>293.87274920152214</v>
      </c>
      <c r="AT224" s="372">
        <v>301.00130807790623</v>
      </c>
      <c r="AU224" s="372">
        <v>268.7292113725909</v>
      </c>
      <c r="AV224" s="372">
        <v>263.92967361064171</v>
      </c>
      <c r="AW224" s="372">
        <v>281.07634896555686</v>
      </c>
      <c r="AX224" s="372">
        <v>246.13124456728272</v>
      </c>
      <c r="AY224" s="372">
        <v>263.47738278094056</v>
      </c>
      <c r="AZ224" s="372">
        <v>260.7277575772556</v>
      </c>
    </row>
    <row r="225" spans="1:52" ht="12" customHeight="1" x14ac:dyDescent="0.35">
      <c r="A225" s="116" t="s">
        <v>83</v>
      </c>
      <c r="B225" s="372">
        <v>0</v>
      </c>
      <c r="C225" s="372">
        <v>0</v>
      </c>
      <c r="D225" s="372">
        <v>0</v>
      </c>
      <c r="E225" s="372">
        <v>0</v>
      </c>
      <c r="F225" s="372">
        <v>0</v>
      </c>
      <c r="G225" s="372">
        <v>0</v>
      </c>
      <c r="H225" s="372">
        <v>0</v>
      </c>
      <c r="I225" s="372">
        <v>0</v>
      </c>
      <c r="J225" s="372">
        <v>0</v>
      </c>
      <c r="K225" s="372">
        <v>0</v>
      </c>
      <c r="L225" s="372">
        <v>0</v>
      </c>
      <c r="M225" s="372">
        <v>0</v>
      </c>
      <c r="N225" s="372">
        <v>0</v>
      </c>
      <c r="O225" s="372">
        <v>0</v>
      </c>
      <c r="P225" s="372">
        <v>0</v>
      </c>
      <c r="Q225" s="372">
        <v>0</v>
      </c>
      <c r="R225" s="372">
        <v>0</v>
      </c>
      <c r="S225" s="372">
        <v>0</v>
      </c>
      <c r="T225" s="372">
        <v>0</v>
      </c>
      <c r="U225" s="372">
        <v>0</v>
      </c>
      <c r="V225" s="372">
        <v>0</v>
      </c>
      <c r="W225" s="372">
        <v>0</v>
      </c>
      <c r="X225" s="372">
        <v>0</v>
      </c>
      <c r="Y225" s="372">
        <v>0</v>
      </c>
      <c r="Z225" s="372">
        <v>0</v>
      </c>
      <c r="AA225" s="372">
        <v>0</v>
      </c>
      <c r="AB225" s="372">
        <v>0</v>
      </c>
      <c r="AC225" s="372">
        <v>0</v>
      </c>
      <c r="AD225" s="372">
        <v>0</v>
      </c>
      <c r="AE225" s="372">
        <v>0</v>
      </c>
      <c r="AF225" s="372">
        <v>0</v>
      </c>
      <c r="AG225" s="372">
        <v>0</v>
      </c>
      <c r="AH225" s="372">
        <v>0</v>
      </c>
      <c r="AI225" s="372">
        <v>0</v>
      </c>
      <c r="AJ225" s="372">
        <v>0</v>
      </c>
      <c r="AK225" s="372">
        <v>0</v>
      </c>
      <c r="AL225" s="372">
        <v>0</v>
      </c>
      <c r="AM225" s="372">
        <v>0</v>
      </c>
      <c r="AN225" s="372">
        <v>0</v>
      </c>
      <c r="AO225" s="372">
        <v>0</v>
      </c>
      <c r="AP225" s="372">
        <v>0</v>
      </c>
      <c r="AQ225" s="372">
        <v>0</v>
      </c>
      <c r="AR225" s="372">
        <v>0</v>
      </c>
      <c r="AS225" s="372">
        <v>0</v>
      </c>
      <c r="AT225" s="372">
        <v>0</v>
      </c>
      <c r="AU225" s="372">
        <v>0</v>
      </c>
      <c r="AV225" s="372">
        <v>0</v>
      </c>
      <c r="AW225" s="372">
        <v>0</v>
      </c>
      <c r="AX225" s="372">
        <v>0</v>
      </c>
      <c r="AY225" s="372">
        <v>0</v>
      </c>
      <c r="AZ225" s="372">
        <v>0</v>
      </c>
    </row>
    <row r="226" spans="1:52" ht="12" customHeight="1" x14ac:dyDescent="0.35">
      <c r="A226" s="120" t="s">
        <v>84</v>
      </c>
      <c r="B226" s="375">
        <v>0</v>
      </c>
      <c r="C226" s="375">
        <v>0</v>
      </c>
      <c r="D226" s="375">
        <v>0</v>
      </c>
      <c r="E226" s="375">
        <v>0</v>
      </c>
      <c r="F226" s="375">
        <v>0</v>
      </c>
      <c r="G226" s="375">
        <v>0</v>
      </c>
      <c r="H226" s="375">
        <v>0</v>
      </c>
      <c r="I226" s="375">
        <v>0</v>
      </c>
      <c r="J226" s="375">
        <v>0</v>
      </c>
      <c r="K226" s="375">
        <v>0</v>
      </c>
      <c r="L226" s="375">
        <v>0</v>
      </c>
      <c r="M226" s="375">
        <v>0</v>
      </c>
      <c r="N226" s="375">
        <v>0</v>
      </c>
      <c r="O226" s="375">
        <v>0</v>
      </c>
      <c r="P226" s="375">
        <v>0</v>
      </c>
      <c r="Q226" s="375">
        <v>0</v>
      </c>
      <c r="R226" s="375">
        <v>0</v>
      </c>
      <c r="S226" s="375">
        <v>0</v>
      </c>
      <c r="T226" s="375">
        <v>0</v>
      </c>
      <c r="U226" s="375">
        <v>0</v>
      </c>
      <c r="V226" s="375">
        <v>0</v>
      </c>
      <c r="W226" s="375">
        <v>0</v>
      </c>
      <c r="X226" s="375">
        <v>0</v>
      </c>
      <c r="Y226" s="375">
        <v>0</v>
      </c>
      <c r="Z226" s="375">
        <v>0</v>
      </c>
      <c r="AA226" s="375">
        <v>0</v>
      </c>
      <c r="AB226" s="375">
        <v>0</v>
      </c>
      <c r="AC226" s="375">
        <v>0</v>
      </c>
      <c r="AD226" s="375">
        <v>0</v>
      </c>
      <c r="AE226" s="375">
        <v>0</v>
      </c>
      <c r="AF226" s="375">
        <v>0</v>
      </c>
      <c r="AG226" s="375">
        <v>0</v>
      </c>
      <c r="AH226" s="375">
        <v>0</v>
      </c>
      <c r="AI226" s="375">
        <v>0</v>
      </c>
      <c r="AJ226" s="375">
        <v>0</v>
      </c>
      <c r="AK226" s="375">
        <v>0</v>
      </c>
      <c r="AL226" s="375">
        <v>0</v>
      </c>
      <c r="AM226" s="375">
        <v>0</v>
      </c>
      <c r="AN226" s="375">
        <v>0</v>
      </c>
      <c r="AO226" s="375">
        <v>0</v>
      </c>
      <c r="AP226" s="375">
        <v>0</v>
      </c>
      <c r="AQ226" s="375">
        <v>0</v>
      </c>
      <c r="AR226" s="375">
        <v>0</v>
      </c>
      <c r="AS226" s="375">
        <v>0</v>
      </c>
      <c r="AT226" s="375">
        <v>0</v>
      </c>
      <c r="AU226" s="375">
        <v>0</v>
      </c>
      <c r="AV226" s="375">
        <v>0</v>
      </c>
      <c r="AW226" s="375">
        <v>0</v>
      </c>
      <c r="AX226" s="375">
        <v>0</v>
      </c>
      <c r="AY226" s="375">
        <v>0</v>
      </c>
      <c r="AZ226" s="375">
        <v>0</v>
      </c>
    </row>
    <row r="227" spans="1:52" ht="12" customHeight="1" x14ac:dyDescent="0.35">
      <c r="A227" s="135" t="s">
        <v>85</v>
      </c>
      <c r="B227" s="376">
        <v>518.63352314213057</v>
      </c>
      <c r="C227" s="376">
        <v>524.94683721213221</v>
      </c>
      <c r="D227" s="376">
        <v>495.64363949235872</v>
      </c>
      <c r="E227" s="376">
        <v>507.85459525969935</v>
      </c>
      <c r="F227" s="376">
        <v>523.24138260745985</v>
      </c>
      <c r="G227" s="376">
        <v>587.4833972369762</v>
      </c>
      <c r="H227" s="376">
        <v>644.5877582734729</v>
      </c>
      <c r="I227" s="376">
        <v>648.78723463438132</v>
      </c>
      <c r="J227" s="376">
        <v>738.42612263894387</v>
      </c>
      <c r="K227" s="376">
        <v>684.28344070792059</v>
      </c>
      <c r="L227" s="376">
        <v>710.27335159829511</v>
      </c>
      <c r="M227" s="376">
        <v>753.02431720444338</v>
      </c>
      <c r="N227" s="376">
        <v>775.5611782434612</v>
      </c>
      <c r="O227" s="376">
        <v>775.93886651820912</v>
      </c>
      <c r="P227" s="376">
        <v>744.42696575039531</v>
      </c>
      <c r="Q227" s="376">
        <v>708.13135625927669</v>
      </c>
      <c r="R227" s="376">
        <v>650.0843804694191</v>
      </c>
      <c r="S227" s="376">
        <v>642.76018845226372</v>
      </c>
      <c r="T227" s="376">
        <v>672.00965698272751</v>
      </c>
      <c r="U227" s="376">
        <v>708.81093879717582</v>
      </c>
      <c r="V227" s="376">
        <v>740.68427652331525</v>
      </c>
      <c r="W227" s="376">
        <v>754.06291577259867</v>
      </c>
      <c r="X227" s="376">
        <v>758.35430413044992</v>
      </c>
      <c r="Y227" s="376">
        <v>784.03456418548524</v>
      </c>
      <c r="Z227" s="376">
        <v>803.05258917687183</v>
      </c>
      <c r="AA227" s="376">
        <v>812.97669540720005</v>
      </c>
      <c r="AB227" s="376">
        <v>811.851569490423</v>
      </c>
      <c r="AC227" s="376">
        <v>811.46787910231205</v>
      </c>
      <c r="AD227" s="376">
        <v>809.21904408944272</v>
      </c>
      <c r="AE227" s="376">
        <v>807.10164421752177</v>
      </c>
      <c r="AF227" s="376">
        <v>813.42092270617286</v>
      </c>
      <c r="AG227" s="376">
        <v>816.30842406204624</v>
      </c>
      <c r="AH227" s="376">
        <v>811.51864523801612</v>
      </c>
      <c r="AI227" s="376">
        <v>819.82405632339089</v>
      </c>
      <c r="AJ227" s="376">
        <v>833.53448397497266</v>
      </c>
      <c r="AK227" s="376">
        <v>844.18271160163397</v>
      </c>
      <c r="AL227" s="376">
        <v>852.80397042521531</v>
      </c>
      <c r="AM227" s="376">
        <v>855.71196971166262</v>
      </c>
      <c r="AN227" s="376">
        <v>861.50791309108536</v>
      </c>
      <c r="AO227" s="376">
        <v>868.03252587416046</v>
      </c>
      <c r="AP227" s="376">
        <v>868.74426058826589</v>
      </c>
      <c r="AQ227" s="376">
        <v>861.50573174850194</v>
      </c>
      <c r="AR227" s="376">
        <v>861.25206610899238</v>
      </c>
      <c r="AS227" s="376">
        <v>863.8417325291806</v>
      </c>
      <c r="AT227" s="376">
        <v>866.45055564758434</v>
      </c>
      <c r="AU227" s="376">
        <v>867.08705333124465</v>
      </c>
      <c r="AV227" s="376">
        <v>863.96950950531902</v>
      </c>
      <c r="AW227" s="376">
        <v>863.63135711928601</v>
      </c>
      <c r="AX227" s="376">
        <v>866.29117740708716</v>
      </c>
      <c r="AY227" s="376">
        <v>865.67551690846608</v>
      </c>
      <c r="AZ227" s="376">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AZ199"/>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986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3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3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3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3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3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3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3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3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3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3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3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3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110.72255142205022</v>
      </c>
      <c r="C33" s="362">
        <v>111.15587676789011</v>
      </c>
      <c r="D33" s="362">
        <v>117.08000867578001</v>
      </c>
      <c r="E33" s="362">
        <v>122.51706441296551</v>
      </c>
      <c r="F33" s="362">
        <v>120.96770712057024</v>
      </c>
      <c r="G33" s="362">
        <v>106.83017835643743</v>
      </c>
      <c r="H33" s="362">
        <v>101.19313193304262</v>
      </c>
      <c r="I33" s="362">
        <v>93.609239497703257</v>
      </c>
      <c r="J33" s="362">
        <v>87.802930019908658</v>
      </c>
      <c r="K33" s="362">
        <v>87.468176756162904</v>
      </c>
      <c r="L33" s="362">
        <v>82.777030019898461</v>
      </c>
      <c r="M33" s="362">
        <v>74.353239443043464</v>
      </c>
      <c r="N33" s="362">
        <v>75.445440465995389</v>
      </c>
      <c r="O33" s="362">
        <v>71.750171327529642</v>
      </c>
      <c r="P33" s="362">
        <v>68.765098816263716</v>
      </c>
      <c r="Q33" s="362">
        <v>69.267157566374493</v>
      </c>
      <c r="R33" s="362">
        <v>68.855881791475269</v>
      </c>
      <c r="S33" s="362">
        <v>68.20311324361974</v>
      </c>
      <c r="T33" s="362">
        <v>66.518350566281867</v>
      </c>
      <c r="U33" s="362">
        <v>64.641598338162424</v>
      </c>
      <c r="V33" s="362">
        <v>64.23672750790378</v>
      </c>
      <c r="W33" s="362">
        <v>63.294727067567635</v>
      </c>
      <c r="X33" s="362">
        <v>62.566764239690855</v>
      </c>
      <c r="Y33" s="362">
        <v>62.084625793869577</v>
      </c>
      <c r="Z33" s="362">
        <v>61.731667766779751</v>
      </c>
      <c r="AA33" s="362">
        <v>60.887859479340754</v>
      </c>
      <c r="AB33" s="362">
        <v>60.359918612065172</v>
      </c>
      <c r="AC33" s="362">
        <v>59.798031099936168</v>
      </c>
      <c r="AD33" s="362">
        <v>59.518075453909411</v>
      </c>
      <c r="AE33" s="362">
        <v>59.090079607642593</v>
      </c>
      <c r="AF33" s="362">
        <v>58.738089069232345</v>
      </c>
      <c r="AG33" s="362">
        <v>58.225886674495754</v>
      </c>
      <c r="AH33" s="362">
        <v>57.784433185402285</v>
      </c>
      <c r="AI33" s="362">
        <v>57.36825530642556</v>
      </c>
      <c r="AJ33" s="362">
        <v>57.022560484552784</v>
      </c>
      <c r="AK33" s="362">
        <v>56.347311622242884</v>
      </c>
      <c r="AL33" s="362">
        <v>56.099941564052088</v>
      </c>
      <c r="AM33" s="362">
        <v>55.647300587706589</v>
      </c>
      <c r="AN33" s="362">
        <v>55.297345589264552</v>
      </c>
      <c r="AO33" s="362">
        <v>54.9324218293686</v>
      </c>
      <c r="AP33" s="362">
        <v>54.561044116769125</v>
      </c>
      <c r="AQ33" s="362">
        <v>54.296288877025624</v>
      </c>
      <c r="AR33" s="362">
        <v>53.801847133702893</v>
      </c>
      <c r="AS33" s="362">
        <v>53.37772165647899</v>
      </c>
      <c r="AT33" s="362">
        <v>53.08404590330062</v>
      </c>
      <c r="AU33" s="362">
        <v>52.740444776603837</v>
      </c>
      <c r="AV33" s="362">
        <v>52.29159394714317</v>
      </c>
      <c r="AW33" s="362">
        <v>51.732669265268427</v>
      </c>
      <c r="AX33" s="362">
        <v>51.377747347828517</v>
      </c>
      <c r="AY33" s="362">
        <v>51.05410240073553</v>
      </c>
      <c r="AZ33" s="362">
        <v>50.589010043519131</v>
      </c>
    </row>
    <row r="34" spans="1:52" ht="12" customHeight="1" x14ac:dyDescent="0.35">
      <c r="A34" s="363" t="s">
        <v>862</v>
      </c>
      <c r="B34" s="364">
        <v>83.827966663056685</v>
      </c>
      <c r="C34" s="364">
        <v>83.784391779998046</v>
      </c>
      <c r="D34" s="364">
        <v>83.582688780247494</v>
      </c>
      <c r="E34" s="364">
        <v>83.924963274026823</v>
      </c>
      <c r="F34" s="364">
        <v>83.419856036852508</v>
      </c>
      <c r="G34" s="364">
        <v>81.957518826182536</v>
      </c>
      <c r="H34" s="364">
        <v>81.571589561748638</v>
      </c>
      <c r="I34" s="364">
        <v>80.157222140820295</v>
      </c>
      <c r="J34" s="364">
        <v>79.346037110260795</v>
      </c>
      <c r="K34" s="364">
        <v>79.301322582303641</v>
      </c>
      <c r="L34" s="364">
        <v>78.053605264890294</v>
      </c>
      <c r="M34" s="364">
        <v>75.591562906325819</v>
      </c>
      <c r="N34" s="364">
        <v>74.81867367398749</v>
      </c>
      <c r="O34" s="364">
        <v>72.868694428843639</v>
      </c>
      <c r="P34" s="364">
        <v>71.5324331743969</v>
      </c>
      <c r="Q34" s="364">
        <v>69.267157566374522</v>
      </c>
      <c r="R34" s="364">
        <v>68.657887057032113</v>
      </c>
      <c r="S34" s="364">
        <v>68.386303567942804</v>
      </c>
      <c r="T34" s="364">
        <v>67.084132246518109</v>
      </c>
      <c r="U34" s="364">
        <v>65.686466925861922</v>
      </c>
      <c r="V34" s="364">
        <v>65.632558156610443</v>
      </c>
      <c r="W34" s="364">
        <v>65.214026953012649</v>
      </c>
      <c r="X34" s="364">
        <v>64.478407907609139</v>
      </c>
      <c r="Y34" s="364">
        <v>64.152043352984535</v>
      </c>
      <c r="Z34" s="364">
        <v>64.187738770883428</v>
      </c>
      <c r="AA34" s="364">
        <v>63.53181902283135</v>
      </c>
      <c r="AB34" s="364">
        <v>63.059699532272596</v>
      </c>
      <c r="AC34" s="364">
        <v>62.664793814163502</v>
      </c>
      <c r="AD34" s="364">
        <v>62.569778627597785</v>
      </c>
      <c r="AE34" s="364">
        <v>62.298898616140114</v>
      </c>
      <c r="AF34" s="364">
        <v>62.108488094590705</v>
      </c>
      <c r="AG34" s="364">
        <v>61.765453924999797</v>
      </c>
      <c r="AH34" s="364">
        <v>61.491675732761308</v>
      </c>
      <c r="AI34" s="364">
        <v>61.192875819802431</v>
      </c>
      <c r="AJ34" s="364">
        <v>61.024968933264198</v>
      </c>
      <c r="AK34" s="364">
        <v>60.527059749451624</v>
      </c>
      <c r="AL34" s="364">
        <v>60.386670236447543</v>
      </c>
      <c r="AM34" s="364">
        <v>60.073293497639106</v>
      </c>
      <c r="AN34" s="364">
        <v>59.871033131608655</v>
      </c>
      <c r="AO34" s="364">
        <v>59.639255615743771</v>
      </c>
      <c r="AP34" s="364">
        <v>59.395346071644127</v>
      </c>
      <c r="AQ34" s="364">
        <v>59.282247824739308</v>
      </c>
      <c r="AR34" s="364">
        <v>58.935724366106129</v>
      </c>
      <c r="AS34" s="364">
        <v>58.685721655224228</v>
      </c>
      <c r="AT34" s="364">
        <v>58.574629840571994</v>
      </c>
      <c r="AU34" s="364">
        <v>58.436375833353289</v>
      </c>
      <c r="AV34" s="364">
        <v>58.158705636045688</v>
      </c>
      <c r="AW34" s="364">
        <v>57.751068867840303</v>
      </c>
      <c r="AX34" s="364">
        <v>57.580104056014051</v>
      </c>
      <c r="AY34" s="364">
        <v>57.477078076053687</v>
      </c>
      <c r="AZ34" s="364">
        <v>57.186867817298292</v>
      </c>
    </row>
    <row r="35" spans="1:52" ht="12" customHeight="1" x14ac:dyDescent="0.35">
      <c r="A35" s="166" t="s">
        <v>863</v>
      </c>
      <c r="B35" s="365">
        <v>143.04031023339701</v>
      </c>
      <c r="C35" s="365">
        <v>141.12097443880674</v>
      </c>
      <c r="D35" s="365">
        <v>140.32313272644478</v>
      </c>
      <c r="E35" s="365">
        <v>142.4262338332251</v>
      </c>
      <c r="F35" s="365">
        <v>137.35953056831846</v>
      </c>
      <c r="G35" s="365">
        <v>126.49067437853515</v>
      </c>
      <c r="H35" s="365">
        <v>125.43206927030037</v>
      </c>
      <c r="I35" s="365">
        <v>120.08354974668084</v>
      </c>
      <c r="J35" s="365">
        <v>114.02476466216172</v>
      </c>
      <c r="K35" s="365">
        <v>115.02199171446613</v>
      </c>
      <c r="L35" s="365">
        <v>107.08379950192598</v>
      </c>
      <c r="M35" s="365">
        <v>101.23613891078206</v>
      </c>
      <c r="N35" s="365">
        <v>102.34180857142479</v>
      </c>
      <c r="O35" s="365">
        <v>100.20977273907191</v>
      </c>
      <c r="P35" s="365">
        <v>97.283634175250427</v>
      </c>
      <c r="Q35" s="365">
        <v>94.319387390789529</v>
      </c>
      <c r="R35" s="365">
        <v>94.151881912631211</v>
      </c>
      <c r="S35" s="365">
        <v>94.365329421280947</v>
      </c>
      <c r="T35" s="365">
        <v>92.200807609404322</v>
      </c>
      <c r="U35" s="365">
        <v>89.651092632268728</v>
      </c>
      <c r="V35" s="365">
        <v>88.182821074842749</v>
      </c>
      <c r="W35" s="365">
        <v>88.033887390745363</v>
      </c>
      <c r="X35" s="365">
        <v>86.699025654517129</v>
      </c>
      <c r="Y35" s="365">
        <v>85.93094681047431</v>
      </c>
      <c r="Z35" s="365">
        <v>85.475957153675552</v>
      </c>
      <c r="AA35" s="365">
        <v>84.930510612147685</v>
      </c>
      <c r="AB35" s="365">
        <v>83.990215004263248</v>
      </c>
      <c r="AC35" s="365">
        <v>82.980238545481356</v>
      </c>
      <c r="AD35" s="365">
        <v>82.574475128987189</v>
      </c>
      <c r="AE35" s="365">
        <v>82.306336491041861</v>
      </c>
      <c r="AF35" s="365">
        <v>81.624123279111984</v>
      </c>
      <c r="AG35" s="365">
        <v>80.356925685767308</v>
      </c>
      <c r="AH35" s="365">
        <v>79.497581304287067</v>
      </c>
      <c r="AI35" s="365">
        <v>78.195866496256855</v>
      </c>
      <c r="AJ35" s="365">
        <v>77.515521127724227</v>
      </c>
      <c r="AK35" s="365">
        <v>76.103679734389118</v>
      </c>
      <c r="AL35" s="365">
        <v>75.792744677890497</v>
      </c>
      <c r="AM35" s="365">
        <v>75.076578781469919</v>
      </c>
      <c r="AN35" s="365">
        <v>74.554905083852887</v>
      </c>
      <c r="AO35" s="365">
        <v>74.009006463240098</v>
      </c>
      <c r="AP35" s="365">
        <v>73.441236509875594</v>
      </c>
      <c r="AQ35" s="365">
        <v>73.251592412375487</v>
      </c>
      <c r="AR35" s="365">
        <v>72.364022371159734</v>
      </c>
      <c r="AS35" s="365">
        <v>71.85664200853823</v>
      </c>
      <c r="AT35" s="365">
        <v>71.661004275565062</v>
      </c>
      <c r="AU35" s="365">
        <v>71.443063013759158</v>
      </c>
      <c r="AV35" s="365">
        <v>70.754910842267847</v>
      </c>
      <c r="AW35" s="365">
        <v>69.816281181404804</v>
      </c>
      <c r="AX35" s="365">
        <v>69.437953542462608</v>
      </c>
      <c r="AY35" s="365">
        <v>69.239757541485233</v>
      </c>
      <c r="AZ35" s="365">
        <v>68.626840264591621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3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35">
      <c r="A40" s="366" t="s">
        <v>42</v>
      </c>
      <c r="B40" s="367">
        <v>819.95619624907067</v>
      </c>
      <c r="C40" s="367">
        <v>812.84956886579835</v>
      </c>
      <c r="D40" s="367">
        <v>807.02893848255508</v>
      </c>
      <c r="E40" s="367">
        <v>798.97587210597601</v>
      </c>
      <c r="F40" s="367">
        <v>746.0869208114608</v>
      </c>
      <c r="G40" s="367">
        <v>612.68116621276602</v>
      </c>
      <c r="H40" s="367">
        <v>571.80143075853152</v>
      </c>
      <c r="I40" s="367">
        <v>528.37852185056295</v>
      </c>
      <c r="J40" s="367">
        <v>466.57096993886722</v>
      </c>
      <c r="K40" s="367">
        <v>392.39721980898429</v>
      </c>
      <c r="L40" s="367">
        <v>391.27732020915022</v>
      </c>
      <c r="M40" s="367">
        <v>366.98690402590393</v>
      </c>
      <c r="N40" s="367">
        <v>355.63105865786588</v>
      </c>
      <c r="O40" s="367">
        <v>340.62065649634167</v>
      </c>
      <c r="P40" s="367">
        <v>330.44797893549224</v>
      </c>
      <c r="Q40" s="367">
        <v>334.18834995230202</v>
      </c>
      <c r="R40" s="367">
        <v>336.76485698036731</v>
      </c>
      <c r="S40" s="367">
        <v>339.24712802792527</v>
      </c>
      <c r="T40" s="367">
        <v>338.50610109943079</v>
      </c>
      <c r="U40" s="367">
        <v>334.61350625036164</v>
      </c>
      <c r="V40" s="367">
        <v>330.92028328375039</v>
      </c>
      <c r="W40" s="367">
        <v>328.71584306364321</v>
      </c>
      <c r="X40" s="367">
        <v>327.48125091968546</v>
      </c>
      <c r="Y40" s="367">
        <v>325.45844908450135</v>
      </c>
      <c r="Z40" s="367">
        <v>323.56681847133399</v>
      </c>
      <c r="AA40" s="367">
        <v>320.83972213466285</v>
      </c>
      <c r="AB40" s="367">
        <v>319.89405386194926</v>
      </c>
      <c r="AC40" s="367">
        <v>317.23799692091427</v>
      </c>
      <c r="AD40" s="367">
        <v>316.4924921165387</v>
      </c>
      <c r="AE40" s="367">
        <v>316.07201012474326</v>
      </c>
      <c r="AF40" s="367">
        <v>314.90989942313212</v>
      </c>
      <c r="AG40" s="367">
        <v>313.1437997721481</v>
      </c>
      <c r="AH40" s="367">
        <v>310.78361022541065</v>
      </c>
      <c r="AI40" s="367">
        <v>308.98765927739328</v>
      </c>
      <c r="AJ40" s="367">
        <v>308.27556705179518</v>
      </c>
      <c r="AK40" s="367">
        <v>306.21365624698387</v>
      </c>
      <c r="AL40" s="367">
        <v>305.56559050995429</v>
      </c>
      <c r="AM40" s="367">
        <v>303.35790207395462</v>
      </c>
      <c r="AN40" s="367">
        <v>302.89735126322188</v>
      </c>
      <c r="AO40" s="367">
        <v>302.46525299119037</v>
      </c>
      <c r="AP40" s="367">
        <v>300.89276193418834</v>
      </c>
      <c r="AQ40" s="367">
        <v>299.20334202648399</v>
      </c>
      <c r="AR40" s="367">
        <v>296.8171871476444</v>
      </c>
      <c r="AS40" s="367">
        <v>294.49019320049928</v>
      </c>
      <c r="AT40" s="367">
        <v>294.05717743337954</v>
      </c>
      <c r="AU40" s="367">
        <v>291.94167808916097</v>
      </c>
      <c r="AV40" s="367">
        <v>291.1821248007497</v>
      </c>
      <c r="AW40" s="367">
        <v>288.98577537793955</v>
      </c>
      <c r="AX40" s="367">
        <v>288.44791517109462</v>
      </c>
      <c r="AY40" s="367">
        <v>287.96546005787616</v>
      </c>
      <c r="AZ40" s="367">
        <v>286.83009259218124</v>
      </c>
    </row>
    <row r="41" spans="1:52" ht="12" customHeight="1" x14ac:dyDescent="0.3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3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3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3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3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3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3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35">
      <c r="A48" s="368" t="s">
        <v>987</v>
      </c>
      <c r="B48" s="369">
        <v>373.48931840051137</v>
      </c>
      <c r="C48" s="369">
        <v>368.89889939181728</v>
      </c>
      <c r="D48" s="369">
        <v>365.05813646210879</v>
      </c>
      <c r="E48" s="369">
        <v>361.05784438769751</v>
      </c>
      <c r="F48" s="369">
        <v>336.74745835460385</v>
      </c>
      <c r="G48" s="369">
        <v>282.34549561581963</v>
      </c>
      <c r="H48" s="369">
        <v>265.1048429895809</v>
      </c>
      <c r="I48" s="369">
        <v>248.12513082285568</v>
      </c>
      <c r="J48" s="369">
        <v>220.62105979564629</v>
      </c>
      <c r="K48" s="369">
        <v>186.28970954914359</v>
      </c>
      <c r="L48" s="369">
        <v>187.89969950718685</v>
      </c>
      <c r="M48" s="369">
        <v>177.79883145277034</v>
      </c>
      <c r="N48" s="369">
        <v>170.49013214979414</v>
      </c>
      <c r="O48" s="369">
        <v>164.32823359874112</v>
      </c>
      <c r="P48" s="369">
        <v>160.0498402517581</v>
      </c>
      <c r="Q48" s="369">
        <v>160.77693255119786</v>
      </c>
      <c r="R48" s="369">
        <v>161.40197892868113</v>
      </c>
      <c r="S48" s="369">
        <v>162.81549278086518</v>
      </c>
      <c r="T48" s="369">
        <v>160.48167247885422</v>
      </c>
      <c r="U48" s="369">
        <v>156.58614971778832</v>
      </c>
      <c r="V48" s="369">
        <v>154.9978610003088</v>
      </c>
      <c r="W48" s="369">
        <v>154.87883068031175</v>
      </c>
      <c r="X48" s="369">
        <v>154.35941503669866</v>
      </c>
      <c r="Y48" s="369">
        <v>154.0827530096644</v>
      </c>
      <c r="Z48" s="369">
        <v>153.58085863739362</v>
      </c>
      <c r="AA48" s="369">
        <v>153.55918822204498</v>
      </c>
      <c r="AB48" s="369">
        <v>153.4255840674968</v>
      </c>
      <c r="AC48" s="369">
        <v>152.9896075353777</v>
      </c>
      <c r="AD48" s="369">
        <v>153.1034403137499</v>
      </c>
      <c r="AE48" s="369">
        <v>153.34308537825473</v>
      </c>
      <c r="AF48" s="369">
        <v>153.17057085214293</v>
      </c>
      <c r="AG48" s="369">
        <v>152.40713702737614</v>
      </c>
      <c r="AH48" s="369">
        <v>152.10451009627158</v>
      </c>
      <c r="AI48" s="369">
        <v>151.49038104199903</v>
      </c>
      <c r="AJ48" s="369">
        <v>151.29338934591615</v>
      </c>
      <c r="AK48" s="369">
        <v>150.37385401502033</v>
      </c>
      <c r="AL48" s="369">
        <v>150.86031276134986</v>
      </c>
      <c r="AM48" s="369">
        <v>150.79940539204327</v>
      </c>
      <c r="AN48" s="369">
        <v>150.92188055523681</v>
      </c>
      <c r="AO48" s="369">
        <v>151.06577403646466</v>
      </c>
      <c r="AP48" s="369">
        <v>151.24078848182063</v>
      </c>
      <c r="AQ48" s="369">
        <v>151.87208576671262</v>
      </c>
      <c r="AR48" s="369">
        <v>151.7550844856045</v>
      </c>
      <c r="AS48" s="369">
        <v>151.98026747356059</v>
      </c>
      <c r="AT48" s="369">
        <v>152.58346539199272</v>
      </c>
      <c r="AU48" s="369">
        <v>153.20971545136015</v>
      </c>
      <c r="AV48" s="369">
        <v>153.26536370003231</v>
      </c>
      <c r="AW48" s="369">
        <v>152.92665643840297</v>
      </c>
      <c r="AX48" s="369">
        <v>153.39232947073151</v>
      </c>
      <c r="AY48" s="369">
        <v>154.0272360243286</v>
      </c>
      <c r="AZ48" s="369">
        <v>154.13520445484332</v>
      </c>
    </row>
    <row r="49" spans="1:52" ht="12" customHeight="1" x14ac:dyDescent="0.35">
      <c r="A49" s="370"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35">
      <c r="A52" s="370"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35">
      <c r="A53" s="370"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35">
      <c r="A54" s="370"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35">
      <c r="A55" s="370"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35">
      <c r="A56" s="370"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35">
      <c r="A58" s="370"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35">
      <c r="A60" s="368" t="s">
        <v>988</v>
      </c>
      <c r="B60" s="369">
        <v>2765.4043877054423</v>
      </c>
      <c r="C60" s="369">
        <v>2738.5078317233329</v>
      </c>
      <c r="D60" s="369">
        <v>2716.5527537525895</v>
      </c>
      <c r="E60" s="369">
        <v>2687.46124671699</v>
      </c>
      <c r="F60" s="369">
        <v>2508.2284289555346</v>
      </c>
      <c r="G60" s="369">
        <v>2072.4923266520223</v>
      </c>
      <c r="H60" s="369">
        <v>1936.0297679924136</v>
      </c>
      <c r="I60" s="369">
        <v>1793.0033291592831</v>
      </c>
      <c r="J60" s="369">
        <v>1582.0843586463395</v>
      </c>
      <c r="K60" s="369">
        <v>1335.6252389974607</v>
      </c>
      <c r="L60" s="369">
        <v>1336.6707512573521</v>
      </c>
      <c r="M60" s="369">
        <v>1255.9379341826357</v>
      </c>
      <c r="N60" s="369">
        <v>1212.6686292751153</v>
      </c>
      <c r="O60" s="369">
        <v>1165.4526035366275</v>
      </c>
      <c r="P60" s="369">
        <v>1131.4483061524327</v>
      </c>
      <c r="Q60" s="369">
        <v>1143.3899203845226</v>
      </c>
      <c r="R60" s="369">
        <v>1149.9648502197088</v>
      </c>
      <c r="S60" s="369">
        <v>1160.3450968093073</v>
      </c>
      <c r="T60" s="369">
        <v>1138.3367209514875</v>
      </c>
      <c r="U60" s="369">
        <v>1110.7658878474176</v>
      </c>
      <c r="V60" s="369">
        <v>1097.7441772859352</v>
      </c>
      <c r="W60" s="369">
        <v>1096.0384210033437</v>
      </c>
      <c r="X60" s="369">
        <v>1089.0846874442148</v>
      </c>
      <c r="Y60" s="369">
        <v>1085.7814288346963</v>
      </c>
      <c r="Z60" s="369">
        <v>1080.7748716258652</v>
      </c>
      <c r="AA60" s="369">
        <v>1079.5144279413128</v>
      </c>
      <c r="AB60" s="369">
        <v>1076.6679274260714</v>
      </c>
      <c r="AC60" s="369">
        <v>1072.9190422471843</v>
      </c>
      <c r="AD60" s="369">
        <v>1073.4384867958308</v>
      </c>
      <c r="AE60" s="369">
        <v>1074.4477807420712</v>
      </c>
      <c r="AF60" s="369">
        <v>1072.4180744224607</v>
      </c>
      <c r="AG60" s="369">
        <v>1065.8613511762192</v>
      </c>
      <c r="AH60" s="369">
        <v>1062.7173569227732</v>
      </c>
      <c r="AI60" s="369">
        <v>1056.9211917963719</v>
      </c>
      <c r="AJ60" s="369">
        <v>1054.6075263294908</v>
      </c>
      <c r="AK60" s="369">
        <v>1047.2100506490581</v>
      </c>
      <c r="AL60" s="369">
        <v>1050.1320111322375</v>
      </c>
      <c r="AM60" s="369">
        <v>1048.9728152357727</v>
      </c>
      <c r="AN60" s="369">
        <v>1049.1646535102147</v>
      </c>
      <c r="AO60" s="369">
        <v>1049.4237343229483</v>
      </c>
      <c r="AP60" s="369">
        <v>1049.3279211666036</v>
      </c>
      <c r="AQ60" s="369">
        <v>1053.2192397219349</v>
      </c>
      <c r="AR60" s="369">
        <v>1050.4059958792475</v>
      </c>
      <c r="AS60" s="369">
        <v>1051.5078211599775</v>
      </c>
      <c r="AT60" s="369">
        <v>1055.1168085458164</v>
      </c>
      <c r="AU60" s="369">
        <v>1058.9895012629095</v>
      </c>
      <c r="AV60" s="369">
        <v>1058.2964692615853</v>
      </c>
      <c r="AW60" s="369">
        <v>1055.2690665118525</v>
      </c>
      <c r="AX60" s="369">
        <v>1058.3052593048114</v>
      </c>
      <c r="AY60" s="369">
        <v>1062.2866190867453</v>
      </c>
      <c r="AZ60" s="369">
        <v>1062.5155845379577</v>
      </c>
    </row>
    <row r="61" spans="1:52" ht="12" customHeight="1" x14ac:dyDescent="0.35">
      <c r="A61" s="370"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35">
      <c r="A62" s="370"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35">
      <c r="A63" s="370"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35">
      <c r="A64" s="370"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35">
      <c r="A65" s="370"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35">
      <c r="A66" s="370"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35">
      <c r="A67" s="370"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35">
      <c r="A68" s="370"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370"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35">
      <c r="A70" s="370"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35">
      <c r="A71" s="370"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35">
      <c r="A72" s="368" t="s">
        <v>989</v>
      </c>
      <c r="B72" s="369">
        <v>1018.895204604699</v>
      </c>
      <c r="C72" s="369">
        <v>1027.7844511228902</v>
      </c>
      <c r="D72" s="369">
        <v>1036.0074953810679</v>
      </c>
      <c r="E72" s="369">
        <v>919.00455069515158</v>
      </c>
      <c r="F72" s="369">
        <v>914.76765147103572</v>
      </c>
      <c r="G72" s="369">
        <v>916.7255226069376</v>
      </c>
      <c r="H72" s="369">
        <v>858.3916520556113</v>
      </c>
      <c r="I72" s="369">
        <v>900.49812270556788</v>
      </c>
      <c r="J72" s="369">
        <v>851.69887381759759</v>
      </c>
      <c r="K72" s="369">
        <v>691.37157170830324</v>
      </c>
      <c r="L72" s="369">
        <v>740.83549339766216</v>
      </c>
      <c r="M72" s="369">
        <v>710.5579712063701</v>
      </c>
      <c r="N72" s="369">
        <v>664.18541805659402</v>
      </c>
      <c r="O72" s="369">
        <v>658.53261938366472</v>
      </c>
      <c r="P72" s="369">
        <v>658.82932956628474</v>
      </c>
      <c r="Q72" s="369">
        <v>650.74932492067308</v>
      </c>
      <c r="R72" s="369">
        <v>658.57525100307225</v>
      </c>
      <c r="S72" s="369">
        <v>660.35468352932992</v>
      </c>
      <c r="T72" s="369">
        <v>661.92051253982788</v>
      </c>
      <c r="U72" s="369">
        <v>659.1777511290851</v>
      </c>
      <c r="V72" s="369">
        <v>657.04625225854738</v>
      </c>
      <c r="W72" s="369">
        <v>655.88194484153939</v>
      </c>
      <c r="X72" s="369">
        <v>658.58065745924023</v>
      </c>
      <c r="Y72" s="369">
        <v>659.62932753428527</v>
      </c>
      <c r="Z72" s="369">
        <v>658.82445343653569</v>
      </c>
      <c r="AA72" s="369">
        <v>660.15162475180068</v>
      </c>
      <c r="AB72" s="369">
        <v>662.15526967623339</v>
      </c>
      <c r="AC72" s="369">
        <v>662.86151294948854</v>
      </c>
      <c r="AD72" s="369">
        <v>664.3809460468168</v>
      </c>
      <c r="AE72" s="369">
        <v>666.34790053593031</v>
      </c>
      <c r="AF72" s="369">
        <v>667.59367389495821</v>
      </c>
      <c r="AG72" s="369">
        <v>667.20668335679022</v>
      </c>
      <c r="AH72" s="369">
        <v>668.0768367083457</v>
      </c>
      <c r="AI72" s="369">
        <v>668.69519585331352</v>
      </c>
      <c r="AJ72" s="369">
        <v>668.99073238307744</v>
      </c>
      <c r="AK72" s="369">
        <v>668.02819621702963</v>
      </c>
      <c r="AL72" s="369">
        <v>670.50233309448765</v>
      </c>
      <c r="AM72" s="369">
        <v>671.84556911213519</v>
      </c>
      <c r="AN72" s="369">
        <v>673.79759729948978</v>
      </c>
      <c r="AO72" s="369">
        <v>675.52343815402605</v>
      </c>
      <c r="AP72" s="369">
        <v>677.30277733444575</v>
      </c>
      <c r="AQ72" s="369">
        <v>680.11984023006676</v>
      </c>
      <c r="AR72" s="369">
        <v>681.34762078714141</v>
      </c>
      <c r="AS72" s="369">
        <v>683.36494484641344</v>
      </c>
      <c r="AT72" s="369">
        <v>686.24638213416063</v>
      </c>
      <c r="AU72" s="369">
        <v>689.23538434538</v>
      </c>
      <c r="AV72" s="369">
        <v>691.40828546155626</v>
      </c>
      <c r="AW72" s="369">
        <v>693.02414440089456</v>
      </c>
      <c r="AX72" s="369">
        <v>696.1356108106977</v>
      </c>
      <c r="AY72" s="369">
        <v>699.41710472635145</v>
      </c>
      <c r="AZ72" s="369">
        <v>702.19204898281055</v>
      </c>
    </row>
    <row r="73" spans="1:52" ht="12" customHeight="1" x14ac:dyDescent="0.35">
      <c r="A73" s="368" t="s">
        <v>990</v>
      </c>
      <c r="B73" s="369">
        <v>4045.0343581740221</v>
      </c>
      <c r="C73" s="369">
        <v>3984.0577256178099</v>
      </c>
      <c r="D73" s="369">
        <v>3929.3524858888559</v>
      </c>
      <c r="E73" s="369">
        <v>4035.8290552091489</v>
      </c>
      <c r="F73" s="369">
        <v>3694.2062446751183</v>
      </c>
      <c r="G73" s="369">
        <v>2825.246249614474</v>
      </c>
      <c r="H73" s="369">
        <v>2643.031930412621</v>
      </c>
      <c r="I73" s="369">
        <v>2313.9382265381664</v>
      </c>
      <c r="J73" s="369">
        <v>1966.3274861227474</v>
      </c>
      <c r="K73" s="369">
        <v>1685.8901823033714</v>
      </c>
      <c r="L73" s="369">
        <v>1621.9175465949759</v>
      </c>
      <c r="M73" s="369">
        <v>1503.745017931547</v>
      </c>
      <c r="N73" s="369">
        <v>1486.2338342448083</v>
      </c>
      <c r="O73" s="369">
        <v>1395.8356214591538</v>
      </c>
      <c r="P73" s="369">
        <v>1327.8688915126625</v>
      </c>
      <c r="Q73" s="369">
        <v>1362.0531280520447</v>
      </c>
      <c r="R73" s="369">
        <v>1366.936055732418</v>
      </c>
      <c r="S73" s="369">
        <v>1384.6067989068492</v>
      </c>
      <c r="T73" s="369">
        <v>1365.7180417237096</v>
      </c>
      <c r="U73" s="369">
        <v>1336.6672056092314</v>
      </c>
      <c r="V73" s="369">
        <v>1322.6292838994978</v>
      </c>
      <c r="W73" s="369">
        <v>1321.1258147290266</v>
      </c>
      <c r="X73" s="369">
        <v>1316.176790410776</v>
      </c>
      <c r="Y73" s="369">
        <v>1314.3555089999875</v>
      </c>
      <c r="Z73" s="369">
        <v>1309.3193915622446</v>
      </c>
      <c r="AA73" s="369">
        <v>1308.5607488679202</v>
      </c>
      <c r="AB73" s="369">
        <v>1308.3755756371072</v>
      </c>
      <c r="AC73" s="369">
        <v>1306.226685276715</v>
      </c>
      <c r="AD73" s="369">
        <v>1307.8886450915263</v>
      </c>
      <c r="AE73" s="369">
        <v>1310.1381037922956</v>
      </c>
      <c r="AF73" s="369">
        <v>1308.8443793848858</v>
      </c>
      <c r="AG73" s="369">
        <v>1303.4168934925281</v>
      </c>
      <c r="AH73" s="369">
        <v>1301.4549663498171</v>
      </c>
      <c r="AI73" s="369">
        <v>1297.4533052450718</v>
      </c>
      <c r="AJ73" s="369">
        <v>1296.4784114952477</v>
      </c>
      <c r="AK73" s="369">
        <v>1288.7497716798289</v>
      </c>
      <c r="AL73" s="369">
        <v>1292.7521827528847</v>
      </c>
      <c r="AM73" s="369">
        <v>1292.1929469684515</v>
      </c>
      <c r="AN73" s="369">
        <v>1293.3645252246072</v>
      </c>
      <c r="AO73" s="369">
        <v>1294.3405193762333</v>
      </c>
      <c r="AP73" s="369">
        <v>1295.4208689933441</v>
      </c>
      <c r="AQ73" s="369">
        <v>1300.6065884413831</v>
      </c>
      <c r="AR73" s="369">
        <v>1299.1060239452145</v>
      </c>
      <c r="AS73" s="369">
        <v>1301.2938085930643</v>
      </c>
      <c r="AT73" s="369">
        <v>1306.1109263065441</v>
      </c>
      <c r="AU73" s="369">
        <v>1311.1783808685504</v>
      </c>
      <c r="AV73" s="369">
        <v>1311.8703028998164</v>
      </c>
      <c r="AW73" s="369">
        <v>1310.1217648773409</v>
      </c>
      <c r="AX73" s="369">
        <v>1314.4409377007314</v>
      </c>
      <c r="AY73" s="369">
        <v>1319.9481098271885</v>
      </c>
      <c r="AZ73" s="369">
        <v>1321.4219354981137</v>
      </c>
    </row>
    <row r="74" spans="1:52" ht="12" customHeight="1" x14ac:dyDescent="0.35">
      <c r="A74" s="80" t="s">
        <v>991</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3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3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3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3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3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35">
      <c r="A80" s="80" t="s">
        <v>992</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3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3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3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3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3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3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3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3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3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3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3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35">
      <c r="A92" s="80" t="s">
        <v>993</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35">
      <c r="A93" s="80" t="s">
        <v>994</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35">
      <c r="A94" s="368" t="s">
        <v>995</v>
      </c>
      <c r="B94" s="369">
        <v>323.84825257579394</v>
      </c>
      <c r="C94" s="369">
        <v>326.67363337906158</v>
      </c>
      <c r="D94" s="369">
        <v>329.28726675551599</v>
      </c>
      <c r="E94" s="369">
        <v>292.09875216489434</v>
      </c>
      <c r="F94" s="369">
        <v>290.75208530075707</v>
      </c>
      <c r="G94" s="369">
        <v>291.37438006008563</v>
      </c>
      <c r="H94" s="369">
        <v>272.83339374603281</v>
      </c>
      <c r="I94" s="369">
        <v>286.21662185476941</v>
      </c>
      <c r="J94" s="369">
        <v>270.70614402745258</v>
      </c>
      <c r="K94" s="369">
        <v>219.74730508735735</v>
      </c>
      <c r="L94" s="369">
        <v>235.46904421445396</v>
      </c>
      <c r="M94" s="369">
        <v>225.84555927737549</v>
      </c>
      <c r="N94" s="369">
        <v>211.10638861766128</v>
      </c>
      <c r="O94" s="369">
        <v>209.30968865860984</v>
      </c>
      <c r="P94" s="369">
        <v>209.40399578041081</v>
      </c>
      <c r="Q94" s="369">
        <v>206.83582647952485</v>
      </c>
      <c r="R94" s="369">
        <v>209.28761334820655</v>
      </c>
      <c r="S94" s="369">
        <v>209.71152920364014</v>
      </c>
      <c r="T94" s="369">
        <v>210.06172913615305</v>
      </c>
      <c r="U94" s="369">
        <v>208.98085064258663</v>
      </c>
      <c r="V94" s="369">
        <v>208.03357081272424</v>
      </c>
      <c r="W94" s="369">
        <v>207.28033107421962</v>
      </c>
      <c r="X94" s="369">
        <v>207.78461227286965</v>
      </c>
      <c r="Y94" s="369">
        <v>207.58467645687753</v>
      </c>
      <c r="Z94" s="369">
        <v>207.01729366650136</v>
      </c>
      <c r="AA94" s="369">
        <v>206.75645669866117</v>
      </c>
      <c r="AB94" s="369">
        <v>207.17134631619476</v>
      </c>
      <c r="AC94" s="369">
        <v>206.98327815825994</v>
      </c>
      <c r="AD94" s="369">
        <v>207.18964878660654</v>
      </c>
      <c r="AE94" s="369">
        <v>207.51072776912213</v>
      </c>
      <c r="AF94" s="369">
        <v>207.63049437168237</v>
      </c>
      <c r="AG94" s="369">
        <v>207.55432221798134</v>
      </c>
      <c r="AH94" s="369">
        <v>207.50701078812727</v>
      </c>
      <c r="AI94" s="369">
        <v>207.59538404255508</v>
      </c>
      <c r="AJ94" s="369">
        <v>207.70325099929019</v>
      </c>
      <c r="AK94" s="369">
        <v>207.59164475051509</v>
      </c>
      <c r="AL94" s="369">
        <v>208.03452444298361</v>
      </c>
      <c r="AM94" s="369">
        <v>207.95877602034409</v>
      </c>
      <c r="AN94" s="369">
        <v>208.4603232561135</v>
      </c>
      <c r="AO94" s="369">
        <v>208.97264347956514</v>
      </c>
      <c r="AP94" s="369">
        <v>209.23221539196385</v>
      </c>
      <c r="AQ94" s="369">
        <v>209.41106024188221</v>
      </c>
      <c r="AR94" s="369">
        <v>209.47699116729677</v>
      </c>
      <c r="AS94" s="369">
        <v>209.4182985283513</v>
      </c>
      <c r="AT94" s="369">
        <v>209.88441566051483</v>
      </c>
      <c r="AU94" s="369">
        <v>209.94928866519032</v>
      </c>
      <c r="AV94" s="369">
        <v>210.49592646090068</v>
      </c>
      <c r="AW94" s="369">
        <v>210.61867797508216</v>
      </c>
      <c r="AX94" s="369">
        <v>211.21930497671568</v>
      </c>
      <c r="AY94" s="369">
        <v>211.79033675450336</v>
      </c>
      <c r="AZ94" s="369">
        <v>212.29278159381926</v>
      </c>
    </row>
    <row r="95" spans="1:52" ht="12" customHeight="1" x14ac:dyDescent="0.3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3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3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3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3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3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3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3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35">
      <c r="A103" s="92" t="s">
        <v>987</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35">
      <c r="A104" s="92" t="s">
        <v>988</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35">
      <c r="A105" s="92" t="s">
        <v>989</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35">
      <c r="A106" s="92" t="s">
        <v>990</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35">
      <c r="A107" s="94" t="s">
        <v>995</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3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35">
      <c r="A109" s="134" t="s">
        <v>862</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3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3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3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3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3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3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35">
      <c r="A116" s="92" t="s">
        <v>987</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35">
      <c r="A117" s="92" t="s">
        <v>988</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35">
      <c r="A118" s="92" t="s">
        <v>989</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35">
      <c r="A119" s="92" t="s">
        <v>990</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35">
      <c r="A120" s="94" t="s">
        <v>995</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3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3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3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3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3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3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3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3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35">
      <c r="A129" s="92" t="s">
        <v>987</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35">
      <c r="A130" s="92" t="s">
        <v>988</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35">
      <c r="A131" s="92" t="s">
        <v>989</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35">
      <c r="A132" s="92" t="s">
        <v>990</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35">
      <c r="A133" s="94" t="s">
        <v>995</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3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3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3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3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3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3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3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35">
      <c r="A142" s="92" t="s">
        <v>987</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35">
      <c r="A143" s="92" t="s">
        <v>988</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35">
      <c r="A144" s="92" t="s">
        <v>989</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35">
      <c r="A145" s="92" t="s">
        <v>990</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35">
      <c r="A146" s="94" t="s">
        <v>995</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3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3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3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3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3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3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3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35">
      <c r="A155" s="92" t="s">
        <v>987</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35">
      <c r="A156" s="92" t="s">
        <v>988</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35">
      <c r="A157" s="92" t="s">
        <v>989</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35">
      <c r="A158" s="92" t="s">
        <v>990</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35">
      <c r="A159" s="94" t="s">
        <v>995</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3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3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3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3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3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3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3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3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35">
      <c r="A168" s="92" t="s">
        <v>987</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35">
      <c r="A169" s="92" t="s">
        <v>988</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35">
      <c r="A170" s="92" t="s">
        <v>989</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35">
      <c r="A171" s="92" t="s">
        <v>990</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35">
      <c r="A172" s="94" t="s">
        <v>995</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863</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3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3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3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3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3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35">
      <c r="A181" s="92" t="s">
        <v>987</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35">
      <c r="A182" s="92" t="s">
        <v>988</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35">
      <c r="A183" s="92" t="s">
        <v>989</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35">
      <c r="A184" s="92" t="s">
        <v>990</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35">
      <c r="A185" s="94" t="s">
        <v>995</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35">
      <c r="A189" s="63" t="s">
        <v>878</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35">
      <c r="A190" s="114" t="s">
        <v>76</v>
      </c>
      <c r="B190" s="371">
        <v>49380.046299324851</v>
      </c>
      <c r="C190" s="371">
        <v>50195.807614049154</v>
      </c>
      <c r="D190" s="371">
        <v>47178.453291128397</v>
      </c>
      <c r="E190" s="371">
        <v>46959.27634878215</v>
      </c>
      <c r="F190" s="371">
        <v>47766.078942960186</v>
      </c>
      <c r="G190" s="371">
        <v>53920.540229299069</v>
      </c>
      <c r="H190" s="371">
        <v>58225.339914536271</v>
      </c>
      <c r="I190" s="371">
        <v>59080.159663893872</v>
      </c>
      <c r="J190" s="371">
        <v>65614.471370219588</v>
      </c>
      <c r="K190" s="371">
        <v>61153.201127808556</v>
      </c>
      <c r="L190" s="371">
        <v>63956.335926606349</v>
      </c>
      <c r="M190" s="371">
        <v>65750.861033468565</v>
      </c>
      <c r="N190" s="371">
        <v>66938.29941832264</v>
      </c>
      <c r="O190" s="371">
        <v>65792.290837142733</v>
      </c>
      <c r="P190" s="371">
        <v>62838.418011636037</v>
      </c>
      <c r="Q190" s="371">
        <v>58609.339396943571</v>
      </c>
      <c r="R190" s="371">
        <v>53837.296798995289</v>
      </c>
      <c r="S190" s="371">
        <v>51403.591433485366</v>
      </c>
      <c r="T190" s="371">
        <v>52540.578481327204</v>
      </c>
      <c r="U190" s="371">
        <v>54129.25019899894</v>
      </c>
      <c r="V190" s="371">
        <v>55865.300033957028</v>
      </c>
      <c r="W190" s="371">
        <v>56386.220974319454</v>
      </c>
      <c r="X190" s="371">
        <v>56007.049469995676</v>
      </c>
      <c r="Y190" s="371">
        <v>57657.004049277108</v>
      </c>
      <c r="Z190" s="371">
        <v>59223.55321855651</v>
      </c>
      <c r="AA190" s="371">
        <v>59057.137034403553</v>
      </c>
      <c r="AB190" s="371">
        <v>58535.890406507962</v>
      </c>
      <c r="AC190" s="371">
        <v>58007.097934064732</v>
      </c>
      <c r="AD190" s="371">
        <v>57714.640428878563</v>
      </c>
      <c r="AE190" s="371">
        <v>57000.480077058448</v>
      </c>
      <c r="AF190" s="371">
        <v>57336.131489629966</v>
      </c>
      <c r="AG190" s="371">
        <v>57367.810239439801</v>
      </c>
      <c r="AH190" s="371">
        <v>56476.253248229317</v>
      </c>
      <c r="AI190" s="371">
        <v>56635.930954825919</v>
      </c>
      <c r="AJ190" s="371">
        <v>57358.172863932763</v>
      </c>
      <c r="AK190" s="371">
        <v>57576.586309572434</v>
      </c>
      <c r="AL190" s="371">
        <v>57589.359379968329</v>
      </c>
      <c r="AM190" s="371">
        <v>57325.80563579718</v>
      </c>
      <c r="AN190" s="371">
        <v>57220.863252935727</v>
      </c>
      <c r="AO190" s="371">
        <v>57230.933010941866</v>
      </c>
      <c r="AP190" s="371">
        <v>56951.465138223568</v>
      </c>
      <c r="AQ190" s="371">
        <v>56214.907081549703</v>
      </c>
      <c r="AR190" s="371">
        <v>55807.465870658598</v>
      </c>
      <c r="AS190" s="371">
        <v>55698.173079228545</v>
      </c>
      <c r="AT190" s="371">
        <v>55836.059130592883</v>
      </c>
      <c r="AU190" s="371">
        <v>55607.388224164992</v>
      </c>
      <c r="AV190" s="371">
        <v>55225.838195752207</v>
      </c>
      <c r="AW190" s="371">
        <v>55007.368149229675</v>
      </c>
      <c r="AX190" s="371">
        <v>54991.397987402641</v>
      </c>
      <c r="AY190" s="371">
        <v>54789.115941836186</v>
      </c>
      <c r="AZ190" s="371">
        <v>54650.378795315497</v>
      </c>
    </row>
    <row r="191" spans="1:52" ht="12" customHeight="1" x14ac:dyDescent="0.35">
      <c r="A191" s="116" t="s">
        <v>77</v>
      </c>
      <c r="B191" s="372">
        <v>5122.8905768139266</v>
      </c>
      <c r="C191" s="372">
        <v>5037.6643560335606</v>
      </c>
      <c r="D191" s="372">
        <v>4798.1286287199437</v>
      </c>
      <c r="E191" s="372">
        <v>4667.5202823247082</v>
      </c>
      <c r="F191" s="372">
        <v>4635.0684691824599</v>
      </c>
      <c r="G191" s="372">
        <v>4906.2196440542029</v>
      </c>
      <c r="H191" s="372">
        <v>4992.6821105621975</v>
      </c>
      <c r="I191" s="372">
        <v>5103.7287183735243</v>
      </c>
      <c r="J191" s="372">
        <v>5018.9954891755933</v>
      </c>
      <c r="K191" s="372">
        <v>4924.7229176933461</v>
      </c>
      <c r="L191" s="372">
        <v>5732.0660358192035</v>
      </c>
      <c r="M191" s="372">
        <v>6134.3685221276191</v>
      </c>
      <c r="N191" s="372">
        <v>6122.1689034564624</v>
      </c>
      <c r="O191" s="372">
        <v>6348.7180258555964</v>
      </c>
      <c r="P191" s="372">
        <v>6435.2702317548592</v>
      </c>
      <c r="Q191" s="372">
        <v>6369.8125777964242</v>
      </c>
      <c r="R191" s="372">
        <v>6239.2266603740709</v>
      </c>
      <c r="S191" s="372">
        <v>6035.8356546887117</v>
      </c>
      <c r="T191" s="372">
        <v>5889.3762924436869</v>
      </c>
      <c r="U191" s="372">
        <v>5765.1812306087149</v>
      </c>
      <c r="V191" s="372">
        <v>5045.7445168446093</v>
      </c>
      <c r="W191" s="372">
        <v>4866.5222095552872</v>
      </c>
      <c r="X191" s="372">
        <v>4770.156406762444</v>
      </c>
      <c r="Y191" s="372">
        <v>4807.577240027259</v>
      </c>
      <c r="Z191" s="372">
        <v>5074.2510572585743</v>
      </c>
      <c r="AA191" s="372">
        <v>4891.4482856949317</v>
      </c>
      <c r="AB191" s="372">
        <v>4862.2914027586121</v>
      </c>
      <c r="AC191" s="372">
        <v>4832.8794419539727</v>
      </c>
      <c r="AD191" s="372">
        <v>4924.043208162906</v>
      </c>
      <c r="AE191" s="372">
        <v>4819.3801651614258</v>
      </c>
      <c r="AF191" s="372">
        <v>5029.344538712463</v>
      </c>
      <c r="AG191" s="372">
        <v>4994.0488300186007</v>
      </c>
      <c r="AH191" s="372">
        <v>5042.7485721717831</v>
      </c>
      <c r="AI191" s="372">
        <v>5058.5148005958554</v>
      </c>
      <c r="AJ191" s="372">
        <v>5060.6063662576125</v>
      </c>
      <c r="AK191" s="372">
        <v>5056.3631228597224</v>
      </c>
      <c r="AL191" s="372">
        <v>5031.7821141677769</v>
      </c>
      <c r="AM191" s="372">
        <v>4898.2167599136519</v>
      </c>
      <c r="AN191" s="372">
        <v>4890.9553317720638</v>
      </c>
      <c r="AO191" s="372">
        <v>4863.4482824576426</v>
      </c>
      <c r="AP191" s="372">
        <v>4883.2633741699929</v>
      </c>
      <c r="AQ191" s="372">
        <v>4854.2172950949143</v>
      </c>
      <c r="AR191" s="372">
        <v>4870.1045070490745</v>
      </c>
      <c r="AS191" s="372">
        <v>4894.8687005909878</v>
      </c>
      <c r="AT191" s="372">
        <v>4878.9032086169145</v>
      </c>
      <c r="AU191" s="372">
        <v>4857.159247040875</v>
      </c>
      <c r="AV191" s="372">
        <v>4855.8301308624796</v>
      </c>
      <c r="AW191" s="372">
        <v>4942.2787779083856</v>
      </c>
      <c r="AX191" s="372">
        <v>4926.3785827969623</v>
      </c>
      <c r="AY191" s="372">
        <v>4930.6748740795265</v>
      </c>
      <c r="AZ191" s="372">
        <v>4932.4384531473588</v>
      </c>
    </row>
    <row r="192" spans="1:52" ht="12" customHeight="1" x14ac:dyDescent="0.35">
      <c r="A192" s="116" t="s">
        <v>78</v>
      </c>
      <c r="B192" s="372">
        <v>1600.5839679510932</v>
      </c>
      <c r="C192" s="372">
        <v>1597.6428592846273</v>
      </c>
      <c r="D192" s="372">
        <v>1602.2937424310151</v>
      </c>
      <c r="E192" s="372">
        <v>1576.6149169192802</v>
      </c>
      <c r="F192" s="372">
        <v>1586.7079098377178</v>
      </c>
      <c r="G192" s="372">
        <v>1639.552140644744</v>
      </c>
      <c r="H192" s="372">
        <v>1644.1882427970984</v>
      </c>
      <c r="I192" s="372">
        <v>1669.9993757248287</v>
      </c>
      <c r="J192" s="372">
        <v>1684.5693271901521</v>
      </c>
      <c r="K192" s="372">
        <v>1674.9977270294116</v>
      </c>
      <c r="L192" s="372">
        <v>1682.4881268661982</v>
      </c>
      <c r="M192" s="372">
        <v>1686.4999533528219</v>
      </c>
      <c r="N192" s="372">
        <v>1672.5610022018363</v>
      </c>
      <c r="O192" s="372">
        <v>1683.3324407369189</v>
      </c>
      <c r="P192" s="372">
        <v>1688.6315187461473</v>
      </c>
      <c r="Q192" s="372">
        <v>1681.131928669919</v>
      </c>
      <c r="R192" s="372">
        <v>1687.1413129203745</v>
      </c>
      <c r="S192" s="372">
        <v>1678.3295930390934</v>
      </c>
      <c r="T192" s="372">
        <v>1663.8745456183221</v>
      </c>
      <c r="U192" s="372">
        <v>1642.9909717192756</v>
      </c>
      <c r="V192" s="372">
        <v>1612.7221552264659</v>
      </c>
      <c r="W192" s="372">
        <v>1606.3482051868766</v>
      </c>
      <c r="X192" s="372">
        <v>1593.9848054326496</v>
      </c>
      <c r="Y192" s="372">
        <v>1609.1874993167455</v>
      </c>
      <c r="Z192" s="372">
        <v>1575.9762334704089</v>
      </c>
      <c r="AA192" s="372">
        <v>1560.0742406916436</v>
      </c>
      <c r="AB192" s="372">
        <v>1546.0622037438211</v>
      </c>
      <c r="AC192" s="372">
        <v>1533.5589265281926</v>
      </c>
      <c r="AD192" s="372">
        <v>1497.6147111663518</v>
      </c>
      <c r="AE192" s="372">
        <v>1491.8884219816262</v>
      </c>
      <c r="AF192" s="372">
        <v>1518.7774036356504</v>
      </c>
      <c r="AG192" s="372">
        <v>1498.7707838361571</v>
      </c>
      <c r="AH192" s="372">
        <v>1470.7584931190972</v>
      </c>
      <c r="AI192" s="372">
        <v>1473.6112608622525</v>
      </c>
      <c r="AJ192" s="372">
        <v>1469.3406164736687</v>
      </c>
      <c r="AK192" s="372">
        <v>1450.5261453219759</v>
      </c>
      <c r="AL192" s="372">
        <v>1449.1611278861506</v>
      </c>
      <c r="AM192" s="372">
        <v>1449.7411950988089</v>
      </c>
      <c r="AN192" s="372">
        <v>1445.4873824766389</v>
      </c>
      <c r="AO192" s="372">
        <v>1431.0832550050818</v>
      </c>
      <c r="AP192" s="372">
        <v>1439.6179326948418</v>
      </c>
      <c r="AQ192" s="372">
        <v>1442.2962557154265</v>
      </c>
      <c r="AR192" s="372">
        <v>1443.945259747408</v>
      </c>
      <c r="AS192" s="372">
        <v>1425.8387710118741</v>
      </c>
      <c r="AT192" s="372">
        <v>1426.3359265555916</v>
      </c>
      <c r="AU192" s="372">
        <v>1432.3801265143577</v>
      </c>
      <c r="AV192" s="372">
        <v>1429.6399654272793</v>
      </c>
      <c r="AW192" s="372">
        <v>1426.8548262142963</v>
      </c>
      <c r="AX192" s="372">
        <v>1422.4349631014552</v>
      </c>
      <c r="AY192" s="372">
        <v>1430.002548964635</v>
      </c>
      <c r="AZ192" s="372">
        <v>1419.2123648625948</v>
      </c>
    </row>
    <row r="193" spans="1:52" ht="12" customHeight="1" x14ac:dyDescent="0.35">
      <c r="A193" s="116" t="s">
        <v>79</v>
      </c>
      <c r="B193" s="372">
        <v>1130.5756406913595</v>
      </c>
      <c r="C193" s="372">
        <v>1128.085143749154</v>
      </c>
      <c r="D193" s="372">
        <v>1131.2006221313688</v>
      </c>
      <c r="E193" s="372">
        <v>1113.5541344276869</v>
      </c>
      <c r="F193" s="372">
        <v>1120.5897198003265</v>
      </c>
      <c r="G193" s="372">
        <v>1156.8152377880251</v>
      </c>
      <c r="H193" s="372">
        <v>1162.5596523660245</v>
      </c>
      <c r="I193" s="372">
        <v>1178.7001257103632</v>
      </c>
      <c r="J193" s="372">
        <v>1187.6389407417068</v>
      </c>
      <c r="K193" s="372">
        <v>1181.0803063144419</v>
      </c>
      <c r="L193" s="372">
        <v>1185.292945343411</v>
      </c>
      <c r="M193" s="372">
        <v>1188.2291616783343</v>
      </c>
      <c r="N193" s="372">
        <v>1179.8710760226093</v>
      </c>
      <c r="O193" s="372">
        <v>1187.0071231568622</v>
      </c>
      <c r="P193" s="372">
        <v>1190.1694929547314</v>
      </c>
      <c r="Q193" s="372">
        <v>1184.6184368346546</v>
      </c>
      <c r="R193" s="372">
        <v>1185.7139945718534</v>
      </c>
      <c r="S193" s="372">
        <v>1185.1526878762529</v>
      </c>
      <c r="T193" s="372">
        <v>1176.5094173615716</v>
      </c>
      <c r="U193" s="372">
        <v>1165.4820925788169</v>
      </c>
      <c r="V193" s="372">
        <v>1161.6351175639245</v>
      </c>
      <c r="W193" s="372">
        <v>1163.5907893451163</v>
      </c>
      <c r="X193" s="372">
        <v>1163.7394344337904</v>
      </c>
      <c r="Y193" s="372">
        <v>1165.2845442286941</v>
      </c>
      <c r="Z193" s="372">
        <v>1166.1042065097956</v>
      </c>
      <c r="AA193" s="372">
        <v>1170.5484041582408</v>
      </c>
      <c r="AB193" s="372">
        <v>1173.7342080671951</v>
      </c>
      <c r="AC193" s="372">
        <v>1179.2455921723654</v>
      </c>
      <c r="AD193" s="372">
        <v>1182.2325604224443</v>
      </c>
      <c r="AE193" s="372">
        <v>1184.8544104700754</v>
      </c>
      <c r="AF193" s="372">
        <v>1188.7832296272584</v>
      </c>
      <c r="AG193" s="372">
        <v>1192.6185988309933</v>
      </c>
      <c r="AH193" s="372">
        <v>1197.9275218953856</v>
      </c>
      <c r="AI193" s="372">
        <v>1202.1671914616268</v>
      </c>
      <c r="AJ193" s="372">
        <v>1203.5814348999236</v>
      </c>
      <c r="AK193" s="372">
        <v>1207.0939331886286</v>
      </c>
      <c r="AL193" s="372">
        <v>1209.3486435849995</v>
      </c>
      <c r="AM193" s="372">
        <v>1212.0395796417281</v>
      </c>
      <c r="AN193" s="372">
        <v>1213.8480828689542</v>
      </c>
      <c r="AO193" s="372">
        <v>1215.422256050959</v>
      </c>
      <c r="AP193" s="372">
        <v>1217.2289669994987</v>
      </c>
      <c r="AQ193" s="372">
        <v>1218.394244618697</v>
      </c>
      <c r="AR193" s="372">
        <v>1220.0418627335025</v>
      </c>
      <c r="AS193" s="372">
        <v>1220.9062825998319</v>
      </c>
      <c r="AT193" s="372">
        <v>1220.9743165348254</v>
      </c>
      <c r="AU193" s="372">
        <v>1221.3464083128717</v>
      </c>
      <c r="AV193" s="372">
        <v>1222.0706600236958</v>
      </c>
      <c r="AW193" s="372">
        <v>1222.7364565006101</v>
      </c>
      <c r="AX193" s="372">
        <v>1222.7656420056553</v>
      </c>
      <c r="AY193" s="372">
        <v>1222.964932477759</v>
      </c>
      <c r="AZ193" s="372">
        <v>1223.2896735273227</v>
      </c>
    </row>
    <row r="194" spans="1:52" ht="12" customHeight="1" x14ac:dyDescent="0.35">
      <c r="A194" s="116" t="s">
        <v>80</v>
      </c>
      <c r="B194" s="372">
        <v>41525.996113868474</v>
      </c>
      <c r="C194" s="372">
        <v>42432.41525498181</v>
      </c>
      <c r="D194" s="372">
        <v>39646.830297846071</v>
      </c>
      <c r="E194" s="372">
        <v>39601.587015110475</v>
      </c>
      <c r="F194" s="372">
        <v>40423.712844139678</v>
      </c>
      <c r="G194" s="372">
        <v>46217.953206812097</v>
      </c>
      <c r="H194" s="372">
        <v>50425.909908810951</v>
      </c>
      <c r="I194" s="372">
        <v>51127.731444085155</v>
      </c>
      <c r="J194" s="372">
        <v>57723.267613112133</v>
      </c>
      <c r="K194" s="372">
        <v>53372.400176771356</v>
      </c>
      <c r="L194" s="372">
        <v>55356.488818577534</v>
      </c>
      <c r="M194" s="372">
        <v>56741.763396309798</v>
      </c>
      <c r="N194" s="372">
        <v>57963.698436641738</v>
      </c>
      <c r="O194" s="372">
        <v>56573.233247393349</v>
      </c>
      <c r="P194" s="372">
        <v>53524.346768180301</v>
      </c>
      <c r="Q194" s="372">
        <v>49373.776453642575</v>
      </c>
      <c r="R194" s="372">
        <v>44725.214831128986</v>
      </c>
      <c r="S194" s="372">
        <v>42504.27349788131</v>
      </c>
      <c r="T194" s="372">
        <v>43810.818225903626</v>
      </c>
      <c r="U194" s="372">
        <v>45555.59590409213</v>
      </c>
      <c r="V194" s="372">
        <v>48045.198244322026</v>
      </c>
      <c r="W194" s="372">
        <v>48749.759770232173</v>
      </c>
      <c r="X194" s="372">
        <v>48479.168823366788</v>
      </c>
      <c r="Y194" s="372">
        <v>50074.95476570441</v>
      </c>
      <c r="Z194" s="372">
        <v>51407.221721317728</v>
      </c>
      <c r="AA194" s="372">
        <v>51435.066103858735</v>
      </c>
      <c r="AB194" s="372">
        <v>50953.802591938336</v>
      </c>
      <c r="AC194" s="372">
        <v>50461.413973410199</v>
      </c>
      <c r="AD194" s="372">
        <v>50110.749949126861</v>
      </c>
      <c r="AE194" s="372">
        <v>49504.357079445319</v>
      </c>
      <c r="AF194" s="372">
        <v>49599.226317654597</v>
      </c>
      <c r="AG194" s="372">
        <v>49682.372026754048</v>
      </c>
      <c r="AH194" s="372">
        <v>48764.818661043049</v>
      </c>
      <c r="AI194" s="372">
        <v>48901.637701906184</v>
      </c>
      <c r="AJ194" s="372">
        <v>49624.644446301558</v>
      </c>
      <c r="AK194" s="372">
        <v>49862.603108202107</v>
      </c>
      <c r="AL194" s="372">
        <v>49899.067494329407</v>
      </c>
      <c r="AM194" s="372">
        <v>49765.808101142989</v>
      </c>
      <c r="AN194" s="372">
        <v>49670.572455818074</v>
      </c>
      <c r="AO194" s="372">
        <v>49720.979217428183</v>
      </c>
      <c r="AP194" s="372">
        <v>49411.354864359237</v>
      </c>
      <c r="AQ194" s="372">
        <v>48699.999286120663</v>
      </c>
      <c r="AR194" s="372">
        <v>48273.374241128615</v>
      </c>
      <c r="AS194" s="372">
        <v>48156.559325025853</v>
      </c>
      <c r="AT194" s="372">
        <v>48309.845678885555</v>
      </c>
      <c r="AU194" s="372">
        <v>48096.502442296885</v>
      </c>
      <c r="AV194" s="372">
        <v>47718.297439438757</v>
      </c>
      <c r="AW194" s="372">
        <v>47415.498088606386</v>
      </c>
      <c r="AX194" s="372">
        <v>47419.818799498571</v>
      </c>
      <c r="AY194" s="372">
        <v>47205.473586314263</v>
      </c>
      <c r="AZ194" s="372">
        <v>47075.438303778225</v>
      </c>
    </row>
    <row r="195" spans="1:52" ht="12" customHeight="1" x14ac:dyDescent="0.35">
      <c r="A195" s="373" t="s">
        <v>81</v>
      </c>
      <c r="B195" s="374">
        <v>0</v>
      </c>
      <c r="C195" s="374">
        <v>0</v>
      </c>
      <c r="D195" s="374">
        <v>0</v>
      </c>
      <c r="E195" s="374">
        <v>0</v>
      </c>
      <c r="F195" s="374">
        <v>0</v>
      </c>
      <c r="G195" s="374">
        <v>0</v>
      </c>
      <c r="H195" s="374">
        <v>0</v>
      </c>
      <c r="I195" s="374">
        <v>0</v>
      </c>
      <c r="J195" s="374">
        <v>0</v>
      </c>
      <c r="K195" s="374">
        <v>0</v>
      </c>
      <c r="L195" s="374">
        <v>0</v>
      </c>
      <c r="M195" s="374">
        <v>0</v>
      </c>
      <c r="N195" s="374">
        <v>0</v>
      </c>
      <c r="O195" s="374">
        <v>0</v>
      </c>
      <c r="P195" s="374">
        <v>0</v>
      </c>
      <c r="Q195" s="374">
        <v>0</v>
      </c>
      <c r="R195" s="374">
        <v>0</v>
      </c>
      <c r="S195" s="374">
        <v>0</v>
      </c>
      <c r="T195" s="374">
        <v>0</v>
      </c>
      <c r="U195" s="374">
        <v>0</v>
      </c>
      <c r="V195" s="374">
        <v>0</v>
      </c>
      <c r="W195" s="374">
        <v>0</v>
      </c>
      <c r="X195" s="374">
        <v>0</v>
      </c>
      <c r="Y195" s="374">
        <v>0</v>
      </c>
      <c r="Z195" s="374">
        <v>0</v>
      </c>
      <c r="AA195" s="374">
        <v>0</v>
      </c>
      <c r="AB195" s="374">
        <v>0</v>
      </c>
      <c r="AC195" s="374">
        <v>0</v>
      </c>
      <c r="AD195" s="374">
        <v>0</v>
      </c>
      <c r="AE195" s="374">
        <v>0</v>
      </c>
      <c r="AF195" s="374">
        <v>0</v>
      </c>
      <c r="AG195" s="374">
        <v>0</v>
      </c>
      <c r="AH195" s="374">
        <v>0</v>
      </c>
      <c r="AI195" s="374">
        <v>0</v>
      </c>
      <c r="AJ195" s="374">
        <v>0</v>
      </c>
      <c r="AK195" s="374">
        <v>0</v>
      </c>
      <c r="AL195" s="374">
        <v>0</v>
      </c>
      <c r="AM195" s="374">
        <v>0</v>
      </c>
      <c r="AN195" s="374">
        <v>0</v>
      </c>
      <c r="AO195" s="374">
        <v>0</v>
      </c>
      <c r="AP195" s="374">
        <v>0</v>
      </c>
      <c r="AQ195" s="374">
        <v>0</v>
      </c>
      <c r="AR195" s="374">
        <v>0</v>
      </c>
      <c r="AS195" s="374">
        <v>0</v>
      </c>
      <c r="AT195" s="374">
        <v>0</v>
      </c>
      <c r="AU195" s="374">
        <v>0</v>
      </c>
      <c r="AV195" s="374">
        <v>0</v>
      </c>
      <c r="AW195" s="374">
        <v>0</v>
      </c>
      <c r="AX195" s="374">
        <v>0</v>
      </c>
      <c r="AY195" s="374">
        <v>0</v>
      </c>
      <c r="AZ195" s="374">
        <v>0</v>
      </c>
    </row>
    <row r="196" spans="1:52" ht="12" customHeight="1" x14ac:dyDescent="0.35">
      <c r="A196" s="116" t="s">
        <v>82</v>
      </c>
      <c r="B196" s="372">
        <v>0</v>
      </c>
      <c r="C196" s="372">
        <v>0</v>
      </c>
      <c r="D196" s="372">
        <v>0</v>
      </c>
      <c r="E196" s="372">
        <v>0</v>
      </c>
      <c r="F196" s="372">
        <v>0</v>
      </c>
      <c r="G196" s="372">
        <v>0</v>
      </c>
      <c r="H196" s="372">
        <v>0</v>
      </c>
      <c r="I196" s="372">
        <v>0</v>
      </c>
      <c r="J196" s="372">
        <v>0</v>
      </c>
      <c r="K196" s="372">
        <v>0</v>
      </c>
      <c r="L196" s="372">
        <v>0</v>
      </c>
      <c r="M196" s="372">
        <v>0</v>
      </c>
      <c r="N196" s="372">
        <v>0</v>
      </c>
      <c r="O196" s="372">
        <v>0</v>
      </c>
      <c r="P196" s="372">
        <v>0</v>
      </c>
      <c r="Q196" s="372">
        <v>0</v>
      </c>
      <c r="R196" s="372">
        <v>0</v>
      </c>
      <c r="S196" s="372">
        <v>0</v>
      </c>
      <c r="T196" s="372">
        <v>0</v>
      </c>
      <c r="U196" s="372">
        <v>0</v>
      </c>
      <c r="V196" s="372">
        <v>0</v>
      </c>
      <c r="W196" s="372">
        <v>0</v>
      </c>
      <c r="X196" s="372">
        <v>0</v>
      </c>
      <c r="Y196" s="372">
        <v>0</v>
      </c>
      <c r="Z196" s="372">
        <v>0</v>
      </c>
      <c r="AA196" s="372">
        <v>0</v>
      </c>
      <c r="AB196" s="372">
        <v>0</v>
      </c>
      <c r="AC196" s="372">
        <v>0</v>
      </c>
      <c r="AD196" s="372">
        <v>0</v>
      </c>
      <c r="AE196" s="372">
        <v>0</v>
      </c>
      <c r="AF196" s="372">
        <v>0</v>
      </c>
      <c r="AG196" s="372">
        <v>0</v>
      </c>
      <c r="AH196" s="372">
        <v>0</v>
      </c>
      <c r="AI196" s="372">
        <v>0</v>
      </c>
      <c r="AJ196" s="372">
        <v>0</v>
      </c>
      <c r="AK196" s="372">
        <v>0</v>
      </c>
      <c r="AL196" s="372">
        <v>0</v>
      </c>
      <c r="AM196" s="372">
        <v>0</v>
      </c>
      <c r="AN196" s="372">
        <v>0</v>
      </c>
      <c r="AO196" s="372">
        <v>0</v>
      </c>
      <c r="AP196" s="372">
        <v>0</v>
      </c>
      <c r="AQ196" s="372">
        <v>0</v>
      </c>
      <c r="AR196" s="372">
        <v>0</v>
      </c>
      <c r="AS196" s="372">
        <v>0</v>
      </c>
      <c r="AT196" s="372">
        <v>0</v>
      </c>
      <c r="AU196" s="372">
        <v>0</v>
      </c>
      <c r="AV196" s="372">
        <v>0</v>
      </c>
      <c r="AW196" s="372">
        <v>0</v>
      </c>
      <c r="AX196" s="372">
        <v>0</v>
      </c>
      <c r="AY196" s="372">
        <v>0</v>
      </c>
      <c r="AZ196" s="372">
        <v>0</v>
      </c>
    </row>
    <row r="197" spans="1:52" ht="12" customHeight="1" x14ac:dyDescent="0.35">
      <c r="A197" s="116" t="s">
        <v>83</v>
      </c>
      <c r="B197" s="372">
        <v>0</v>
      </c>
      <c r="C197" s="372">
        <v>0</v>
      </c>
      <c r="D197" s="372">
        <v>0</v>
      </c>
      <c r="E197" s="372">
        <v>0</v>
      </c>
      <c r="F197" s="372">
        <v>0</v>
      </c>
      <c r="G197" s="372">
        <v>0</v>
      </c>
      <c r="H197" s="372">
        <v>0</v>
      </c>
      <c r="I197" s="372">
        <v>0</v>
      </c>
      <c r="J197" s="372">
        <v>0</v>
      </c>
      <c r="K197" s="372">
        <v>0</v>
      </c>
      <c r="L197" s="372">
        <v>0</v>
      </c>
      <c r="M197" s="372">
        <v>0</v>
      </c>
      <c r="N197" s="372">
        <v>0</v>
      </c>
      <c r="O197" s="372">
        <v>0</v>
      </c>
      <c r="P197" s="372">
        <v>0</v>
      </c>
      <c r="Q197" s="372">
        <v>0</v>
      </c>
      <c r="R197" s="372">
        <v>0</v>
      </c>
      <c r="S197" s="372">
        <v>0</v>
      </c>
      <c r="T197" s="372">
        <v>0</v>
      </c>
      <c r="U197" s="372">
        <v>0</v>
      </c>
      <c r="V197" s="372">
        <v>0</v>
      </c>
      <c r="W197" s="372">
        <v>0</v>
      </c>
      <c r="X197" s="372">
        <v>0</v>
      </c>
      <c r="Y197" s="372">
        <v>0</v>
      </c>
      <c r="Z197" s="372">
        <v>0</v>
      </c>
      <c r="AA197" s="372">
        <v>0</v>
      </c>
      <c r="AB197" s="372">
        <v>0</v>
      </c>
      <c r="AC197" s="372">
        <v>0</v>
      </c>
      <c r="AD197" s="372">
        <v>0</v>
      </c>
      <c r="AE197" s="372">
        <v>0</v>
      </c>
      <c r="AF197" s="372">
        <v>0</v>
      </c>
      <c r="AG197" s="372">
        <v>0</v>
      </c>
      <c r="AH197" s="372">
        <v>0</v>
      </c>
      <c r="AI197" s="372">
        <v>0</v>
      </c>
      <c r="AJ197" s="372">
        <v>0</v>
      </c>
      <c r="AK197" s="372">
        <v>0</v>
      </c>
      <c r="AL197" s="372">
        <v>0</v>
      </c>
      <c r="AM197" s="372">
        <v>0</v>
      </c>
      <c r="AN197" s="372">
        <v>0</v>
      </c>
      <c r="AO197" s="372">
        <v>0</v>
      </c>
      <c r="AP197" s="372">
        <v>0</v>
      </c>
      <c r="AQ197" s="372">
        <v>0</v>
      </c>
      <c r="AR197" s="372">
        <v>0</v>
      </c>
      <c r="AS197" s="372">
        <v>0</v>
      </c>
      <c r="AT197" s="372">
        <v>0</v>
      </c>
      <c r="AU197" s="372">
        <v>0</v>
      </c>
      <c r="AV197" s="372">
        <v>0</v>
      </c>
      <c r="AW197" s="372">
        <v>0</v>
      </c>
      <c r="AX197" s="372">
        <v>0</v>
      </c>
      <c r="AY197" s="372">
        <v>0</v>
      </c>
      <c r="AZ197" s="372">
        <v>0</v>
      </c>
    </row>
    <row r="198" spans="1:52" ht="12" customHeight="1" x14ac:dyDescent="0.35">
      <c r="A198" s="120" t="s">
        <v>84</v>
      </c>
      <c r="B198" s="375">
        <v>0</v>
      </c>
      <c r="C198" s="375">
        <v>0</v>
      </c>
      <c r="D198" s="375">
        <v>0</v>
      </c>
      <c r="E198" s="375">
        <v>0</v>
      </c>
      <c r="F198" s="375">
        <v>0</v>
      </c>
      <c r="G198" s="375">
        <v>0</v>
      </c>
      <c r="H198" s="375">
        <v>0</v>
      </c>
      <c r="I198" s="375">
        <v>0</v>
      </c>
      <c r="J198" s="375">
        <v>0</v>
      </c>
      <c r="K198" s="375">
        <v>0</v>
      </c>
      <c r="L198" s="375">
        <v>0</v>
      </c>
      <c r="M198" s="375">
        <v>0</v>
      </c>
      <c r="N198" s="375">
        <v>0</v>
      </c>
      <c r="O198" s="375">
        <v>0</v>
      </c>
      <c r="P198" s="375">
        <v>0</v>
      </c>
      <c r="Q198" s="375">
        <v>0</v>
      </c>
      <c r="R198" s="375">
        <v>0</v>
      </c>
      <c r="S198" s="375">
        <v>0</v>
      </c>
      <c r="T198" s="375">
        <v>0</v>
      </c>
      <c r="U198" s="375">
        <v>0</v>
      </c>
      <c r="V198" s="375">
        <v>0</v>
      </c>
      <c r="W198" s="375">
        <v>0</v>
      </c>
      <c r="X198" s="375">
        <v>0</v>
      </c>
      <c r="Y198" s="375">
        <v>0</v>
      </c>
      <c r="Z198" s="375">
        <v>0</v>
      </c>
      <c r="AA198" s="375">
        <v>0</v>
      </c>
      <c r="AB198" s="375">
        <v>0</v>
      </c>
      <c r="AC198" s="375">
        <v>0</v>
      </c>
      <c r="AD198" s="375">
        <v>0</v>
      </c>
      <c r="AE198" s="375">
        <v>0</v>
      </c>
      <c r="AF198" s="375">
        <v>0</v>
      </c>
      <c r="AG198" s="375">
        <v>0</v>
      </c>
      <c r="AH198" s="375">
        <v>0</v>
      </c>
      <c r="AI198" s="375">
        <v>0</v>
      </c>
      <c r="AJ198" s="375">
        <v>0</v>
      </c>
      <c r="AK198" s="375">
        <v>0</v>
      </c>
      <c r="AL198" s="375">
        <v>0</v>
      </c>
      <c r="AM198" s="375">
        <v>0</v>
      </c>
      <c r="AN198" s="375">
        <v>0</v>
      </c>
      <c r="AO198" s="375">
        <v>0</v>
      </c>
      <c r="AP198" s="375">
        <v>0</v>
      </c>
      <c r="AQ198" s="375">
        <v>0</v>
      </c>
      <c r="AR198" s="375">
        <v>0</v>
      </c>
      <c r="AS198" s="375">
        <v>0</v>
      </c>
      <c r="AT198" s="375">
        <v>0</v>
      </c>
      <c r="AU198" s="375">
        <v>0</v>
      </c>
      <c r="AV198" s="375">
        <v>0</v>
      </c>
      <c r="AW198" s="375">
        <v>0</v>
      </c>
      <c r="AX198" s="375">
        <v>0</v>
      </c>
      <c r="AY198" s="375">
        <v>0</v>
      </c>
      <c r="AZ198" s="375">
        <v>0</v>
      </c>
    </row>
    <row r="199" spans="1:52" ht="12" customHeight="1" x14ac:dyDescent="0.35">
      <c r="A199" s="135" t="s">
        <v>85</v>
      </c>
      <c r="B199" s="376">
        <v>589.06410670565424</v>
      </c>
      <c r="C199" s="376">
        <v>599.10690461122931</v>
      </c>
      <c r="D199" s="376">
        <v>564.45244798439353</v>
      </c>
      <c r="E199" s="376">
        <v>559.53883703771783</v>
      </c>
      <c r="F199" s="376">
        <v>572.59843414088959</v>
      </c>
      <c r="G199" s="376">
        <v>657.90840183504133</v>
      </c>
      <c r="H199" s="376">
        <v>713.79435202081527</v>
      </c>
      <c r="I199" s="376">
        <v>737.05348171998503</v>
      </c>
      <c r="J199" s="376">
        <v>826.94074915222848</v>
      </c>
      <c r="K199" s="376">
        <v>771.14982621305103</v>
      </c>
      <c r="L199" s="376">
        <v>819.38990146013009</v>
      </c>
      <c r="M199" s="376">
        <v>869.81745720680499</v>
      </c>
      <c r="N199" s="376">
        <v>894.67369750494981</v>
      </c>
      <c r="O199" s="376">
        <v>902.88828903595879</v>
      </c>
      <c r="P199" s="376">
        <v>878.46051396623466</v>
      </c>
      <c r="Q199" s="376">
        <v>846.13461063104535</v>
      </c>
      <c r="R199" s="376">
        <v>784.13856159415752</v>
      </c>
      <c r="S199" s="376">
        <v>751.6650082193014</v>
      </c>
      <c r="T199" s="376">
        <v>783.20426488119676</v>
      </c>
      <c r="U199" s="376">
        <v>824.05482791596603</v>
      </c>
      <c r="V199" s="376">
        <v>851.18273008120332</v>
      </c>
      <c r="W199" s="376">
        <v>864.63332520389031</v>
      </c>
      <c r="X199" s="376">
        <v>868.61712761654974</v>
      </c>
      <c r="Y199" s="376">
        <v>898.75553506581707</v>
      </c>
      <c r="Z199" s="376">
        <v>922.6614670124701</v>
      </c>
      <c r="AA199" s="376">
        <v>929.56785973938929</v>
      </c>
      <c r="AB199" s="376">
        <v>928.26148618977413</v>
      </c>
      <c r="AC199" s="376">
        <v>925.67284440588014</v>
      </c>
      <c r="AD199" s="376">
        <v>922.40442102862494</v>
      </c>
      <c r="AE199" s="376">
        <v>914.95164992035711</v>
      </c>
      <c r="AF199" s="376">
        <v>923.16095993686918</v>
      </c>
      <c r="AG199" s="376">
        <v>928.80091691870439</v>
      </c>
      <c r="AH199" s="376">
        <v>918.43737506311129</v>
      </c>
      <c r="AI199" s="376">
        <v>925.53144783723576</v>
      </c>
      <c r="AJ199" s="376">
        <v>939.91318416988668</v>
      </c>
      <c r="AK199" s="376">
        <v>951.25364668145937</v>
      </c>
      <c r="AL199" s="376">
        <v>953.67668318974734</v>
      </c>
      <c r="AM199" s="376">
        <v>954.26440433218625</v>
      </c>
      <c r="AN199" s="376">
        <v>955.73535748335394</v>
      </c>
      <c r="AO199" s="376">
        <v>959.61849993033536</v>
      </c>
      <c r="AP199" s="376">
        <v>958.8539995966571</v>
      </c>
      <c r="AQ199" s="376">
        <v>948.25869706800222</v>
      </c>
      <c r="AR199" s="376">
        <v>946.92084420622496</v>
      </c>
      <c r="AS199" s="376">
        <v>949.0924113782329</v>
      </c>
      <c r="AT199" s="376">
        <v>953.24647005994007</v>
      </c>
      <c r="AU199" s="376">
        <v>951.58858555404083</v>
      </c>
      <c r="AV199" s="376">
        <v>949.57130822946408</v>
      </c>
      <c r="AW199" s="376">
        <v>952.49091017017508</v>
      </c>
      <c r="AX199" s="376">
        <v>955.04165699156931</v>
      </c>
      <c r="AY199" s="376">
        <v>953.23418962493554</v>
      </c>
      <c r="AZ199" s="376">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AZ180"/>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3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3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3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3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3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3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3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3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3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3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3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3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167.57043660641935</v>
      </c>
      <c r="C33" s="362">
        <v>161.09174330042163</v>
      </c>
      <c r="D33" s="362">
        <v>169.59677313915824</v>
      </c>
      <c r="E33" s="362">
        <v>182.19552710654924</v>
      </c>
      <c r="F33" s="362">
        <v>197.34874694018998</v>
      </c>
      <c r="G33" s="362">
        <v>189.24316361073511</v>
      </c>
      <c r="H33" s="362">
        <v>171.77473361347285</v>
      </c>
      <c r="I33" s="362">
        <v>177.96067828592635</v>
      </c>
      <c r="J33" s="362">
        <v>190.21914477241759</v>
      </c>
      <c r="K33" s="362">
        <v>214.42100669935468</v>
      </c>
      <c r="L33" s="362">
        <v>225.22518033834794</v>
      </c>
      <c r="M33" s="362">
        <v>227.1822727370957</v>
      </c>
      <c r="N33" s="362">
        <v>239.62077548629216</v>
      </c>
      <c r="O33" s="362">
        <v>252.42997872297983</v>
      </c>
      <c r="P33" s="362">
        <v>256.59588472517936</v>
      </c>
      <c r="Q33" s="362">
        <v>250.26738599123379</v>
      </c>
      <c r="R33" s="362">
        <v>253.94646534219743</v>
      </c>
      <c r="S33" s="362">
        <v>254.2595373915413</v>
      </c>
      <c r="T33" s="362">
        <v>251.59566512120321</v>
      </c>
      <c r="U33" s="362">
        <v>248.31305467628368</v>
      </c>
      <c r="V33" s="362">
        <v>247.10240175132091</v>
      </c>
      <c r="W33" s="362">
        <v>242.55939756426423</v>
      </c>
      <c r="X33" s="362">
        <v>241.86140117746757</v>
      </c>
      <c r="Y33" s="362">
        <v>240.67965035767477</v>
      </c>
      <c r="Z33" s="362">
        <v>238.72432445987633</v>
      </c>
      <c r="AA33" s="362">
        <v>236.97207772295062</v>
      </c>
      <c r="AB33" s="362">
        <v>235.40997725520268</v>
      </c>
      <c r="AC33" s="362">
        <v>233.40803781146681</v>
      </c>
      <c r="AD33" s="362">
        <v>232.34504704615995</v>
      </c>
      <c r="AE33" s="362">
        <v>230.85443695264476</v>
      </c>
      <c r="AF33" s="362">
        <v>229.72251787107015</v>
      </c>
      <c r="AG33" s="362">
        <v>227.6566423937067</v>
      </c>
      <c r="AH33" s="362">
        <v>226.73777949691751</v>
      </c>
      <c r="AI33" s="362">
        <v>225.61862042146572</v>
      </c>
      <c r="AJ33" s="362">
        <v>223.8728574659246</v>
      </c>
      <c r="AK33" s="362">
        <v>222.11178810388935</v>
      </c>
      <c r="AL33" s="362">
        <v>221.11827499393408</v>
      </c>
      <c r="AM33" s="362">
        <v>219.80660402107475</v>
      </c>
      <c r="AN33" s="362">
        <v>219.00319534707214</v>
      </c>
      <c r="AO33" s="362">
        <v>218.08770860212462</v>
      </c>
      <c r="AP33" s="362">
        <v>217.25990145533024</v>
      </c>
      <c r="AQ33" s="362">
        <v>213.74111477355413</v>
      </c>
      <c r="AR33" s="362">
        <v>212.68784029789424</v>
      </c>
      <c r="AS33" s="362">
        <v>211.17890013234805</v>
      </c>
      <c r="AT33" s="362">
        <v>209.26190598086382</v>
      </c>
      <c r="AU33" s="362">
        <v>207.38505261438095</v>
      </c>
      <c r="AV33" s="362">
        <v>205.59772499854017</v>
      </c>
      <c r="AW33" s="362">
        <v>203.31090228494264</v>
      </c>
      <c r="AX33" s="362">
        <v>201.93392395158165</v>
      </c>
      <c r="AY33" s="362">
        <v>200.1600840793383</v>
      </c>
      <c r="AZ33" s="362">
        <v>198.85882088076687</v>
      </c>
    </row>
    <row r="34" spans="1:52" ht="12" customHeight="1" x14ac:dyDescent="0.35">
      <c r="A34" s="363" t="s">
        <v>862</v>
      </c>
      <c r="B34" s="364">
        <v>269.53182206674535</v>
      </c>
      <c r="C34" s="364">
        <v>262.63032111550052</v>
      </c>
      <c r="D34" s="364">
        <v>262.75425888698993</v>
      </c>
      <c r="E34" s="364">
        <v>263.64589092808268</v>
      </c>
      <c r="F34" s="364">
        <v>262.22756227237755</v>
      </c>
      <c r="G34" s="364">
        <v>260.9990154019788</v>
      </c>
      <c r="H34" s="364">
        <v>258.07388970835956</v>
      </c>
      <c r="I34" s="364">
        <v>254.43410079581326</v>
      </c>
      <c r="J34" s="364">
        <v>255.44781996971054</v>
      </c>
      <c r="K34" s="364">
        <v>258.52685281705709</v>
      </c>
      <c r="L34" s="364">
        <v>258.03761040975905</v>
      </c>
      <c r="M34" s="364">
        <v>256.97022118534466</v>
      </c>
      <c r="N34" s="364">
        <v>256.55624878541801</v>
      </c>
      <c r="O34" s="364">
        <v>256.95122827573874</v>
      </c>
      <c r="P34" s="364">
        <v>253.34071845915042</v>
      </c>
      <c r="Q34" s="364">
        <v>250.26738599123385</v>
      </c>
      <c r="R34" s="364">
        <v>249.14141921932696</v>
      </c>
      <c r="S34" s="364">
        <v>249.08830265376162</v>
      </c>
      <c r="T34" s="364">
        <v>247.45337123614576</v>
      </c>
      <c r="U34" s="364">
        <v>245.25185306178557</v>
      </c>
      <c r="V34" s="364">
        <v>244.85482054127567</v>
      </c>
      <c r="W34" s="364">
        <v>241.93318656586158</v>
      </c>
      <c r="X34" s="364">
        <v>241.26878443879869</v>
      </c>
      <c r="Y34" s="364">
        <v>240.5872067771443</v>
      </c>
      <c r="Z34" s="364">
        <v>239.66960802573249</v>
      </c>
      <c r="AA34" s="364">
        <v>238.22809906175067</v>
      </c>
      <c r="AB34" s="364">
        <v>236.95145167736825</v>
      </c>
      <c r="AC34" s="364">
        <v>235.40542277537008</v>
      </c>
      <c r="AD34" s="364">
        <v>234.82507596422937</v>
      </c>
      <c r="AE34" s="364">
        <v>233.83911783603031</v>
      </c>
      <c r="AF34" s="364">
        <v>233.23625571241189</v>
      </c>
      <c r="AG34" s="364">
        <v>231.74611660617498</v>
      </c>
      <c r="AH34" s="364">
        <v>231.31731029749585</v>
      </c>
      <c r="AI34" s="364">
        <v>230.68269614592688</v>
      </c>
      <c r="AJ34" s="364">
        <v>229.68763011477142</v>
      </c>
      <c r="AK34" s="364">
        <v>228.49217545296133</v>
      </c>
      <c r="AL34" s="364">
        <v>228.03560194498712</v>
      </c>
      <c r="AM34" s="364">
        <v>227.36022708259327</v>
      </c>
      <c r="AN34" s="364">
        <v>227.11388786742282</v>
      </c>
      <c r="AO34" s="364">
        <v>226.83754058684005</v>
      </c>
      <c r="AP34" s="364">
        <v>226.62175636533925</v>
      </c>
      <c r="AQ34" s="364">
        <v>223.51101175293834</v>
      </c>
      <c r="AR34" s="364">
        <v>223.01956987896438</v>
      </c>
      <c r="AS34" s="364">
        <v>222.18291058194544</v>
      </c>
      <c r="AT34" s="364">
        <v>220.84841385594007</v>
      </c>
      <c r="AU34" s="364">
        <v>219.62113632676366</v>
      </c>
      <c r="AV34" s="364">
        <v>218.39256250621335</v>
      </c>
      <c r="AW34" s="364">
        <v>216.67039014409195</v>
      </c>
      <c r="AX34" s="364">
        <v>215.8380587533274</v>
      </c>
      <c r="AY34" s="364">
        <v>214.70551463824657</v>
      </c>
      <c r="AZ34" s="364">
        <v>213.97436285648757</v>
      </c>
    </row>
    <row r="35" spans="1:52" ht="12" customHeight="1" x14ac:dyDescent="0.35">
      <c r="A35" s="166" t="s">
        <v>863</v>
      </c>
      <c r="B35" s="365">
        <v>161.11674960432308</v>
      </c>
      <c r="C35" s="365">
        <v>161.49142310899671</v>
      </c>
      <c r="D35" s="365">
        <v>145.63279284269478</v>
      </c>
      <c r="E35" s="365">
        <v>143.62667346965819</v>
      </c>
      <c r="F35" s="365">
        <v>150.38329033842729</v>
      </c>
      <c r="G35" s="365">
        <v>152.16247313891239</v>
      </c>
      <c r="H35" s="365">
        <v>157.7124561706278</v>
      </c>
      <c r="I35" s="365">
        <v>125.00230712534685</v>
      </c>
      <c r="J35" s="365">
        <v>125.30696848739494</v>
      </c>
      <c r="K35" s="365">
        <v>111.6852361175108</v>
      </c>
      <c r="L35" s="365">
        <v>104.9882072396085</v>
      </c>
      <c r="M35" s="365">
        <v>100.144605551054</v>
      </c>
      <c r="N35" s="365">
        <v>83.598557469438632</v>
      </c>
      <c r="O35" s="365">
        <v>76.786749128936421</v>
      </c>
      <c r="P35" s="365">
        <v>69.827292720194166</v>
      </c>
      <c r="Q35" s="365">
        <v>68.364455428107959</v>
      </c>
      <c r="R35" s="365">
        <v>68.127418157207543</v>
      </c>
      <c r="S35" s="365">
        <v>67.468857889442489</v>
      </c>
      <c r="T35" s="365">
        <v>67.071211351507685</v>
      </c>
      <c r="U35" s="365">
        <v>66.370588953701343</v>
      </c>
      <c r="V35" s="365">
        <v>65.921128078423592</v>
      </c>
      <c r="W35" s="365">
        <v>63.873263691169527</v>
      </c>
      <c r="X35" s="365">
        <v>63.461166560309522</v>
      </c>
      <c r="Y35" s="365">
        <v>63.055379071060656</v>
      </c>
      <c r="Z35" s="365">
        <v>62.027417963823069</v>
      </c>
      <c r="AA35" s="365">
        <v>61.206660801729875</v>
      </c>
      <c r="AB35" s="365">
        <v>60.311407758090567</v>
      </c>
      <c r="AC35" s="365">
        <v>59.063766374039069</v>
      </c>
      <c r="AD35" s="365">
        <v>58.478807759194957</v>
      </c>
      <c r="AE35" s="365">
        <v>57.996929923375525</v>
      </c>
      <c r="AF35" s="365">
        <v>57.684949869470678</v>
      </c>
      <c r="AG35" s="365">
        <v>57.041614918437681</v>
      </c>
      <c r="AH35" s="365">
        <v>56.691402634636432</v>
      </c>
      <c r="AI35" s="365">
        <v>56.101246955822113</v>
      </c>
      <c r="AJ35" s="365">
        <v>55.505386027873918</v>
      </c>
      <c r="AK35" s="365">
        <v>54.489411594407144</v>
      </c>
      <c r="AL35" s="365">
        <v>54.132363631162917</v>
      </c>
      <c r="AM35" s="365">
        <v>53.712117002442874</v>
      </c>
      <c r="AN35" s="365">
        <v>53.554080711448911</v>
      </c>
      <c r="AO35" s="365">
        <v>53.323747661833032</v>
      </c>
      <c r="AP35" s="365">
        <v>53.155355269612905</v>
      </c>
      <c r="AQ35" s="365">
        <v>50.970526708966716</v>
      </c>
      <c r="AR35" s="365">
        <v>50.603614691812801</v>
      </c>
      <c r="AS35" s="365">
        <v>50.222320892540537</v>
      </c>
      <c r="AT35" s="365">
        <v>49.420341541186581</v>
      </c>
      <c r="AU35" s="365">
        <v>48.807114002326678</v>
      </c>
      <c r="AV35" s="365">
        <v>48.125373027609477</v>
      </c>
      <c r="AW35" s="365">
        <v>47.226889003120014</v>
      </c>
      <c r="AX35" s="365">
        <v>46.78358449842171</v>
      </c>
      <c r="AY35" s="365">
        <v>46.377396642638381</v>
      </c>
      <c r="AZ35" s="365">
        <v>46.106853626663359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3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35">
      <c r="A40" s="366" t="s">
        <v>42</v>
      </c>
      <c r="B40" s="367">
        <v>127.38183082468323</v>
      </c>
      <c r="C40" s="367">
        <v>121.5964121482987</v>
      </c>
      <c r="D40" s="367">
        <v>123.05689112283197</v>
      </c>
      <c r="E40" s="367">
        <v>132.18875896261446</v>
      </c>
      <c r="F40" s="367">
        <v>145.464693625911</v>
      </c>
      <c r="G40" s="367">
        <v>141.59192347938577</v>
      </c>
      <c r="H40" s="367">
        <v>134.16544864583125</v>
      </c>
      <c r="I40" s="367">
        <v>146.88766520420469</v>
      </c>
      <c r="J40" s="367">
        <v>139.24769353406296</v>
      </c>
      <c r="K40" s="367">
        <v>134.72264674760166</v>
      </c>
      <c r="L40" s="367">
        <v>146.85081092118202</v>
      </c>
      <c r="M40" s="367">
        <v>150.29322547840991</v>
      </c>
      <c r="N40" s="367">
        <v>145.75849297224829</v>
      </c>
      <c r="O40" s="367">
        <v>150.39942255894817</v>
      </c>
      <c r="P40" s="367">
        <v>156.12546177883843</v>
      </c>
      <c r="Q40" s="367">
        <v>159.48224633363856</v>
      </c>
      <c r="R40" s="367">
        <v>168.30795203561374</v>
      </c>
      <c r="S40" s="367">
        <v>173.0446957450157</v>
      </c>
      <c r="T40" s="367">
        <v>175.27315245255943</v>
      </c>
      <c r="U40" s="367">
        <v>176.2206217940761</v>
      </c>
      <c r="V40" s="367">
        <v>176.98589641976892</v>
      </c>
      <c r="W40" s="367">
        <v>175.42225319609017</v>
      </c>
      <c r="X40" s="367">
        <v>176.95136111678437</v>
      </c>
      <c r="Y40" s="367">
        <v>177.49220163735282</v>
      </c>
      <c r="Z40" s="367">
        <v>176.39937932558357</v>
      </c>
      <c r="AA40" s="367">
        <v>176.06812958181879</v>
      </c>
      <c r="AB40" s="367">
        <v>176.21332643034162</v>
      </c>
      <c r="AC40" s="367">
        <v>175.51476052736527</v>
      </c>
      <c r="AD40" s="367">
        <v>176.05427761920311</v>
      </c>
      <c r="AE40" s="367">
        <v>176.30161218317411</v>
      </c>
      <c r="AF40" s="367">
        <v>176.88476100614483</v>
      </c>
      <c r="AG40" s="367">
        <v>174.71056221899033</v>
      </c>
      <c r="AH40" s="367">
        <v>175.15811618904999</v>
      </c>
      <c r="AI40" s="367">
        <v>175.25967388072544</v>
      </c>
      <c r="AJ40" s="367">
        <v>174.19128171489399</v>
      </c>
      <c r="AK40" s="367">
        <v>173.70549611308911</v>
      </c>
      <c r="AL40" s="367">
        <v>173.61537406993747</v>
      </c>
      <c r="AM40" s="367">
        <v>172.8695824930704</v>
      </c>
      <c r="AN40" s="367">
        <v>173.25391713967522</v>
      </c>
      <c r="AO40" s="367">
        <v>173.22301248068871</v>
      </c>
      <c r="AP40" s="367">
        <v>173.59132823933564</v>
      </c>
      <c r="AQ40" s="367">
        <v>171.0490028535913</v>
      </c>
      <c r="AR40" s="367">
        <v>171.34038874000743</v>
      </c>
      <c r="AS40" s="367">
        <v>171.09744094193297</v>
      </c>
      <c r="AT40" s="367">
        <v>169.86105328523541</v>
      </c>
      <c r="AU40" s="367">
        <v>168.96790912376053</v>
      </c>
      <c r="AV40" s="367">
        <v>168.65048073607173</v>
      </c>
      <c r="AW40" s="367">
        <v>167.58996997865842</v>
      </c>
      <c r="AX40" s="367">
        <v>167.80112551173022</v>
      </c>
      <c r="AY40" s="367">
        <v>167.61795847833898</v>
      </c>
      <c r="AZ40" s="367">
        <v>167.92475884982105</v>
      </c>
    </row>
    <row r="41" spans="1:52" ht="12" customHeight="1" x14ac:dyDescent="0.3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3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3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3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3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3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3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35">
      <c r="A48" s="368" t="s">
        <v>997</v>
      </c>
      <c r="B48" s="369">
        <v>3831.1471702434087</v>
      </c>
      <c r="C48" s="369">
        <v>3503.9071449831381</v>
      </c>
      <c r="D48" s="369">
        <v>3573.9185109633554</v>
      </c>
      <c r="E48" s="369">
        <v>3920.6564159166987</v>
      </c>
      <c r="F48" s="369">
        <v>4357.598706308092</v>
      </c>
      <c r="G48" s="369">
        <v>3781.5315531232427</v>
      </c>
      <c r="H48" s="369">
        <v>3458.9659702862091</v>
      </c>
      <c r="I48" s="369">
        <v>3945.2684188019275</v>
      </c>
      <c r="J48" s="369">
        <v>3647.5043671972153</v>
      </c>
      <c r="K48" s="369">
        <v>3698.781784955564</v>
      </c>
      <c r="L48" s="369">
        <v>4174.0487321487453</v>
      </c>
      <c r="M48" s="369">
        <v>4219.6291320882228</v>
      </c>
      <c r="N48" s="369">
        <v>4160.5504326441533</v>
      </c>
      <c r="O48" s="369">
        <v>4387.8381575181611</v>
      </c>
      <c r="P48" s="369">
        <v>4707.3808040743215</v>
      </c>
      <c r="Q48" s="369">
        <v>4830.3354284391153</v>
      </c>
      <c r="R48" s="369">
        <v>5076.8033861555041</v>
      </c>
      <c r="S48" s="369">
        <v>5229.4807064869001</v>
      </c>
      <c r="T48" s="369">
        <v>5289.1235989997431</v>
      </c>
      <c r="U48" s="369">
        <v>5308.3084638556393</v>
      </c>
      <c r="V48" s="369">
        <v>5331.3029278387421</v>
      </c>
      <c r="W48" s="369">
        <v>5319.4245601252978</v>
      </c>
      <c r="X48" s="369">
        <v>5378.2222959701812</v>
      </c>
      <c r="Y48" s="369">
        <v>5417.2891198893976</v>
      </c>
      <c r="Z48" s="369">
        <v>5429.0780274515901</v>
      </c>
      <c r="AA48" s="369">
        <v>5458.0738331123894</v>
      </c>
      <c r="AB48" s="369">
        <v>5485.0154915914663</v>
      </c>
      <c r="AC48" s="369">
        <v>5496.6070421775821</v>
      </c>
      <c r="AD48" s="369">
        <v>5521.9125443348967</v>
      </c>
      <c r="AE48" s="369">
        <v>5539.8336699738456</v>
      </c>
      <c r="AF48" s="369">
        <v>5565.3903512878633</v>
      </c>
      <c r="AG48" s="369">
        <v>5587.5509459015102</v>
      </c>
      <c r="AH48" s="369">
        <v>5617.5159450499277</v>
      </c>
      <c r="AI48" s="369">
        <v>5644.7246689850299</v>
      </c>
      <c r="AJ48" s="369">
        <v>5656.6257769113645</v>
      </c>
      <c r="AK48" s="369">
        <v>5670.7342206365875</v>
      </c>
      <c r="AL48" s="369">
        <v>5701.0801287422273</v>
      </c>
      <c r="AM48" s="369">
        <v>5727.6740809345301</v>
      </c>
      <c r="AN48" s="369">
        <v>5763.9347303786499</v>
      </c>
      <c r="AO48" s="369">
        <v>5797.4194137777968</v>
      </c>
      <c r="AP48" s="369">
        <v>5833.2670150903823</v>
      </c>
      <c r="AQ48" s="369">
        <v>5799.1031596420007</v>
      </c>
      <c r="AR48" s="369">
        <v>5827.9742460902771</v>
      </c>
      <c r="AS48" s="369">
        <v>5843.6023089233195</v>
      </c>
      <c r="AT48" s="369">
        <v>5847.8589750092497</v>
      </c>
      <c r="AU48" s="369">
        <v>5852.941896325915</v>
      </c>
      <c r="AV48" s="369">
        <v>5860.7755834135378</v>
      </c>
      <c r="AW48" s="369">
        <v>5848.9677862777316</v>
      </c>
      <c r="AX48" s="369">
        <v>5863.0986864692632</v>
      </c>
      <c r="AY48" s="369">
        <v>5864.4675962115443</v>
      </c>
      <c r="AZ48" s="369">
        <v>5882.5702393323936</v>
      </c>
    </row>
    <row r="49" spans="1:52" ht="12" customHeight="1" x14ac:dyDescent="0.35">
      <c r="A49" s="370"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35">
      <c r="A52" s="370"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35">
      <c r="A53" s="370"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35">
      <c r="A54" s="370"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35">
      <c r="A55" s="370"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35">
      <c r="A56" s="370"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35">
      <c r="A58" s="370"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35">
      <c r="A60" s="368" t="s">
        <v>998</v>
      </c>
      <c r="B60" s="369">
        <v>418.10702688986657</v>
      </c>
      <c r="C60" s="369">
        <v>470.28833871238851</v>
      </c>
      <c r="D60" s="369">
        <v>485.86431172357732</v>
      </c>
      <c r="E60" s="369">
        <v>467.73164895706293</v>
      </c>
      <c r="F60" s="369">
        <v>482.49085118592973</v>
      </c>
      <c r="G60" s="369">
        <v>561.55360020707144</v>
      </c>
      <c r="H60" s="369">
        <v>595.98306732914659</v>
      </c>
      <c r="I60" s="369">
        <v>569.40148661500075</v>
      </c>
      <c r="J60" s="369">
        <v>571.18020274114019</v>
      </c>
      <c r="K60" s="369">
        <v>461.86345807522054</v>
      </c>
      <c r="L60" s="369">
        <v>443.71936378668221</v>
      </c>
      <c r="M60" s="369">
        <v>421.99294791133138</v>
      </c>
      <c r="N60" s="369">
        <v>412.68384121238415</v>
      </c>
      <c r="O60" s="369">
        <v>390.01575435151125</v>
      </c>
      <c r="P60" s="369">
        <v>354.90435437111626</v>
      </c>
      <c r="Q60" s="369">
        <v>365.51703459641698</v>
      </c>
      <c r="R60" s="369">
        <v>381.0726033846305</v>
      </c>
      <c r="S60" s="369">
        <v>392.80008553772961</v>
      </c>
      <c r="T60" s="369">
        <v>397.42257217455267</v>
      </c>
      <c r="U60" s="369">
        <v>399.45205603331021</v>
      </c>
      <c r="V60" s="369">
        <v>401.39818464740927</v>
      </c>
      <c r="W60" s="369">
        <v>400.63820957008011</v>
      </c>
      <c r="X60" s="369">
        <v>404.37735545914097</v>
      </c>
      <c r="Y60" s="369">
        <v>406.44547366556577</v>
      </c>
      <c r="Z60" s="369">
        <v>407.51450220180055</v>
      </c>
      <c r="AA60" s="369">
        <v>409.87277258421574</v>
      </c>
      <c r="AB60" s="369">
        <v>411.53035433171004</v>
      </c>
      <c r="AC60" s="369">
        <v>413.06011165394864</v>
      </c>
      <c r="AD60" s="369">
        <v>415.09507993440275</v>
      </c>
      <c r="AE60" s="369">
        <v>417.07850721776867</v>
      </c>
      <c r="AF60" s="369">
        <v>419.02597100191861</v>
      </c>
      <c r="AG60" s="369">
        <v>421.03530713367525</v>
      </c>
      <c r="AH60" s="369">
        <v>423.46725054621436</v>
      </c>
      <c r="AI60" s="369">
        <v>425.76349415312603</v>
      </c>
      <c r="AJ60" s="369">
        <v>427.34055880651533</v>
      </c>
      <c r="AK60" s="369">
        <v>428.05750541729645</v>
      </c>
      <c r="AL60" s="369">
        <v>430.9342161616878</v>
      </c>
      <c r="AM60" s="369">
        <v>433.20221700070556</v>
      </c>
      <c r="AN60" s="369">
        <v>435.85484389188696</v>
      </c>
      <c r="AO60" s="369">
        <v>438.92430508619162</v>
      </c>
      <c r="AP60" s="369">
        <v>441.79822698289888</v>
      </c>
      <c r="AQ60" s="369">
        <v>440.66045685777686</v>
      </c>
      <c r="AR60" s="369">
        <v>443.46639085537612</v>
      </c>
      <c r="AS60" s="369">
        <v>445.77735778322682</v>
      </c>
      <c r="AT60" s="369">
        <v>447.78346822484275</v>
      </c>
      <c r="AU60" s="369">
        <v>449.8244091703537</v>
      </c>
      <c r="AV60" s="369">
        <v>451.53697526075501</v>
      </c>
      <c r="AW60" s="369">
        <v>453.15971001917279</v>
      </c>
      <c r="AX60" s="369">
        <v>455.74436655463967</v>
      </c>
      <c r="AY60" s="369">
        <v>458.07320720987866</v>
      </c>
      <c r="AZ60" s="369">
        <v>460.91008541338516</v>
      </c>
    </row>
    <row r="61" spans="1:52" ht="12" customHeight="1" x14ac:dyDescent="0.35">
      <c r="A61" s="368" t="s">
        <v>999</v>
      </c>
      <c r="B61" s="369">
        <v>712.16158083046037</v>
      </c>
      <c r="C61" s="369">
        <v>685.03633878792152</v>
      </c>
      <c r="D61" s="369">
        <v>661.65632944425192</v>
      </c>
      <c r="E61" s="369">
        <v>726.12597800697984</v>
      </c>
      <c r="F61" s="369">
        <v>804.68206683370613</v>
      </c>
      <c r="G61" s="369">
        <v>830.1987540150958</v>
      </c>
      <c r="H61" s="369">
        <v>787.79959423196533</v>
      </c>
      <c r="I61" s="369">
        <v>828.73221622858046</v>
      </c>
      <c r="J61" s="369">
        <v>912.33204103827188</v>
      </c>
      <c r="K61" s="369">
        <v>924.14418885404496</v>
      </c>
      <c r="L61" s="369">
        <v>989.92105602010383</v>
      </c>
      <c r="M61" s="369">
        <v>1077.3585807036441</v>
      </c>
      <c r="N61" s="369">
        <v>1000.677300107239</v>
      </c>
      <c r="O61" s="369">
        <v>1056.1025875362166</v>
      </c>
      <c r="P61" s="369">
        <v>996.71814533068527</v>
      </c>
      <c r="Q61" s="369">
        <v>1022.7872971409687</v>
      </c>
      <c r="R61" s="369">
        <v>1075.1005087410917</v>
      </c>
      <c r="S61" s="369">
        <v>1106.0106461777862</v>
      </c>
      <c r="T61" s="369">
        <v>1110.9480584095706</v>
      </c>
      <c r="U61" s="369">
        <v>1109.1322341231685</v>
      </c>
      <c r="V61" s="369">
        <v>1111.6088020467837</v>
      </c>
      <c r="W61" s="369">
        <v>1095.141563647381</v>
      </c>
      <c r="X61" s="369">
        <v>1104.8298701058161</v>
      </c>
      <c r="Y61" s="369">
        <v>1109.5178070369045</v>
      </c>
      <c r="Z61" s="369">
        <v>1108.7963912418031</v>
      </c>
      <c r="AA61" s="369">
        <v>1110.9250864957589</v>
      </c>
      <c r="AB61" s="369">
        <v>1108.7230558381357</v>
      </c>
      <c r="AC61" s="369">
        <v>1107.1957941603089</v>
      </c>
      <c r="AD61" s="369">
        <v>1110.3880711410961</v>
      </c>
      <c r="AE61" s="369">
        <v>1112.3005697087158</v>
      </c>
      <c r="AF61" s="369">
        <v>1113.5774321143024</v>
      </c>
      <c r="AG61" s="369">
        <v>1116.247004735395</v>
      </c>
      <c r="AH61" s="369">
        <v>1120.766528733679</v>
      </c>
      <c r="AI61" s="369">
        <v>1124.2937034778522</v>
      </c>
      <c r="AJ61" s="369">
        <v>1124.7535809623878</v>
      </c>
      <c r="AK61" s="369">
        <v>1121.6890660200829</v>
      </c>
      <c r="AL61" s="369">
        <v>1126.8049983886185</v>
      </c>
      <c r="AM61" s="369">
        <v>1130.5789664611593</v>
      </c>
      <c r="AN61" s="369">
        <v>1136.2465043318937</v>
      </c>
      <c r="AO61" s="369">
        <v>1142.0398138896301</v>
      </c>
      <c r="AP61" s="369">
        <v>1147.9258064098074</v>
      </c>
      <c r="AQ61" s="369">
        <v>1125.8864566562238</v>
      </c>
      <c r="AR61" s="369">
        <v>1129.3445811877104</v>
      </c>
      <c r="AS61" s="369">
        <v>1129.9132750255278</v>
      </c>
      <c r="AT61" s="369">
        <v>1126.6331168638396</v>
      </c>
      <c r="AU61" s="369">
        <v>1124.2439636389349</v>
      </c>
      <c r="AV61" s="369">
        <v>1118.4282940428141</v>
      </c>
      <c r="AW61" s="369">
        <v>1111.399795840101</v>
      </c>
      <c r="AX61" s="369">
        <v>1112.0240961284392</v>
      </c>
      <c r="AY61" s="369">
        <v>1110.3681247318232</v>
      </c>
      <c r="AZ61" s="369">
        <v>1110.6173561948574</v>
      </c>
    </row>
    <row r="62" spans="1:52" ht="12" customHeight="1" x14ac:dyDescent="0.35">
      <c r="A62" s="80" t="s">
        <v>1000</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3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3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3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3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3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35">
      <c r="A68" s="80" t="s">
        <v>1001</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3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3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3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3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3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3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3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3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3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3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3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35">
      <c r="A80" s="80" t="s">
        <v>1002</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35">
      <c r="A81" s="80" t="s">
        <v>1003</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35">
      <c r="A82" s="184" t="s">
        <v>1004</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3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3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3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3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3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3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3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3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35">
      <c r="A91" s="92" t="s">
        <v>997</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35">
      <c r="A92" s="92" t="s">
        <v>998</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35">
      <c r="A93" s="92" t="s">
        <v>999</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35">
      <c r="A94" s="94" t="s">
        <v>1004</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3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3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3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3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3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35">
      <c r="A103" s="92" t="s">
        <v>997</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35">
      <c r="A104" s="92" t="s">
        <v>998</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35">
      <c r="A105" s="92" t="s">
        <v>999</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35">
      <c r="A106" s="94" t="s">
        <v>1004</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3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3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3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3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3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3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3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3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35">
      <c r="A115" s="92" t="s">
        <v>997</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35">
      <c r="A116" s="92" t="s">
        <v>998</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35">
      <c r="A117" s="92" t="s">
        <v>999</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35">
      <c r="A118" s="94" t="s">
        <v>1004</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3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3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3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3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3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3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3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35">
      <c r="A127" s="92" t="s">
        <v>997</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35">
      <c r="A128" s="92" t="s">
        <v>998</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35">
      <c r="A129" s="92" t="s">
        <v>999</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35">
      <c r="A130" s="94" t="s">
        <v>1004</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3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3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3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3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3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3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3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35">
      <c r="A139" s="92" t="s">
        <v>997</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35">
      <c r="A140" s="92" t="s">
        <v>998</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35">
      <c r="A141" s="92" t="s">
        <v>999</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35">
      <c r="A142" s="94" t="s">
        <v>1004</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3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3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3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3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3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3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3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3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35">
      <c r="A151" s="92" t="s">
        <v>997</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35">
      <c r="A152" s="92" t="s">
        <v>998</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35">
      <c r="A153" s="92" t="s">
        <v>999</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35">
      <c r="A154" s="94" t="s">
        <v>1004</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3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35">
      <c r="A156" s="134" t="s">
        <v>863</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3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3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3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3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3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3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35">
      <c r="A163" s="92" t="s">
        <v>997</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35">
      <c r="A164" s="92" t="s">
        <v>998</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35">
      <c r="A165" s="92" t="s">
        <v>999</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35">
      <c r="A166" s="94" t="s">
        <v>1004</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3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3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3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35">
      <c r="A170" s="63" t="s">
        <v>878</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35">
      <c r="A171" s="114" t="s">
        <v>76</v>
      </c>
      <c r="B171" s="371">
        <v>149346.67450655403</v>
      </c>
      <c r="C171" s="371">
        <v>157021.90867482772</v>
      </c>
      <c r="D171" s="371">
        <v>156064.43426105918</v>
      </c>
      <c r="E171" s="371">
        <v>155175.49544490629</v>
      </c>
      <c r="F171" s="371">
        <v>153918.41107474925</v>
      </c>
      <c r="G171" s="371">
        <v>163442.76978783327</v>
      </c>
      <c r="H171" s="371">
        <v>173794.98262965467</v>
      </c>
      <c r="I171" s="371">
        <v>169497.94263290448</v>
      </c>
      <c r="J171" s="371">
        <v>177994.16998480522</v>
      </c>
      <c r="K171" s="371">
        <v>172499.09783728968</v>
      </c>
      <c r="L171" s="371">
        <v>174249.47386489657</v>
      </c>
      <c r="M171" s="371">
        <v>174387.47422771278</v>
      </c>
      <c r="N171" s="371">
        <v>176160.06641074925</v>
      </c>
      <c r="O171" s="371">
        <v>173684.86585312345</v>
      </c>
      <c r="P171" s="371">
        <v>167652.99434214603</v>
      </c>
      <c r="Q171" s="371">
        <v>165593.97270197567</v>
      </c>
      <c r="R171" s="371">
        <v>161362.11340838741</v>
      </c>
      <c r="S171" s="371">
        <v>156893.29708573807</v>
      </c>
      <c r="T171" s="371">
        <v>158725.73760401818</v>
      </c>
      <c r="U171" s="371">
        <v>161617.6192518746</v>
      </c>
      <c r="V171" s="371">
        <v>166007.3234067446</v>
      </c>
      <c r="W171" s="371">
        <v>164280.14429696096</v>
      </c>
      <c r="X171" s="371">
        <v>163256.54630158789</v>
      </c>
      <c r="Y171" s="371">
        <v>166954.25576579024</v>
      </c>
      <c r="Z171" s="371">
        <v>168770.44799870165</v>
      </c>
      <c r="AA171" s="371">
        <v>168354.40755183875</v>
      </c>
      <c r="AB171" s="371">
        <v>166877.47621227734</v>
      </c>
      <c r="AC171" s="371">
        <v>165508.94697349306</v>
      </c>
      <c r="AD171" s="371">
        <v>164991.99997347893</v>
      </c>
      <c r="AE171" s="371">
        <v>164683.16797290102</v>
      </c>
      <c r="AF171" s="371">
        <v>165495.03516565604</v>
      </c>
      <c r="AG171" s="371">
        <v>165352.84731409163</v>
      </c>
      <c r="AH171" s="371">
        <v>163955.23568595838</v>
      </c>
      <c r="AI171" s="371">
        <v>165192.60131783041</v>
      </c>
      <c r="AJ171" s="371">
        <v>166366.74335605028</v>
      </c>
      <c r="AK171" s="371">
        <v>167146.92684206387</v>
      </c>
      <c r="AL171" s="371">
        <v>167604.86028367808</v>
      </c>
      <c r="AM171" s="371">
        <v>167843.45508927724</v>
      </c>
      <c r="AN171" s="371">
        <v>168640.52909778379</v>
      </c>
      <c r="AO171" s="371">
        <v>169532.83922688256</v>
      </c>
      <c r="AP171" s="371">
        <v>169289.36552940233</v>
      </c>
      <c r="AQ171" s="371">
        <v>166640.47494083815</v>
      </c>
      <c r="AR171" s="371">
        <v>166250.57867663546</v>
      </c>
      <c r="AS171" s="371">
        <v>166300.4762050733</v>
      </c>
      <c r="AT171" s="371">
        <v>166170.25025793124</v>
      </c>
      <c r="AU171" s="371">
        <v>165238.85042483106</v>
      </c>
      <c r="AV171" s="371">
        <v>164404.95036252643</v>
      </c>
      <c r="AW171" s="371">
        <v>163092.36523202781</v>
      </c>
      <c r="AX171" s="371">
        <v>163353.37782416402</v>
      </c>
      <c r="AY171" s="371">
        <v>162434.01053734956</v>
      </c>
      <c r="AZ171" s="371">
        <v>162683.03305687488</v>
      </c>
    </row>
    <row r="172" spans="1:52" ht="12" customHeight="1" x14ac:dyDescent="0.35">
      <c r="A172" s="116" t="s">
        <v>77</v>
      </c>
      <c r="B172" s="372">
        <v>11743.175558528797</v>
      </c>
      <c r="C172" s="372">
        <v>16859.126579407202</v>
      </c>
      <c r="D172" s="372">
        <v>16105.691535905731</v>
      </c>
      <c r="E172" s="372">
        <v>15541.462484907208</v>
      </c>
      <c r="F172" s="372">
        <v>14618.026869227513</v>
      </c>
      <c r="G172" s="372">
        <v>15226.525230840869</v>
      </c>
      <c r="H172" s="372">
        <v>16191.520838584207</v>
      </c>
      <c r="I172" s="372">
        <v>15212.454670619614</v>
      </c>
      <c r="J172" s="372">
        <v>14709.419409652181</v>
      </c>
      <c r="K172" s="372">
        <v>14100.542881094052</v>
      </c>
      <c r="L172" s="372">
        <v>13939.369254061101</v>
      </c>
      <c r="M172" s="372">
        <v>13719.653624471739</v>
      </c>
      <c r="N172" s="372">
        <v>13869.333843428063</v>
      </c>
      <c r="O172" s="372">
        <v>13832.658408832318</v>
      </c>
      <c r="P172" s="372">
        <v>14227.998007541455</v>
      </c>
      <c r="Q172" s="372">
        <v>14594.163182098746</v>
      </c>
      <c r="R172" s="372">
        <v>14298.260096969316</v>
      </c>
      <c r="S172" s="372">
        <v>13878.286479065333</v>
      </c>
      <c r="T172" s="372">
        <v>13529.991958723673</v>
      </c>
      <c r="U172" s="372">
        <v>13207.123974746897</v>
      </c>
      <c r="V172" s="372">
        <v>13138.633483502224</v>
      </c>
      <c r="W172" s="372">
        <v>11468.226112176066</v>
      </c>
      <c r="X172" s="372">
        <v>11245.672760186319</v>
      </c>
      <c r="Y172" s="372">
        <v>11242.288183498602</v>
      </c>
      <c r="Z172" s="372">
        <v>11511.106764491731</v>
      </c>
      <c r="AA172" s="372">
        <v>11405.097403984302</v>
      </c>
      <c r="AB172" s="372">
        <v>11248.028532660752</v>
      </c>
      <c r="AC172" s="372">
        <v>11192.403831394477</v>
      </c>
      <c r="AD172" s="372">
        <v>11330.735364634844</v>
      </c>
      <c r="AE172" s="372">
        <v>11327.669147964056</v>
      </c>
      <c r="AF172" s="372">
        <v>11377.938760598097</v>
      </c>
      <c r="AG172" s="372">
        <v>11451.509706518067</v>
      </c>
      <c r="AH172" s="372">
        <v>11432.107842638723</v>
      </c>
      <c r="AI172" s="372">
        <v>11466.56422091716</v>
      </c>
      <c r="AJ172" s="372">
        <v>11526.317995140796</v>
      </c>
      <c r="AK172" s="372">
        <v>11592.792094477563</v>
      </c>
      <c r="AL172" s="372">
        <v>11519.821581765815</v>
      </c>
      <c r="AM172" s="372">
        <v>11547.396365267788</v>
      </c>
      <c r="AN172" s="372">
        <v>11535.817003424962</v>
      </c>
      <c r="AO172" s="372">
        <v>11486.12496121263</v>
      </c>
      <c r="AP172" s="372">
        <v>11450.315668306781</v>
      </c>
      <c r="AQ172" s="372">
        <v>11591.212524859337</v>
      </c>
      <c r="AR172" s="372">
        <v>11519.515223825139</v>
      </c>
      <c r="AS172" s="372">
        <v>11572.220785559126</v>
      </c>
      <c r="AT172" s="372">
        <v>11528.320705837941</v>
      </c>
      <c r="AU172" s="372">
        <v>11536.392894183185</v>
      </c>
      <c r="AV172" s="372">
        <v>11517.752174311849</v>
      </c>
      <c r="AW172" s="372">
        <v>11544.428667304373</v>
      </c>
      <c r="AX172" s="372">
        <v>11534.408692341442</v>
      </c>
      <c r="AY172" s="372">
        <v>11615.470475122866</v>
      </c>
      <c r="AZ172" s="372">
        <v>11615.21681459359</v>
      </c>
    </row>
    <row r="173" spans="1:52" ht="12" customHeight="1" x14ac:dyDescent="0.35">
      <c r="A173" s="116" t="s">
        <v>78</v>
      </c>
      <c r="B173" s="372">
        <v>3579.9229025409895</v>
      </c>
      <c r="C173" s="372">
        <v>3651.6015178685648</v>
      </c>
      <c r="D173" s="372">
        <v>3673.3068003204153</v>
      </c>
      <c r="E173" s="372">
        <v>3614.5470511607182</v>
      </c>
      <c r="F173" s="372">
        <v>3552.1327840865461</v>
      </c>
      <c r="G173" s="372">
        <v>3713.1616651238951</v>
      </c>
      <c r="H173" s="372">
        <v>3802.3520334801119</v>
      </c>
      <c r="I173" s="372">
        <v>3680.274629334072</v>
      </c>
      <c r="J173" s="372">
        <v>3724.6228743532802</v>
      </c>
      <c r="K173" s="372">
        <v>3652.7034835815184</v>
      </c>
      <c r="L173" s="372">
        <v>3576.9512835205369</v>
      </c>
      <c r="M173" s="372">
        <v>3570.3609291817002</v>
      </c>
      <c r="N173" s="372">
        <v>3540.0966486536981</v>
      </c>
      <c r="O173" s="372">
        <v>3509.5017994239356</v>
      </c>
      <c r="P173" s="372">
        <v>3461.3630295118974</v>
      </c>
      <c r="Q173" s="372">
        <v>3464.4298838712525</v>
      </c>
      <c r="R173" s="372">
        <v>3469.5025113440929</v>
      </c>
      <c r="S173" s="372">
        <v>3461.6721991288296</v>
      </c>
      <c r="T173" s="372">
        <v>3448.6092940204503</v>
      </c>
      <c r="U173" s="372">
        <v>3427.3908466138032</v>
      </c>
      <c r="V173" s="372">
        <v>3389.3333370037267</v>
      </c>
      <c r="W173" s="372">
        <v>3359.0035527057762</v>
      </c>
      <c r="X173" s="372">
        <v>3345.6226949445181</v>
      </c>
      <c r="Y173" s="372">
        <v>3356.9578560000054</v>
      </c>
      <c r="Z173" s="372">
        <v>3308.596557223058</v>
      </c>
      <c r="AA173" s="372">
        <v>3271.6231549935924</v>
      </c>
      <c r="AB173" s="372">
        <v>3246.0501679321724</v>
      </c>
      <c r="AC173" s="372">
        <v>3220.2484665266556</v>
      </c>
      <c r="AD173" s="372">
        <v>3203.4822892470897</v>
      </c>
      <c r="AE173" s="372">
        <v>3171.9031889888388</v>
      </c>
      <c r="AF173" s="372">
        <v>3181.0575545693878</v>
      </c>
      <c r="AG173" s="372">
        <v>3157.1345494461848</v>
      </c>
      <c r="AH173" s="372">
        <v>3133.9519022824834</v>
      </c>
      <c r="AI173" s="372">
        <v>3113.6261554076641</v>
      </c>
      <c r="AJ173" s="372">
        <v>3106.7388597255404</v>
      </c>
      <c r="AK173" s="372">
        <v>3103.7560954909391</v>
      </c>
      <c r="AL173" s="372">
        <v>3100.5076631242805</v>
      </c>
      <c r="AM173" s="372">
        <v>3078.1524917647116</v>
      </c>
      <c r="AN173" s="372">
        <v>3076.2713208156233</v>
      </c>
      <c r="AO173" s="372">
        <v>3067.652797644716</v>
      </c>
      <c r="AP173" s="372">
        <v>3065.5158061643451</v>
      </c>
      <c r="AQ173" s="372">
        <v>3056.0072452325999</v>
      </c>
      <c r="AR173" s="372">
        <v>3050.0089837514365</v>
      </c>
      <c r="AS173" s="372">
        <v>3040.7711033335818</v>
      </c>
      <c r="AT173" s="372">
        <v>3036.8965464519461</v>
      </c>
      <c r="AU173" s="372">
        <v>3018.4115899037461</v>
      </c>
      <c r="AV173" s="372">
        <v>3010.0258979521332</v>
      </c>
      <c r="AW173" s="372">
        <v>2999.3217936289052</v>
      </c>
      <c r="AX173" s="372">
        <v>3012.174837469644</v>
      </c>
      <c r="AY173" s="372">
        <v>2992.6834936316809</v>
      </c>
      <c r="AZ173" s="372">
        <v>2983.5295701766772</v>
      </c>
    </row>
    <row r="174" spans="1:52" ht="12" customHeight="1" x14ac:dyDescent="0.35">
      <c r="A174" s="116" t="s">
        <v>79</v>
      </c>
      <c r="B174" s="372">
        <v>3797.3193853735593</v>
      </c>
      <c r="C174" s="372">
        <v>3813.0387045894586</v>
      </c>
      <c r="D174" s="372">
        <v>3867.1860218040133</v>
      </c>
      <c r="E174" s="372">
        <v>3838.5753710652853</v>
      </c>
      <c r="F174" s="372">
        <v>3797.1644101712654</v>
      </c>
      <c r="G174" s="372">
        <v>3938.563649329828</v>
      </c>
      <c r="H174" s="372">
        <v>3991.1697418306189</v>
      </c>
      <c r="I174" s="372">
        <v>3919.5528477348162</v>
      </c>
      <c r="J174" s="372">
        <v>3928.0638493935348</v>
      </c>
      <c r="K174" s="372">
        <v>3897.7138861905114</v>
      </c>
      <c r="L174" s="372">
        <v>3849.4153446389091</v>
      </c>
      <c r="M174" s="372">
        <v>3838.5786226455566</v>
      </c>
      <c r="N174" s="372">
        <v>3808.1015664472416</v>
      </c>
      <c r="O174" s="372">
        <v>3788.4003063654454</v>
      </c>
      <c r="P174" s="372">
        <v>3776.4187645424113</v>
      </c>
      <c r="Q174" s="372">
        <v>3771.6135937920249</v>
      </c>
      <c r="R174" s="372">
        <v>3776.1747487326325</v>
      </c>
      <c r="S174" s="372">
        <v>3779.4553447415797</v>
      </c>
      <c r="T174" s="372">
        <v>3769.8978876187398</v>
      </c>
      <c r="U174" s="372">
        <v>3757.1810170947538</v>
      </c>
      <c r="V174" s="372">
        <v>3749.12897837025</v>
      </c>
      <c r="W174" s="372">
        <v>3759.0272017662023</v>
      </c>
      <c r="X174" s="372">
        <v>3761.9474420930305</v>
      </c>
      <c r="Y174" s="372">
        <v>3766.5857303125131</v>
      </c>
      <c r="Z174" s="372">
        <v>3786.4914208242467</v>
      </c>
      <c r="AA174" s="372">
        <v>3804.2462416765393</v>
      </c>
      <c r="AB174" s="372">
        <v>3821.1914466635722</v>
      </c>
      <c r="AC174" s="372">
        <v>3847.7728828620129</v>
      </c>
      <c r="AD174" s="372">
        <v>3855.9714198679671</v>
      </c>
      <c r="AE174" s="372">
        <v>3871.6699580540908</v>
      </c>
      <c r="AF174" s="372">
        <v>3879.7272151750058</v>
      </c>
      <c r="AG174" s="372">
        <v>3935.5807967704523</v>
      </c>
      <c r="AH174" s="372">
        <v>3945.5040465354145</v>
      </c>
      <c r="AI174" s="372">
        <v>3959.424780239588</v>
      </c>
      <c r="AJ174" s="372">
        <v>3983.9675890258409</v>
      </c>
      <c r="AK174" s="372">
        <v>3998.1902062052313</v>
      </c>
      <c r="AL174" s="372">
        <v>4006.963080835953</v>
      </c>
      <c r="AM174" s="372">
        <v>4019.3386494348488</v>
      </c>
      <c r="AN174" s="372">
        <v>4021.4362041575505</v>
      </c>
      <c r="AO174" s="372">
        <v>4025.2695310434133</v>
      </c>
      <c r="AP174" s="372">
        <v>4026.3529285252566</v>
      </c>
      <c r="AQ174" s="372">
        <v>4034.9504472193294</v>
      </c>
      <c r="AR174" s="372">
        <v>4035.4065196779848</v>
      </c>
      <c r="AS174" s="372">
        <v>4035.4975410075658</v>
      </c>
      <c r="AT174" s="372">
        <v>4036.5105278802725</v>
      </c>
      <c r="AU174" s="372">
        <v>4036.3171875718299</v>
      </c>
      <c r="AV174" s="372">
        <v>4036.3709715021259</v>
      </c>
      <c r="AW174" s="372">
        <v>4036.2346423631302</v>
      </c>
      <c r="AX174" s="372">
        <v>4034.9578708714362</v>
      </c>
      <c r="AY174" s="372">
        <v>4033.4993584910821</v>
      </c>
      <c r="AZ174" s="372">
        <v>4032.5713711422964</v>
      </c>
    </row>
    <row r="175" spans="1:52" ht="12" customHeight="1" x14ac:dyDescent="0.35">
      <c r="A175" s="116" t="s">
        <v>80</v>
      </c>
      <c r="B175" s="372">
        <v>130226.25666011068</v>
      </c>
      <c r="C175" s="372">
        <v>132698.1418729625</v>
      </c>
      <c r="D175" s="372">
        <v>132418.24990302903</v>
      </c>
      <c r="E175" s="372">
        <v>132180.91053777307</v>
      </c>
      <c r="F175" s="372">
        <v>131951.08701126394</v>
      </c>
      <c r="G175" s="372">
        <v>140564.51924253866</v>
      </c>
      <c r="H175" s="372">
        <v>149809.94001575973</v>
      </c>
      <c r="I175" s="372">
        <v>146685.66048521598</v>
      </c>
      <c r="J175" s="372">
        <v>155632.06385140624</v>
      </c>
      <c r="K175" s="372">
        <v>150848.1375864236</v>
      </c>
      <c r="L175" s="372">
        <v>152883.73798267602</v>
      </c>
      <c r="M175" s="372">
        <v>153258.88105141377</v>
      </c>
      <c r="N175" s="372">
        <v>154942.53435222025</v>
      </c>
      <c r="O175" s="372">
        <v>152554.30533850176</v>
      </c>
      <c r="P175" s="372">
        <v>146187.21454055028</v>
      </c>
      <c r="Q175" s="372">
        <v>143763.76604221365</v>
      </c>
      <c r="R175" s="372">
        <v>139818.17605134138</v>
      </c>
      <c r="S175" s="372">
        <v>135773.88306280234</v>
      </c>
      <c r="T175" s="372">
        <v>137977.23846365532</v>
      </c>
      <c r="U175" s="372">
        <v>141225.92341341914</v>
      </c>
      <c r="V175" s="372">
        <v>145730.22760786841</v>
      </c>
      <c r="W175" s="372">
        <v>145693.88743031293</v>
      </c>
      <c r="X175" s="372">
        <v>144903.30340436404</v>
      </c>
      <c r="Y175" s="372">
        <v>148588.4239959791</v>
      </c>
      <c r="Z175" s="372">
        <v>150164.25325616263</v>
      </c>
      <c r="AA175" s="372">
        <v>149873.44075118433</v>
      </c>
      <c r="AB175" s="372">
        <v>148562.20606502084</v>
      </c>
      <c r="AC175" s="372">
        <v>147248.52179270991</v>
      </c>
      <c r="AD175" s="372">
        <v>146601.81089972903</v>
      </c>
      <c r="AE175" s="372">
        <v>146311.92567789403</v>
      </c>
      <c r="AF175" s="372">
        <v>147056.31163531356</v>
      </c>
      <c r="AG175" s="372">
        <v>146808.62226135691</v>
      </c>
      <c r="AH175" s="372">
        <v>145443.67189450175</v>
      </c>
      <c r="AI175" s="372">
        <v>146652.98616126599</v>
      </c>
      <c r="AJ175" s="372">
        <v>147749.7189121581</v>
      </c>
      <c r="AK175" s="372">
        <v>148452.18844589015</v>
      </c>
      <c r="AL175" s="372">
        <v>148977.56795795204</v>
      </c>
      <c r="AM175" s="372">
        <v>149198.56758280989</v>
      </c>
      <c r="AN175" s="372">
        <v>150007.00456938564</v>
      </c>
      <c r="AO175" s="372">
        <v>150953.79193698178</v>
      </c>
      <c r="AP175" s="372">
        <v>150747.18112640595</v>
      </c>
      <c r="AQ175" s="372">
        <v>147958.30472352688</v>
      </c>
      <c r="AR175" s="372">
        <v>147645.64794938089</v>
      </c>
      <c r="AS175" s="372">
        <v>147651.98677517302</v>
      </c>
      <c r="AT175" s="372">
        <v>147568.52247776109</v>
      </c>
      <c r="AU175" s="372">
        <v>146647.7287531723</v>
      </c>
      <c r="AV175" s="372">
        <v>145840.80131876032</v>
      </c>
      <c r="AW175" s="372">
        <v>144512.3801287314</v>
      </c>
      <c r="AX175" s="372">
        <v>144771.83642348149</v>
      </c>
      <c r="AY175" s="372">
        <v>143792.35721010395</v>
      </c>
      <c r="AZ175" s="372">
        <v>144051.7153009623</v>
      </c>
    </row>
    <row r="176" spans="1:52" ht="12" customHeight="1" x14ac:dyDescent="0.35">
      <c r="A176" s="373" t="s">
        <v>81</v>
      </c>
      <c r="B176" s="374">
        <v>0</v>
      </c>
      <c r="C176" s="374">
        <v>0</v>
      </c>
      <c r="D176" s="374">
        <v>0</v>
      </c>
      <c r="E176" s="374">
        <v>0</v>
      </c>
      <c r="F176" s="374">
        <v>0</v>
      </c>
      <c r="G176" s="374">
        <v>0</v>
      </c>
      <c r="H176" s="374">
        <v>0</v>
      </c>
      <c r="I176" s="374">
        <v>0</v>
      </c>
      <c r="J176" s="374">
        <v>0</v>
      </c>
      <c r="K176" s="374">
        <v>0</v>
      </c>
      <c r="L176" s="374">
        <v>0</v>
      </c>
      <c r="M176" s="374">
        <v>0</v>
      </c>
      <c r="N176" s="374">
        <v>0</v>
      </c>
      <c r="O176" s="374">
        <v>0</v>
      </c>
      <c r="P176" s="374">
        <v>0</v>
      </c>
      <c r="Q176" s="374">
        <v>0</v>
      </c>
      <c r="R176" s="374">
        <v>0</v>
      </c>
      <c r="S176" s="374">
        <v>0</v>
      </c>
      <c r="T176" s="374">
        <v>0</v>
      </c>
      <c r="U176" s="374">
        <v>0</v>
      </c>
      <c r="V176" s="374">
        <v>0</v>
      </c>
      <c r="W176" s="374">
        <v>0</v>
      </c>
      <c r="X176" s="374">
        <v>0</v>
      </c>
      <c r="Y176" s="374">
        <v>0</v>
      </c>
      <c r="Z176" s="374">
        <v>0</v>
      </c>
      <c r="AA176" s="374">
        <v>0</v>
      </c>
      <c r="AB176" s="374">
        <v>0</v>
      </c>
      <c r="AC176" s="374">
        <v>0</v>
      </c>
      <c r="AD176" s="374">
        <v>0</v>
      </c>
      <c r="AE176" s="374">
        <v>0</v>
      </c>
      <c r="AF176" s="374">
        <v>0</v>
      </c>
      <c r="AG176" s="374">
        <v>0</v>
      </c>
      <c r="AH176" s="374">
        <v>0</v>
      </c>
      <c r="AI176" s="374">
        <v>0</v>
      </c>
      <c r="AJ176" s="374">
        <v>0</v>
      </c>
      <c r="AK176" s="374">
        <v>0</v>
      </c>
      <c r="AL176" s="374">
        <v>0</v>
      </c>
      <c r="AM176" s="374">
        <v>0</v>
      </c>
      <c r="AN176" s="374">
        <v>0</v>
      </c>
      <c r="AO176" s="374">
        <v>0</v>
      </c>
      <c r="AP176" s="374">
        <v>0</v>
      </c>
      <c r="AQ176" s="374">
        <v>0</v>
      </c>
      <c r="AR176" s="374">
        <v>0</v>
      </c>
      <c r="AS176" s="374">
        <v>0</v>
      </c>
      <c r="AT176" s="374">
        <v>0</v>
      </c>
      <c r="AU176" s="374">
        <v>0</v>
      </c>
      <c r="AV176" s="374">
        <v>0</v>
      </c>
      <c r="AW176" s="374">
        <v>0</v>
      </c>
      <c r="AX176" s="374">
        <v>0</v>
      </c>
      <c r="AY176" s="374">
        <v>0</v>
      </c>
      <c r="AZ176" s="374">
        <v>0</v>
      </c>
    </row>
    <row r="177" spans="1:52" ht="12" customHeight="1" x14ac:dyDescent="0.35">
      <c r="A177" s="116" t="s">
        <v>82</v>
      </c>
      <c r="B177" s="372">
        <v>0</v>
      </c>
      <c r="C177" s="372">
        <v>0</v>
      </c>
      <c r="D177" s="372">
        <v>0</v>
      </c>
      <c r="E177" s="372">
        <v>0</v>
      </c>
      <c r="F177" s="372">
        <v>0</v>
      </c>
      <c r="G177" s="372">
        <v>0</v>
      </c>
      <c r="H177" s="372">
        <v>0</v>
      </c>
      <c r="I177" s="372">
        <v>0</v>
      </c>
      <c r="J177" s="372">
        <v>0</v>
      </c>
      <c r="K177" s="372">
        <v>0</v>
      </c>
      <c r="L177" s="372">
        <v>0</v>
      </c>
      <c r="M177" s="372">
        <v>0</v>
      </c>
      <c r="N177" s="372">
        <v>0</v>
      </c>
      <c r="O177" s="372">
        <v>0</v>
      </c>
      <c r="P177" s="372">
        <v>0</v>
      </c>
      <c r="Q177" s="372">
        <v>0</v>
      </c>
      <c r="R177" s="372">
        <v>0</v>
      </c>
      <c r="S177" s="372">
        <v>0</v>
      </c>
      <c r="T177" s="372">
        <v>0</v>
      </c>
      <c r="U177" s="372">
        <v>0</v>
      </c>
      <c r="V177" s="372">
        <v>0</v>
      </c>
      <c r="W177" s="372">
        <v>0</v>
      </c>
      <c r="X177" s="372">
        <v>0</v>
      </c>
      <c r="Y177" s="372">
        <v>0</v>
      </c>
      <c r="Z177" s="372">
        <v>0</v>
      </c>
      <c r="AA177" s="372">
        <v>0</v>
      </c>
      <c r="AB177" s="372">
        <v>0</v>
      </c>
      <c r="AC177" s="372">
        <v>0</v>
      </c>
      <c r="AD177" s="372">
        <v>0</v>
      </c>
      <c r="AE177" s="372">
        <v>0</v>
      </c>
      <c r="AF177" s="372">
        <v>0</v>
      </c>
      <c r="AG177" s="372">
        <v>0</v>
      </c>
      <c r="AH177" s="372">
        <v>0</v>
      </c>
      <c r="AI177" s="372">
        <v>0</v>
      </c>
      <c r="AJ177" s="372">
        <v>0</v>
      </c>
      <c r="AK177" s="372">
        <v>0</v>
      </c>
      <c r="AL177" s="372">
        <v>0</v>
      </c>
      <c r="AM177" s="372">
        <v>0</v>
      </c>
      <c r="AN177" s="372">
        <v>0</v>
      </c>
      <c r="AO177" s="372">
        <v>0</v>
      </c>
      <c r="AP177" s="372">
        <v>0</v>
      </c>
      <c r="AQ177" s="372">
        <v>0</v>
      </c>
      <c r="AR177" s="372">
        <v>0</v>
      </c>
      <c r="AS177" s="372">
        <v>0</v>
      </c>
      <c r="AT177" s="372">
        <v>0</v>
      </c>
      <c r="AU177" s="372">
        <v>0</v>
      </c>
      <c r="AV177" s="372">
        <v>0</v>
      </c>
      <c r="AW177" s="372">
        <v>0</v>
      </c>
      <c r="AX177" s="372">
        <v>0</v>
      </c>
      <c r="AY177" s="372">
        <v>0</v>
      </c>
      <c r="AZ177" s="372">
        <v>0</v>
      </c>
    </row>
    <row r="178" spans="1:52" ht="12" customHeight="1" x14ac:dyDescent="0.35">
      <c r="A178" s="116" t="s">
        <v>83</v>
      </c>
      <c r="B178" s="372">
        <v>0</v>
      </c>
      <c r="C178" s="372">
        <v>0</v>
      </c>
      <c r="D178" s="372">
        <v>0</v>
      </c>
      <c r="E178" s="372">
        <v>0</v>
      </c>
      <c r="F178" s="372">
        <v>0</v>
      </c>
      <c r="G178" s="372">
        <v>0</v>
      </c>
      <c r="H178" s="372">
        <v>0</v>
      </c>
      <c r="I178" s="372">
        <v>0</v>
      </c>
      <c r="J178" s="372">
        <v>0</v>
      </c>
      <c r="K178" s="372">
        <v>0</v>
      </c>
      <c r="L178" s="372">
        <v>0</v>
      </c>
      <c r="M178" s="372">
        <v>0</v>
      </c>
      <c r="N178" s="372">
        <v>0</v>
      </c>
      <c r="O178" s="372">
        <v>0</v>
      </c>
      <c r="P178" s="372">
        <v>0</v>
      </c>
      <c r="Q178" s="372">
        <v>0</v>
      </c>
      <c r="R178" s="372">
        <v>0</v>
      </c>
      <c r="S178" s="372">
        <v>0</v>
      </c>
      <c r="T178" s="372">
        <v>0</v>
      </c>
      <c r="U178" s="372">
        <v>0</v>
      </c>
      <c r="V178" s="372">
        <v>0</v>
      </c>
      <c r="W178" s="372">
        <v>0</v>
      </c>
      <c r="X178" s="372">
        <v>0</v>
      </c>
      <c r="Y178" s="372">
        <v>0</v>
      </c>
      <c r="Z178" s="372">
        <v>0</v>
      </c>
      <c r="AA178" s="372">
        <v>0</v>
      </c>
      <c r="AB178" s="372">
        <v>0</v>
      </c>
      <c r="AC178" s="372">
        <v>0</v>
      </c>
      <c r="AD178" s="372">
        <v>0</v>
      </c>
      <c r="AE178" s="372">
        <v>0</v>
      </c>
      <c r="AF178" s="372">
        <v>0</v>
      </c>
      <c r="AG178" s="372">
        <v>0</v>
      </c>
      <c r="AH178" s="372">
        <v>0</v>
      </c>
      <c r="AI178" s="372">
        <v>0</v>
      </c>
      <c r="AJ178" s="372">
        <v>0</v>
      </c>
      <c r="AK178" s="372">
        <v>0</v>
      </c>
      <c r="AL178" s="372">
        <v>0</v>
      </c>
      <c r="AM178" s="372">
        <v>0</v>
      </c>
      <c r="AN178" s="372">
        <v>0</v>
      </c>
      <c r="AO178" s="372">
        <v>0</v>
      </c>
      <c r="AP178" s="372">
        <v>0</v>
      </c>
      <c r="AQ178" s="372">
        <v>0</v>
      </c>
      <c r="AR178" s="372">
        <v>0</v>
      </c>
      <c r="AS178" s="372">
        <v>0</v>
      </c>
      <c r="AT178" s="372">
        <v>0</v>
      </c>
      <c r="AU178" s="372">
        <v>0</v>
      </c>
      <c r="AV178" s="372">
        <v>0</v>
      </c>
      <c r="AW178" s="372">
        <v>0</v>
      </c>
      <c r="AX178" s="372">
        <v>0</v>
      </c>
      <c r="AY178" s="372">
        <v>0</v>
      </c>
      <c r="AZ178" s="372">
        <v>0</v>
      </c>
    </row>
    <row r="179" spans="1:52" ht="12" customHeight="1" x14ac:dyDescent="0.35">
      <c r="A179" s="120" t="s">
        <v>84</v>
      </c>
      <c r="B179" s="375">
        <v>0</v>
      </c>
      <c r="C179" s="375">
        <v>0</v>
      </c>
      <c r="D179" s="375">
        <v>0</v>
      </c>
      <c r="E179" s="375">
        <v>0</v>
      </c>
      <c r="F179" s="375">
        <v>0</v>
      </c>
      <c r="G179" s="375">
        <v>0</v>
      </c>
      <c r="H179" s="375">
        <v>0</v>
      </c>
      <c r="I179" s="375">
        <v>0</v>
      </c>
      <c r="J179" s="375">
        <v>0</v>
      </c>
      <c r="K179" s="375">
        <v>0</v>
      </c>
      <c r="L179" s="375">
        <v>0</v>
      </c>
      <c r="M179" s="375">
        <v>0</v>
      </c>
      <c r="N179" s="375">
        <v>0</v>
      </c>
      <c r="O179" s="375">
        <v>0</v>
      </c>
      <c r="P179" s="375">
        <v>0</v>
      </c>
      <c r="Q179" s="375">
        <v>0</v>
      </c>
      <c r="R179" s="375">
        <v>0</v>
      </c>
      <c r="S179" s="375">
        <v>0</v>
      </c>
      <c r="T179" s="375">
        <v>0</v>
      </c>
      <c r="U179" s="375">
        <v>0</v>
      </c>
      <c r="V179" s="375">
        <v>0</v>
      </c>
      <c r="W179" s="375">
        <v>0</v>
      </c>
      <c r="X179" s="375">
        <v>0</v>
      </c>
      <c r="Y179" s="375">
        <v>0</v>
      </c>
      <c r="Z179" s="375">
        <v>0</v>
      </c>
      <c r="AA179" s="375">
        <v>0</v>
      </c>
      <c r="AB179" s="375">
        <v>0</v>
      </c>
      <c r="AC179" s="375">
        <v>0</v>
      </c>
      <c r="AD179" s="375">
        <v>0</v>
      </c>
      <c r="AE179" s="375">
        <v>0</v>
      </c>
      <c r="AF179" s="375">
        <v>0</v>
      </c>
      <c r="AG179" s="375">
        <v>0</v>
      </c>
      <c r="AH179" s="375">
        <v>0</v>
      </c>
      <c r="AI179" s="375">
        <v>0</v>
      </c>
      <c r="AJ179" s="375">
        <v>0</v>
      </c>
      <c r="AK179" s="375">
        <v>0</v>
      </c>
      <c r="AL179" s="375">
        <v>0</v>
      </c>
      <c r="AM179" s="375">
        <v>0</v>
      </c>
      <c r="AN179" s="375">
        <v>0</v>
      </c>
      <c r="AO179" s="375">
        <v>0</v>
      </c>
      <c r="AP179" s="375">
        <v>0</v>
      </c>
      <c r="AQ179" s="375">
        <v>0</v>
      </c>
      <c r="AR179" s="375">
        <v>0</v>
      </c>
      <c r="AS179" s="375">
        <v>0</v>
      </c>
      <c r="AT179" s="375">
        <v>0</v>
      </c>
      <c r="AU179" s="375">
        <v>0</v>
      </c>
      <c r="AV179" s="375">
        <v>0</v>
      </c>
      <c r="AW179" s="375">
        <v>0</v>
      </c>
      <c r="AX179" s="375">
        <v>0</v>
      </c>
      <c r="AY179" s="375">
        <v>0</v>
      </c>
      <c r="AZ179" s="375">
        <v>0</v>
      </c>
    </row>
    <row r="180" spans="1:52" ht="12" customHeight="1" x14ac:dyDescent="0.35">
      <c r="A180" s="135" t="s">
        <v>85</v>
      </c>
      <c r="B180" s="376">
        <v>554.09663082220641</v>
      </c>
      <c r="C180" s="376">
        <v>597.88187444576158</v>
      </c>
      <c r="D180" s="376">
        <v>593.95586934399489</v>
      </c>
      <c r="E180" s="376">
        <v>588.57543691904175</v>
      </c>
      <c r="F180" s="376">
        <v>586.96503807968577</v>
      </c>
      <c r="G180" s="376">
        <v>626.21987112137629</v>
      </c>
      <c r="H180" s="376">
        <v>673.43109690815447</v>
      </c>
      <c r="I180" s="376">
        <v>666.17620084238956</v>
      </c>
      <c r="J180" s="376">
        <v>696.79267572497076</v>
      </c>
      <c r="K180" s="376">
        <v>667.23860967493476</v>
      </c>
      <c r="L180" s="376">
        <v>675.28711643311055</v>
      </c>
      <c r="M180" s="376">
        <v>678.62911672528969</v>
      </c>
      <c r="N180" s="376">
        <v>686.63331041329809</v>
      </c>
      <c r="O180" s="376">
        <v>675.94487490341658</v>
      </c>
      <c r="P180" s="376">
        <v>661.76884379989235</v>
      </c>
      <c r="Q180" s="376">
        <v>661.66820756970685</v>
      </c>
      <c r="R180" s="376">
        <v>647.67277120764618</v>
      </c>
      <c r="S180" s="376">
        <v>629.87019227403584</v>
      </c>
      <c r="T180" s="376">
        <v>641.43695764219581</v>
      </c>
      <c r="U180" s="376">
        <v>658.9863327603839</v>
      </c>
      <c r="V180" s="376">
        <v>677.9826635218742</v>
      </c>
      <c r="W180" s="376">
        <v>679.03104418557689</v>
      </c>
      <c r="X180" s="376">
        <v>676.65838612868822</v>
      </c>
      <c r="Y180" s="376">
        <v>693.94486100185622</v>
      </c>
      <c r="Z180" s="376">
        <v>704.17959702500684</v>
      </c>
      <c r="AA180" s="376">
        <v>706.69416502458807</v>
      </c>
      <c r="AB180" s="376">
        <v>704.26863828416958</v>
      </c>
      <c r="AC180" s="376">
        <v>703.08043469086078</v>
      </c>
      <c r="AD180" s="376">
        <v>702.6166149249409</v>
      </c>
      <c r="AE180" s="376">
        <v>704.25842133213166</v>
      </c>
      <c r="AF180" s="376">
        <v>709.55964654876368</v>
      </c>
      <c r="AG180" s="376">
        <v>713.50860042711815</v>
      </c>
      <c r="AH180" s="376">
        <v>708.7893053706033</v>
      </c>
      <c r="AI180" s="376">
        <v>716.10313247479871</v>
      </c>
      <c r="AJ180" s="376">
        <v>724.31738388749693</v>
      </c>
      <c r="AK180" s="376">
        <v>731.52144711613403</v>
      </c>
      <c r="AL180" s="376">
        <v>734.99426779907913</v>
      </c>
      <c r="AM180" s="376">
        <v>738.22698562094877</v>
      </c>
      <c r="AN180" s="376">
        <v>742.5372824238176</v>
      </c>
      <c r="AO180" s="376">
        <v>747.37558337254336</v>
      </c>
      <c r="AP180" s="376">
        <v>747.0128563318043</v>
      </c>
      <c r="AQ180" s="376">
        <v>745.55823283121731</v>
      </c>
      <c r="AR180" s="376">
        <v>745.4528710949528</v>
      </c>
      <c r="AS180" s="376">
        <v>748.48455162233734</v>
      </c>
      <c r="AT180" s="376">
        <v>752.41767580148655</v>
      </c>
      <c r="AU180" s="376">
        <v>752.38136542095003</v>
      </c>
      <c r="AV180" s="376">
        <v>752.79555528750689</v>
      </c>
      <c r="AW180" s="376">
        <v>752.72105765613264</v>
      </c>
      <c r="AX180" s="376">
        <v>756.83305700434414</v>
      </c>
      <c r="AY180" s="376">
        <v>756.54326257540095</v>
      </c>
      <c r="AZ180" s="376">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pageSetUpPr fitToPage="1"/>
  </sheetPr>
  <dimension ref="A1:AZ37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945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35">
      <c r="A4" s="189" t="s">
        <v>946</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0.5" x14ac:dyDescent="0.35">
      <c r="A5" s="178" t="s">
        <v>947</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0.5" x14ac:dyDescent="0.35">
      <c r="A6" s="178" t="s">
        <v>948</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0.5" x14ac:dyDescent="0.35">
      <c r="A7" s="191" t="s">
        <v>949</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950</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35">
      <c r="A11" s="170" t="s">
        <v>951</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35">
      <c r="A12" s="27" t="s">
        <v>952</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3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3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3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3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3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3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3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3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3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3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3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3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3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3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3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35">
      <c r="A37" s="52" t="s">
        <v>947</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35">
      <c r="A38" s="178" t="s">
        <v>948</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35">
      <c r="A39" s="53" t="s">
        <v>953</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3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3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35">
      <c r="A43" s="52" t="s">
        <v>947</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35">
      <c r="A44" s="178" t="s">
        <v>948</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35">
      <c r="A45" s="53" t="s">
        <v>953</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3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3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35">
      <c r="A48" s="25" t="s">
        <v>947</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35">
      <c r="A49" s="170" t="s">
        <v>948</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0.5" x14ac:dyDescent="0.35">
      <c r="A50" s="27" t="s">
        <v>953</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3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35">
      <c r="A52" s="25" t="s">
        <v>947</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35">
      <c r="A53" s="170" t="s">
        <v>948</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35">
      <c r="A54" s="27" t="s">
        <v>953</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3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35">
      <c r="A56" s="25" t="s">
        <v>947</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35">
      <c r="A57" s="170" t="s">
        <v>948</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35">
      <c r="A58" s="27" t="s">
        <v>953</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3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3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35">
      <c r="A61" s="198" t="s">
        <v>947</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35">
      <c r="A62" s="366" t="s">
        <v>41</v>
      </c>
      <c r="B62" s="367">
        <v>58.640468441665085</v>
      </c>
      <c r="C62" s="367">
        <v>56.067491799292704</v>
      </c>
      <c r="D62" s="367">
        <v>56.746090914575248</v>
      </c>
      <c r="E62" s="367">
        <v>58.629244452456028</v>
      </c>
      <c r="F62" s="367">
        <v>57.490067849194389</v>
      </c>
      <c r="G62" s="367">
        <v>57.472440614851457</v>
      </c>
      <c r="H62" s="367">
        <v>59.595000554367765</v>
      </c>
      <c r="I62" s="367">
        <v>62.513288601257834</v>
      </c>
      <c r="J62" s="367">
        <v>58.776456625498426</v>
      </c>
      <c r="K62" s="367">
        <v>52.947665065526252</v>
      </c>
      <c r="L62" s="367">
        <v>55.958942628233224</v>
      </c>
      <c r="M62" s="367">
        <v>55.020801188688836</v>
      </c>
      <c r="N62" s="367">
        <v>57.324179206781309</v>
      </c>
      <c r="O62" s="367">
        <v>59.834393301308623</v>
      </c>
      <c r="P62" s="367">
        <v>54.778862135870583</v>
      </c>
      <c r="Q62" s="367">
        <v>54.341408706756333</v>
      </c>
      <c r="R62" s="367">
        <v>44.299803940691369</v>
      </c>
      <c r="S62" s="367">
        <v>36.078436020440058</v>
      </c>
      <c r="T62" s="367">
        <v>29.376546841067</v>
      </c>
      <c r="U62" s="367">
        <v>41.729407733784484</v>
      </c>
      <c r="V62" s="367">
        <v>32.579500793440033</v>
      </c>
      <c r="W62" s="367">
        <v>25.735828537251695</v>
      </c>
      <c r="X62" s="367">
        <v>40.418800118890012</v>
      </c>
      <c r="Y62" s="367">
        <v>29.086247109984718</v>
      </c>
      <c r="Z62" s="367">
        <v>21.263712195710731</v>
      </c>
      <c r="AA62" s="367">
        <v>27.495491443128753</v>
      </c>
      <c r="AB62" s="367">
        <v>18.649324175196512</v>
      </c>
      <c r="AC62" s="367">
        <v>14.597134127223992</v>
      </c>
      <c r="AD62" s="367">
        <v>22.993524229567306</v>
      </c>
      <c r="AE62" s="367">
        <v>15.135517546320163</v>
      </c>
      <c r="AF62" s="367">
        <v>14.25583306162962</v>
      </c>
      <c r="AG62" s="367">
        <v>14.933195074078828</v>
      </c>
      <c r="AH62" s="367">
        <v>15.413922400611368</v>
      </c>
      <c r="AI62" s="367">
        <v>16.416799305543417</v>
      </c>
      <c r="AJ62" s="367">
        <v>18.202782935354087</v>
      </c>
      <c r="AK62" s="367">
        <v>19.091373842466023</v>
      </c>
      <c r="AL62" s="367">
        <v>22.171998737573816</v>
      </c>
      <c r="AM62" s="367">
        <v>22.63519453139298</v>
      </c>
      <c r="AN62" s="367">
        <v>23.556346863076254</v>
      </c>
      <c r="AO62" s="367">
        <v>23.90478399036067</v>
      </c>
      <c r="AP62" s="367">
        <v>24.470519893014071</v>
      </c>
      <c r="AQ62" s="367">
        <v>25.105100397125607</v>
      </c>
      <c r="AR62" s="367">
        <v>29.11197077346602</v>
      </c>
      <c r="AS62" s="367">
        <v>38.006404746002588</v>
      </c>
      <c r="AT62" s="367">
        <v>38.40122804082926</v>
      </c>
      <c r="AU62" s="367">
        <v>38.414904403929363</v>
      </c>
      <c r="AV62" s="367">
        <v>38.369249267460653</v>
      </c>
      <c r="AW62" s="367">
        <v>38.612114590509123</v>
      </c>
      <c r="AX62" s="367">
        <v>39.102112508457488</v>
      </c>
      <c r="AY62" s="367">
        <v>39.528031942408354</v>
      </c>
      <c r="AZ62" s="367">
        <v>39.789688514231322</v>
      </c>
    </row>
    <row r="63" spans="1:52" ht="12" customHeight="1" x14ac:dyDescent="0.3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3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3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3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3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3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3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3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35">
      <c r="A71" s="368" t="s">
        <v>954</v>
      </c>
      <c r="B71" s="369">
        <v>329.46914393081789</v>
      </c>
      <c r="C71" s="369">
        <v>332.19912024762016</v>
      </c>
      <c r="D71" s="369">
        <v>335.16889948729045</v>
      </c>
      <c r="E71" s="369">
        <v>338.48967584478976</v>
      </c>
      <c r="F71" s="369">
        <v>356.1551304136571</v>
      </c>
      <c r="G71" s="369">
        <v>347.34157226993079</v>
      </c>
      <c r="H71" s="369">
        <v>364.87694353427884</v>
      </c>
      <c r="I71" s="369">
        <v>369.94682776316125</v>
      </c>
      <c r="J71" s="369">
        <v>349.22079805461755</v>
      </c>
      <c r="K71" s="369">
        <v>307.80261043514633</v>
      </c>
      <c r="L71" s="369">
        <v>322.57375732458706</v>
      </c>
      <c r="M71" s="369">
        <v>318.74508488973726</v>
      </c>
      <c r="N71" s="369">
        <v>324.32207883365072</v>
      </c>
      <c r="O71" s="369">
        <v>327.19144507622286</v>
      </c>
      <c r="P71" s="369">
        <v>307.19052219251665</v>
      </c>
      <c r="Q71" s="369">
        <v>297.95321568692674</v>
      </c>
      <c r="R71" s="369">
        <v>300.80920723048524</v>
      </c>
      <c r="S71" s="369">
        <v>304.6466115652147</v>
      </c>
      <c r="T71" s="369">
        <v>309.23180924280956</v>
      </c>
      <c r="U71" s="369">
        <v>313.05153511257413</v>
      </c>
      <c r="V71" s="369">
        <v>316.4739706323648</v>
      </c>
      <c r="W71" s="369">
        <v>318.75282271318321</v>
      </c>
      <c r="X71" s="369">
        <v>320.92132709979211</v>
      </c>
      <c r="Y71" s="369">
        <v>322.04787506817064</v>
      </c>
      <c r="Z71" s="369">
        <v>322.71422307236742</v>
      </c>
      <c r="AA71" s="369">
        <v>324.20440940757993</v>
      </c>
      <c r="AB71" s="369">
        <v>325.29570680365271</v>
      </c>
      <c r="AC71" s="369">
        <v>326.70052802503875</v>
      </c>
      <c r="AD71" s="369">
        <v>327.99721364482309</v>
      </c>
      <c r="AE71" s="369">
        <v>329.20122305026507</v>
      </c>
      <c r="AF71" s="369">
        <v>330.45384444684652</v>
      </c>
      <c r="AG71" s="369">
        <v>332.08979038085937</v>
      </c>
      <c r="AH71" s="369">
        <v>333.50953517561487</v>
      </c>
      <c r="AI71" s="369">
        <v>335.51579822213495</v>
      </c>
      <c r="AJ71" s="369">
        <v>336.4444776994809</v>
      </c>
      <c r="AK71" s="369">
        <v>338.37717978878555</v>
      </c>
      <c r="AL71" s="369">
        <v>339.93948167099592</v>
      </c>
      <c r="AM71" s="369">
        <v>341.9114321338227</v>
      </c>
      <c r="AN71" s="369">
        <v>344.35909544510434</v>
      </c>
      <c r="AO71" s="369">
        <v>346.61508693975321</v>
      </c>
      <c r="AP71" s="369">
        <v>348.89879889834623</v>
      </c>
      <c r="AQ71" s="369">
        <v>352.22169319196445</v>
      </c>
      <c r="AR71" s="369">
        <v>353.01331708435413</v>
      </c>
      <c r="AS71" s="369">
        <v>350.48985351699122</v>
      </c>
      <c r="AT71" s="369">
        <v>353.80860187140803</v>
      </c>
      <c r="AU71" s="369">
        <v>356.10497134683703</v>
      </c>
      <c r="AV71" s="369">
        <v>359.72251235106245</v>
      </c>
      <c r="AW71" s="369">
        <v>362.36534129808859</v>
      </c>
      <c r="AX71" s="369">
        <v>366.0606927141597</v>
      </c>
      <c r="AY71" s="369">
        <v>368.87338423594656</v>
      </c>
      <c r="AZ71" s="369">
        <v>371.9329254315756</v>
      </c>
    </row>
    <row r="72" spans="1:52" ht="12" customHeight="1" x14ac:dyDescent="0.35">
      <c r="A72" s="106" t="s">
        <v>955</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35">
      <c r="A73" s="80" t="s">
        <v>956</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3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3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3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3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3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3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3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3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3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3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35">
      <c r="A84" s="80" t="s">
        <v>957</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35">
      <c r="A85" s="184" t="s">
        <v>958</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35">
      <c r="A86" s="198" t="s">
        <v>959</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3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35">
      <c r="A88" s="366" t="s">
        <v>42</v>
      </c>
      <c r="B88" s="367">
        <v>277.45218543824456</v>
      </c>
      <c r="C88" s="367">
        <v>273.89163875929933</v>
      </c>
      <c r="D88" s="367">
        <v>277.99092300526843</v>
      </c>
      <c r="E88" s="367">
        <v>289.33045781611457</v>
      </c>
      <c r="F88" s="367">
        <v>291.96258191878985</v>
      </c>
      <c r="G88" s="367">
        <v>300.8761783199663</v>
      </c>
      <c r="H88" s="367">
        <v>304.13703652762985</v>
      </c>
      <c r="I88" s="367">
        <v>309.1125924944958</v>
      </c>
      <c r="J88" s="367">
        <v>286.12665285218463</v>
      </c>
      <c r="K88" s="367">
        <v>267.77629853447394</v>
      </c>
      <c r="L88" s="367">
        <v>278.33508521412602</v>
      </c>
      <c r="M88" s="367">
        <v>267.14811071183556</v>
      </c>
      <c r="N88" s="367">
        <v>262.16424202883235</v>
      </c>
      <c r="O88" s="367">
        <v>262.13800890207551</v>
      </c>
      <c r="P88" s="367">
        <v>268.17060618795455</v>
      </c>
      <c r="Q88" s="367">
        <v>267.81352907393915</v>
      </c>
      <c r="R88" s="367">
        <v>269.73063025298637</v>
      </c>
      <c r="S88" s="367">
        <v>276.5301734733888</v>
      </c>
      <c r="T88" s="367">
        <v>280.76044762778417</v>
      </c>
      <c r="U88" s="367">
        <v>283.16191611172638</v>
      </c>
      <c r="V88" s="367">
        <v>279.96886313713259</v>
      </c>
      <c r="W88" s="367">
        <v>281.12582793495301</v>
      </c>
      <c r="X88" s="367">
        <v>282.07264215231032</v>
      </c>
      <c r="Y88" s="367">
        <v>281.6878569589864</v>
      </c>
      <c r="Z88" s="367">
        <v>279.9592752239534</v>
      </c>
      <c r="AA88" s="367">
        <v>278.72458585030301</v>
      </c>
      <c r="AB88" s="367">
        <v>278.46390212231898</v>
      </c>
      <c r="AC88" s="367">
        <v>277.72652977449502</v>
      </c>
      <c r="AD88" s="367">
        <v>278.06968987338036</v>
      </c>
      <c r="AE88" s="367">
        <v>278.07901351139174</v>
      </c>
      <c r="AF88" s="367">
        <v>277.06462796254368</v>
      </c>
      <c r="AG88" s="367">
        <v>276.24133300016808</v>
      </c>
      <c r="AH88" s="367">
        <v>275.54308683996845</v>
      </c>
      <c r="AI88" s="367">
        <v>274.68399420377119</v>
      </c>
      <c r="AJ88" s="367">
        <v>272.54723804494012</v>
      </c>
      <c r="AK88" s="367">
        <v>270.68822911598886</v>
      </c>
      <c r="AL88" s="367">
        <v>270.01267316845326</v>
      </c>
      <c r="AM88" s="367">
        <v>268.71543873949759</v>
      </c>
      <c r="AN88" s="367">
        <v>268.68197723444916</v>
      </c>
      <c r="AO88" s="367">
        <v>267.86745412568888</v>
      </c>
      <c r="AP88" s="367">
        <v>266.27968586365205</v>
      </c>
      <c r="AQ88" s="367">
        <v>265.56399054599967</v>
      </c>
      <c r="AR88" s="367">
        <v>264.31326369377916</v>
      </c>
      <c r="AS88" s="367">
        <v>262.9852366186006</v>
      </c>
      <c r="AT88" s="367">
        <v>260.57516476055963</v>
      </c>
      <c r="AU88" s="367">
        <v>258.45721888705884</v>
      </c>
      <c r="AV88" s="367">
        <v>257.78761574383742</v>
      </c>
      <c r="AW88" s="367">
        <v>255.78672377826271</v>
      </c>
      <c r="AX88" s="367">
        <v>255.37815196804507</v>
      </c>
      <c r="AY88" s="367">
        <v>255.03845232039205</v>
      </c>
      <c r="AZ88" s="367">
        <v>253.76732102827478</v>
      </c>
    </row>
    <row r="89" spans="1:52" ht="12" customHeight="1" x14ac:dyDescent="0.3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3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3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3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3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3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3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35">
      <c r="A96" s="368" t="s">
        <v>960</v>
      </c>
      <c r="B96" s="369">
        <v>1631.0086095562569</v>
      </c>
      <c r="C96" s="369">
        <v>1659.4818987246535</v>
      </c>
      <c r="D96" s="369">
        <v>1700.8322519551293</v>
      </c>
      <c r="E96" s="369">
        <v>1720.3959425905921</v>
      </c>
      <c r="F96" s="369">
        <v>1838.3595746107887</v>
      </c>
      <c r="G96" s="369">
        <v>1843.8730750511356</v>
      </c>
      <c r="H96" s="369">
        <v>1834.1801734402577</v>
      </c>
      <c r="I96" s="369">
        <v>1835.4035362863444</v>
      </c>
      <c r="J96" s="369">
        <v>1738.2006154159649</v>
      </c>
      <c r="K96" s="369">
        <v>1573.2495765614945</v>
      </c>
      <c r="L96" s="369">
        <v>1610.5461436043238</v>
      </c>
      <c r="M96" s="369">
        <v>1599.7186832541231</v>
      </c>
      <c r="N96" s="369">
        <v>1545.291163323808</v>
      </c>
      <c r="O96" s="369">
        <v>1466.5833963178577</v>
      </c>
      <c r="P96" s="369">
        <v>1519.5399937593486</v>
      </c>
      <c r="Q96" s="369">
        <v>1485.603166113367</v>
      </c>
      <c r="R96" s="369">
        <v>1503.5813737931651</v>
      </c>
      <c r="S96" s="369">
        <v>1542.9530957328038</v>
      </c>
      <c r="T96" s="369">
        <v>1563.7807803715887</v>
      </c>
      <c r="U96" s="369">
        <v>1574.5616644013114</v>
      </c>
      <c r="V96" s="369">
        <v>1586.8696802371296</v>
      </c>
      <c r="W96" s="369">
        <v>1599.4743603340844</v>
      </c>
      <c r="X96" s="369">
        <v>1612.6211049295689</v>
      </c>
      <c r="Y96" s="369">
        <v>1615.6831560569617</v>
      </c>
      <c r="Z96" s="369">
        <v>1618.8265143926039</v>
      </c>
      <c r="AA96" s="369">
        <v>1627.3833335806967</v>
      </c>
      <c r="AB96" s="369">
        <v>1636.660642229979</v>
      </c>
      <c r="AC96" s="369">
        <v>1647.7063880147159</v>
      </c>
      <c r="AD96" s="369">
        <v>1656.7406582422711</v>
      </c>
      <c r="AE96" s="369">
        <v>1666.5226013390895</v>
      </c>
      <c r="AF96" s="369">
        <v>1674.4707944698221</v>
      </c>
      <c r="AG96" s="369">
        <v>1678.8258645511912</v>
      </c>
      <c r="AH96" s="369">
        <v>1685.8831758603646</v>
      </c>
      <c r="AI96" s="369">
        <v>1690.2639044226039</v>
      </c>
      <c r="AJ96" s="369">
        <v>1690.8660639772584</v>
      </c>
      <c r="AK96" s="369">
        <v>1692.8333447824243</v>
      </c>
      <c r="AL96" s="369">
        <v>1698.8764873186676</v>
      </c>
      <c r="AM96" s="369">
        <v>1703.3069966695168</v>
      </c>
      <c r="AN96" s="369">
        <v>1714.8312289933979</v>
      </c>
      <c r="AO96" s="369">
        <v>1723.2984472191281</v>
      </c>
      <c r="AP96" s="369">
        <v>1729.8822127986623</v>
      </c>
      <c r="AQ96" s="369">
        <v>1741.8779118906914</v>
      </c>
      <c r="AR96" s="369">
        <v>1750.51806477989</v>
      </c>
      <c r="AS96" s="369">
        <v>1760.4181556816566</v>
      </c>
      <c r="AT96" s="369">
        <v>1766.5621130046518</v>
      </c>
      <c r="AU96" s="369">
        <v>1774.4807002503471</v>
      </c>
      <c r="AV96" s="369">
        <v>1788.4531247513039</v>
      </c>
      <c r="AW96" s="369">
        <v>1797.2532440996138</v>
      </c>
      <c r="AX96" s="369">
        <v>1805.0582591136017</v>
      </c>
      <c r="AY96" s="369">
        <v>1813.6810453662326</v>
      </c>
      <c r="AZ96" s="369">
        <v>1820.245986592266</v>
      </c>
    </row>
    <row r="97" spans="1:52" ht="12" customHeight="1" x14ac:dyDescent="0.35">
      <c r="A97" s="80" t="s">
        <v>961</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3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3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3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3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3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3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3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3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3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3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35">
      <c r="A108" s="80" t="s">
        <v>962</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35">
      <c r="A109" s="368" t="s">
        <v>963</v>
      </c>
      <c r="B109" s="369">
        <v>16437.424314487904</v>
      </c>
      <c r="C109" s="369">
        <v>16259.164730898126</v>
      </c>
      <c r="D109" s="369">
        <v>16441.351598364101</v>
      </c>
      <c r="E109" s="369">
        <v>17111.243246518323</v>
      </c>
      <c r="F109" s="369">
        <v>17221.724622937862</v>
      </c>
      <c r="G109" s="369">
        <v>17799.531911217342</v>
      </c>
      <c r="H109" s="369">
        <v>18048.907898590704</v>
      </c>
      <c r="I109" s="369">
        <v>18377.243069803641</v>
      </c>
      <c r="J109" s="369">
        <v>16922.697035721882</v>
      </c>
      <c r="K109" s="369">
        <v>15883.09469522755</v>
      </c>
      <c r="L109" s="369">
        <v>16650.162859625234</v>
      </c>
      <c r="M109" s="369">
        <v>15866.642545599772</v>
      </c>
      <c r="N109" s="369">
        <v>15536.532724106421</v>
      </c>
      <c r="O109" s="369">
        <v>15614.202159115899</v>
      </c>
      <c r="P109" s="369">
        <v>15994.956375678423</v>
      </c>
      <c r="Q109" s="369">
        <v>16121.346025107148</v>
      </c>
      <c r="R109" s="369">
        <v>16247.343793558415</v>
      </c>
      <c r="S109" s="369">
        <v>16633.023255230772</v>
      </c>
      <c r="T109" s="369">
        <v>16709.051858186864</v>
      </c>
      <c r="U109" s="369">
        <v>16707.446972870897</v>
      </c>
      <c r="V109" s="369">
        <v>16804.866807572609</v>
      </c>
      <c r="W109" s="369">
        <v>16908.447105694777</v>
      </c>
      <c r="X109" s="369">
        <v>16955.898938439379</v>
      </c>
      <c r="Y109" s="369">
        <v>16969.307638043723</v>
      </c>
      <c r="Z109" s="369">
        <v>16983.220259327809</v>
      </c>
      <c r="AA109" s="369">
        <v>17048.870449482831</v>
      </c>
      <c r="AB109" s="369">
        <v>17132.286749947216</v>
      </c>
      <c r="AC109" s="369">
        <v>17227.934423406587</v>
      </c>
      <c r="AD109" s="369">
        <v>17305.898052421635</v>
      </c>
      <c r="AE109" s="369">
        <v>17361.763049448356</v>
      </c>
      <c r="AF109" s="369">
        <v>17404.764082095215</v>
      </c>
      <c r="AG109" s="369">
        <v>17451.863951779476</v>
      </c>
      <c r="AH109" s="369">
        <v>17502.204966593243</v>
      </c>
      <c r="AI109" s="369">
        <v>17540.177158302584</v>
      </c>
      <c r="AJ109" s="369">
        <v>17531.43517164484</v>
      </c>
      <c r="AK109" s="369">
        <v>17566.898126701497</v>
      </c>
      <c r="AL109" s="369">
        <v>17647.293935512251</v>
      </c>
      <c r="AM109" s="369">
        <v>17697.884886574284</v>
      </c>
      <c r="AN109" s="369">
        <v>17788.160774399064</v>
      </c>
      <c r="AO109" s="369">
        <v>17855.237740291683</v>
      </c>
      <c r="AP109" s="369">
        <v>17921.785131491397</v>
      </c>
      <c r="AQ109" s="369">
        <v>18039.505690285889</v>
      </c>
      <c r="AR109" s="369">
        <v>18125.160022384509</v>
      </c>
      <c r="AS109" s="369">
        <v>18217.771603713332</v>
      </c>
      <c r="AT109" s="369">
        <v>18301.115833900909</v>
      </c>
      <c r="AU109" s="369">
        <v>18397.458879644852</v>
      </c>
      <c r="AV109" s="369">
        <v>18524.267992860186</v>
      </c>
      <c r="AW109" s="369">
        <v>18610.154193378792</v>
      </c>
      <c r="AX109" s="369">
        <v>18719.189369126725</v>
      </c>
      <c r="AY109" s="369">
        <v>18830.065812525529</v>
      </c>
      <c r="AZ109" s="369">
        <v>18931.513833787118</v>
      </c>
    </row>
    <row r="110" spans="1:52" ht="12" customHeight="1" x14ac:dyDescent="0.35">
      <c r="A110" s="80" t="s">
        <v>964</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3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3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3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3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3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3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3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3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3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3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35">
      <c r="A121" s="80" t="s">
        <v>965</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35">
      <c r="A122" s="368" t="s">
        <v>966</v>
      </c>
      <c r="B122" s="369">
        <v>2187.4657462644091</v>
      </c>
      <c r="C122" s="369">
        <v>2154.0977476979406</v>
      </c>
      <c r="D122" s="369">
        <v>2188.2608093893068</v>
      </c>
      <c r="E122" s="369">
        <v>2275.7147526915355</v>
      </c>
      <c r="F122" s="369">
        <v>2303.3045546331336</v>
      </c>
      <c r="G122" s="369">
        <v>2371.3121319074944</v>
      </c>
      <c r="H122" s="369">
        <v>2393.0362998757787</v>
      </c>
      <c r="I122" s="369">
        <v>2432.8337282912753</v>
      </c>
      <c r="J122" s="369">
        <v>2248.917054350029</v>
      </c>
      <c r="K122" s="369">
        <v>2098.4866541991769</v>
      </c>
      <c r="L122" s="369">
        <v>2189.7144234663274</v>
      </c>
      <c r="M122" s="369">
        <v>2104.2204684513872</v>
      </c>
      <c r="N122" s="369">
        <v>2061.5059955370725</v>
      </c>
      <c r="O122" s="369">
        <v>2049.5775899622117</v>
      </c>
      <c r="P122" s="369">
        <v>2102.8520294696846</v>
      </c>
      <c r="Q122" s="369">
        <v>2106.5979210564096</v>
      </c>
      <c r="R122" s="369">
        <v>2123.9503067406222</v>
      </c>
      <c r="S122" s="369">
        <v>2177.1574011821535</v>
      </c>
      <c r="T122" s="369">
        <v>2195.0619079746616</v>
      </c>
      <c r="U122" s="369">
        <v>2199.9612540384564</v>
      </c>
      <c r="V122" s="369">
        <v>2213.3425037993652</v>
      </c>
      <c r="W122" s="369">
        <v>2227.2214553691874</v>
      </c>
      <c r="X122" s="369">
        <v>2235.8689064360638</v>
      </c>
      <c r="Y122" s="369">
        <v>2238.8777833572699</v>
      </c>
      <c r="Z122" s="369">
        <v>2241.6039374387942</v>
      </c>
      <c r="AA122" s="369">
        <v>2250.8273512013138</v>
      </c>
      <c r="AB122" s="369">
        <v>2262.2643325909316</v>
      </c>
      <c r="AC122" s="369">
        <v>2275.3209682764223</v>
      </c>
      <c r="AD122" s="369">
        <v>2286.0354869031535</v>
      </c>
      <c r="AE122" s="369">
        <v>2294.4609528456763</v>
      </c>
      <c r="AF122" s="369">
        <v>2300.9505108832868</v>
      </c>
      <c r="AG122" s="369">
        <v>2307.6051954914633</v>
      </c>
      <c r="AH122" s="369">
        <v>2315.4893045812764</v>
      </c>
      <c r="AI122" s="369">
        <v>2320.9932888224998</v>
      </c>
      <c r="AJ122" s="369">
        <v>2321.8209965420747</v>
      </c>
      <c r="AK122" s="369">
        <v>2326.9911326259316</v>
      </c>
      <c r="AL122" s="369">
        <v>2337.7552674356448</v>
      </c>
      <c r="AM122" s="369">
        <v>2345.7701449274732</v>
      </c>
      <c r="AN122" s="369">
        <v>2358.2042274639525</v>
      </c>
      <c r="AO122" s="369">
        <v>2367.3154093504327</v>
      </c>
      <c r="AP122" s="369">
        <v>2376.1708390694989</v>
      </c>
      <c r="AQ122" s="369">
        <v>2391.605358608314</v>
      </c>
      <c r="AR122" s="369">
        <v>2402.891190141122</v>
      </c>
      <c r="AS122" s="369">
        <v>2415.1527314710434</v>
      </c>
      <c r="AT122" s="369">
        <v>2426.2969760678989</v>
      </c>
      <c r="AU122" s="369">
        <v>2439.003907469667</v>
      </c>
      <c r="AV122" s="369">
        <v>2455.9737852183366</v>
      </c>
      <c r="AW122" s="369">
        <v>2467.6965231891527</v>
      </c>
      <c r="AX122" s="369">
        <v>2481.7400281964206</v>
      </c>
      <c r="AY122" s="369">
        <v>2496.6283030976215</v>
      </c>
      <c r="AZ122" s="369">
        <v>2509.6186325644453</v>
      </c>
    </row>
    <row r="123" spans="1:52" ht="12" customHeight="1" x14ac:dyDescent="0.35">
      <c r="A123" s="80" t="s">
        <v>967</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3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3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3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3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3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3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3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3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3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3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35">
      <c r="A134" s="85" t="s">
        <v>968</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35">
      <c r="A135" s="198" t="s">
        <v>953</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3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35">
      <c r="A137" s="366" t="s">
        <v>42</v>
      </c>
      <c r="B137" s="367">
        <v>360.35534916562597</v>
      </c>
      <c r="C137" s="367">
        <v>358.6564842898992</v>
      </c>
      <c r="D137" s="367">
        <v>354.85750522763851</v>
      </c>
      <c r="E137" s="367">
        <v>353.14487561142755</v>
      </c>
      <c r="F137" s="367">
        <v>340.79246927515533</v>
      </c>
      <c r="G137" s="367">
        <v>352.15100687670508</v>
      </c>
      <c r="H137" s="367">
        <v>346.70526531283156</v>
      </c>
      <c r="I137" s="367">
        <v>335.38405981874575</v>
      </c>
      <c r="J137" s="367">
        <v>295.32696172149087</v>
      </c>
      <c r="K137" s="367">
        <v>280.19186771414383</v>
      </c>
      <c r="L137" s="367">
        <v>275.16310581365286</v>
      </c>
      <c r="M137" s="367">
        <v>247.02382122231353</v>
      </c>
      <c r="N137" s="367">
        <v>236.74695438006847</v>
      </c>
      <c r="O137" s="367">
        <v>272.58529273356606</v>
      </c>
      <c r="P137" s="367">
        <v>242.86090577509461</v>
      </c>
      <c r="Q137" s="367">
        <v>248.49161039167802</v>
      </c>
      <c r="R137" s="367">
        <v>245.90454766222618</v>
      </c>
      <c r="S137" s="367">
        <v>246.67921893927573</v>
      </c>
      <c r="T137" s="367">
        <v>244.98267929434763</v>
      </c>
      <c r="U137" s="367">
        <v>242.33190415517871</v>
      </c>
      <c r="V137" s="367">
        <v>239.409122956472</v>
      </c>
      <c r="W137" s="367">
        <v>238.22141503220467</v>
      </c>
      <c r="X137" s="367">
        <v>237.59816730331823</v>
      </c>
      <c r="Y137" s="367">
        <v>237.11630742925044</v>
      </c>
      <c r="Z137" s="367">
        <v>234.26275227480687</v>
      </c>
      <c r="AA137" s="367">
        <v>231.95111702351349</v>
      </c>
      <c r="AB137" s="367">
        <v>231.03258336098199</v>
      </c>
      <c r="AC137" s="367">
        <v>229.86119753438683</v>
      </c>
      <c r="AD137" s="367">
        <v>228.5161177238611</v>
      </c>
      <c r="AE137" s="367">
        <v>228.59718578458231</v>
      </c>
      <c r="AF137" s="367">
        <v>227.9841295717537</v>
      </c>
      <c r="AG137" s="367">
        <v>226.69760379980104</v>
      </c>
      <c r="AH137" s="367">
        <v>226.28874084275691</v>
      </c>
      <c r="AI137" s="367">
        <v>226.5922187960719</v>
      </c>
      <c r="AJ137" s="367">
        <v>224.83877216207011</v>
      </c>
      <c r="AK137" s="367">
        <v>223.17453512063597</v>
      </c>
      <c r="AL137" s="367">
        <v>222.63281596434973</v>
      </c>
      <c r="AM137" s="367">
        <v>221.54880205907631</v>
      </c>
      <c r="AN137" s="367">
        <v>220.11045625628256</v>
      </c>
      <c r="AO137" s="367">
        <v>219.93024990301925</v>
      </c>
      <c r="AP137" s="367">
        <v>218.84344617240208</v>
      </c>
      <c r="AQ137" s="367">
        <v>217.11073980272607</v>
      </c>
      <c r="AR137" s="367">
        <v>216.29921761057025</v>
      </c>
      <c r="AS137" s="367">
        <v>216.17783852043584</v>
      </c>
      <c r="AT137" s="367">
        <v>213.68210162687723</v>
      </c>
      <c r="AU137" s="367">
        <v>211.46619931756223</v>
      </c>
      <c r="AV137" s="367">
        <v>210.51340413071441</v>
      </c>
      <c r="AW137" s="367">
        <v>209.1273654687638</v>
      </c>
      <c r="AX137" s="367">
        <v>207.31373133899939</v>
      </c>
      <c r="AY137" s="367">
        <v>206.9000850724602</v>
      </c>
      <c r="AZ137" s="367">
        <v>205.92588772680557</v>
      </c>
    </row>
    <row r="138" spans="1:52" ht="12" customHeight="1" x14ac:dyDescent="0.3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3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3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3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3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3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3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35">
      <c r="A145" s="94" t="s">
        <v>969</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3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3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35">
      <c r="A148" s="215" t="s">
        <v>947</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3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3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3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3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3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35">
      <c r="A154" s="92" t="s">
        <v>954</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35">
      <c r="A155" s="92" t="s">
        <v>955</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35">
      <c r="A156" s="94" t="s">
        <v>958</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35">
      <c r="A157" s="215" t="s">
        <v>959</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3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3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3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3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3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35">
      <c r="A163" s="92" t="s">
        <v>960</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35">
      <c r="A164" s="92" t="s">
        <v>963</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35">
      <c r="A165" s="92" t="s">
        <v>966</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35">
      <c r="A166" s="397" t="s">
        <v>953</v>
      </c>
      <c r="B166" s="398">
        <v>1</v>
      </c>
      <c r="C166" s="398">
        <v>1</v>
      </c>
      <c r="D166" s="398">
        <v>1</v>
      </c>
      <c r="E166" s="398">
        <v>1</v>
      </c>
      <c r="F166" s="398">
        <v>1</v>
      </c>
      <c r="G166" s="398">
        <v>1</v>
      </c>
      <c r="H166" s="398">
        <v>1</v>
      </c>
      <c r="I166" s="398">
        <v>1</v>
      </c>
      <c r="J166" s="398">
        <v>1</v>
      </c>
      <c r="K166" s="398">
        <v>1</v>
      </c>
      <c r="L166" s="398">
        <v>1</v>
      </c>
      <c r="M166" s="398">
        <v>1</v>
      </c>
      <c r="N166" s="398">
        <v>1</v>
      </c>
      <c r="O166" s="398">
        <v>1</v>
      </c>
      <c r="P166" s="398">
        <v>1</v>
      </c>
      <c r="Q166" s="398">
        <v>1</v>
      </c>
      <c r="R166" s="398">
        <v>1</v>
      </c>
      <c r="S166" s="398">
        <v>1</v>
      </c>
      <c r="T166" s="398">
        <v>1</v>
      </c>
      <c r="U166" s="398">
        <v>1</v>
      </c>
      <c r="V166" s="398">
        <v>1</v>
      </c>
      <c r="W166" s="398">
        <v>1</v>
      </c>
      <c r="X166" s="398">
        <v>1</v>
      </c>
      <c r="Y166" s="398">
        <v>1</v>
      </c>
      <c r="Z166" s="398">
        <v>1</v>
      </c>
      <c r="AA166" s="398">
        <v>1</v>
      </c>
      <c r="AB166" s="398">
        <v>1</v>
      </c>
      <c r="AC166" s="398">
        <v>1</v>
      </c>
      <c r="AD166" s="398">
        <v>1</v>
      </c>
      <c r="AE166" s="398">
        <v>1</v>
      </c>
      <c r="AF166" s="398">
        <v>1</v>
      </c>
      <c r="AG166" s="398">
        <v>1</v>
      </c>
      <c r="AH166" s="398">
        <v>1</v>
      </c>
      <c r="AI166" s="398">
        <v>1</v>
      </c>
      <c r="AJ166" s="398">
        <v>1</v>
      </c>
      <c r="AK166" s="398">
        <v>1</v>
      </c>
      <c r="AL166" s="398">
        <v>1</v>
      </c>
      <c r="AM166" s="398">
        <v>1</v>
      </c>
      <c r="AN166" s="398">
        <v>1</v>
      </c>
      <c r="AO166" s="398">
        <v>1</v>
      </c>
      <c r="AP166" s="398">
        <v>1</v>
      </c>
      <c r="AQ166" s="398">
        <v>1</v>
      </c>
      <c r="AR166" s="398">
        <v>1</v>
      </c>
      <c r="AS166" s="398">
        <v>1</v>
      </c>
      <c r="AT166" s="398">
        <v>1</v>
      </c>
      <c r="AU166" s="398">
        <v>1</v>
      </c>
      <c r="AV166" s="398">
        <v>1</v>
      </c>
      <c r="AW166" s="398">
        <v>1</v>
      </c>
      <c r="AX166" s="398">
        <v>1</v>
      </c>
      <c r="AY166" s="398">
        <v>1</v>
      </c>
      <c r="AZ166" s="398">
        <v>1</v>
      </c>
    </row>
    <row r="167" spans="1:52" ht="12" customHeight="1" x14ac:dyDescent="0.3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3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3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3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3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35">
      <c r="A172" s="94" t="s">
        <v>969</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947</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3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3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3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3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3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35">
      <c r="A181" s="92" t="s">
        <v>954</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35">
      <c r="A182" s="92" t="s">
        <v>955</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35">
      <c r="A183" s="94" t="s">
        <v>958</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35">
      <c r="A184" s="215" t="s">
        <v>959</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3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3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3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3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3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35">
      <c r="A190" s="92" t="s">
        <v>960</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35">
      <c r="A191" s="92" t="s">
        <v>963</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35">
      <c r="A192" s="94" t="s">
        <v>966</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35">
      <c r="A193" s="215" t="s">
        <v>953</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3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3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3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3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3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35">
      <c r="A199" s="94" t="s">
        <v>969</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35">
      <c r="A202" s="198" t="s">
        <v>947</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3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3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3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3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3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35">
      <c r="A208" s="92" t="s">
        <v>954</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35">
      <c r="A209" s="92" t="s">
        <v>955</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35">
      <c r="A210" s="94" t="s">
        <v>958</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35">
      <c r="A211" s="198" t="s">
        <v>959</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3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3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3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3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3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35">
      <c r="A217" s="92" t="s">
        <v>960</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35">
      <c r="A218" s="92" t="s">
        <v>963</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35">
      <c r="A219" s="94" t="s">
        <v>966</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35">
      <c r="A220" s="198" t="s">
        <v>953</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3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3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3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3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3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35">
      <c r="A226" s="94" t="s">
        <v>969</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3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35">
      <c r="A229" s="215" t="s">
        <v>947</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3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3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3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3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3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35">
      <c r="A235" s="92" t="s">
        <v>954</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35">
      <c r="A236" s="92" t="s">
        <v>955</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35">
      <c r="A237" s="94" t="s">
        <v>958</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35">
      <c r="A238" s="215" t="s">
        <v>959</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3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3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3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3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3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35">
      <c r="A244" s="92" t="s">
        <v>960</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35">
      <c r="A245" s="92" t="s">
        <v>963</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35">
      <c r="A246" s="94" t="s">
        <v>966</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35">
      <c r="A247" s="215" t="s">
        <v>953</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3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3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3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3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3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35">
      <c r="A253" s="94" t="s">
        <v>969</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3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35">
      <c r="A256" s="198" t="s">
        <v>947</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954</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35">
      <c r="A263" s="92" t="s">
        <v>955</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35">
      <c r="A264" s="94" t="s">
        <v>958</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35">
      <c r="A265" s="198" t="s">
        <v>959</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3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3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3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3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3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35">
      <c r="A271" s="92" t="s">
        <v>960</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35">
      <c r="A272" s="92" t="s">
        <v>963</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35">
      <c r="A273" s="94" t="s">
        <v>966</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35">
      <c r="A274" s="198" t="s">
        <v>953</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3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3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3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3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3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35">
      <c r="A280" s="94" t="s">
        <v>969</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3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3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35">
      <c r="A283" s="215" t="s">
        <v>947</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3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3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3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3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35">
      <c r="A289" s="92" t="s">
        <v>954</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35">
      <c r="A290" s="92" t="s">
        <v>955</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35">
      <c r="A291" s="94" t="s">
        <v>958</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35">
      <c r="A292" s="215" t="s">
        <v>959</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3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3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3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3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3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35">
      <c r="A298" s="92" t="s">
        <v>960</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35">
      <c r="A299" s="92" t="s">
        <v>963</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35">
      <c r="A300" s="94" t="s">
        <v>966</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35">
      <c r="A301" s="215" t="s">
        <v>953</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3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3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3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3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3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35">
      <c r="A307" s="94" t="s">
        <v>969</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3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3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35">
      <c r="A310" s="215" t="s">
        <v>947</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3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3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3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3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3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35">
      <c r="A316" s="92" t="s">
        <v>954</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35">
      <c r="A317" s="92" t="s">
        <v>955</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35">
      <c r="A318" s="94" t="s">
        <v>958</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35">
      <c r="A319" s="215" t="s">
        <v>959</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3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3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3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3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3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35">
      <c r="A325" s="92" t="s">
        <v>960</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35">
      <c r="A326" s="92" t="s">
        <v>963</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35">
      <c r="A327" s="94" t="s">
        <v>966</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35">
      <c r="A328" s="215" t="s">
        <v>953</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3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3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3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3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3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35">
      <c r="A334" s="94" t="s">
        <v>969</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3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3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3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35">
      <c r="A338" s="63" t="s">
        <v>970</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3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3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3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3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3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35">
      <c r="A344" s="373" t="s">
        <v>81</v>
      </c>
      <c r="B344" s="396">
        <v>0</v>
      </c>
      <c r="C344" s="396">
        <v>0</v>
      </c>
      <c r="D344" s="396">
        <v>0</v>
      </c>
      <c r="E344" s="396">
        <v>0</v>
      </c>
      <c r="F344" s="396">
        <v>0</v>
      </c>
      <c r="G344" s="396">
        <v>0</v>
      </c>
      <c r="H344" s="396">
        <v>0</v>
      </c>
      <c r="I344" s="396">
        <v>0</v>
      </c>
      <c r="J344" s="396">
        <v>0</v>
      </c>
      <c r="K344" s="396">
        <v>0</v>
      </c>
      <c r="L344" s="396">
        <v>0</v>
      </c>
      <c r="M344" s="396">
        <v>0</v>
      </c>
      <c r="N344" s="396">
        <v>0</v>
      </c>
      <c r="O344" s="396">
        <v>1.1592104715300578E-2</v>
      </c>
      <c r="P344" s="396">
        <v>2.4384457687436658E-2</v>
      </c>
      <c r="Q344" s="396">
        <v>2.050770874093507E-2</v>
      </c>
      <c r="R344" s="396">
        <v>1.773289578148958E-2</v>
      </c>
      <c r="S344" s="396">
        <v>2.2986122346941133E-2</v>
      </c>
      <c r="T344" s="396">
        <v>6.7888398216619864E-2</v>
      </c>
      <c r="U344" s="396">
        <v>0.10587204920037885</v>
      </c>
      <c r="V344" s="396">
        <v>0.12721441891306154</v>
      </c>
      <c r="W344" s="396">
        <v>0.11371483112930934</v>
      </c>
      <c r="X344" s="396">
        <v>0.15400039624376621</v>
      </c>
      <c r="Y344" s="396">
        <v>0.16311587263818159</v>
      </c>
      <c r="Z344" s="396">
        <v>0.15958455085510273</v>
      </c>
      <c r="AA344" s="396">
        <v>0.14226772669740073</v>
      </c>
      <c r="AB344" s="396">
        <v>0.12727036229705049</v>
      </c>
      <c r="AC344" s="396">
        <v>0.12609983216197573</v>
      </c>
      <c r="AD344" s="396">
        <v>0.12375765316405109</v>
      </c>
      <c r="AE344" s="396">
        <v>0.15129811921242367</v>
      </c>
      <c r="AF344" s="396">
        <v>0.17839134842576235</v>
      </c>
      <c r="AG344" s="396">
        <v>0.17267654374459715</v>
      </c>
      <c r="AH344" s="396">
        <v>0.23066251015734257</v>
      </c>
      <c r="AI344" s="396">
        <v>0.26546282982977959</v>
      </c>
      <c r="AJ344" s="396">
        <v>0.32048974645367467</v>
      </c>
      <c r="AK344" s="396">
        <v>0.35039452011311306</v>
      </c>
      <c r="AL344" s="396">
        <v>0.34783462435594109</v>
      </c>
      <c r="AM344" s="396">
        <v>0.39067992039973476</v>
      </c>
      <c r="AN344" s="396">
        <v>0.42384089010994991</v>
      </c>
      <c r="AO344" s="396">
        <v>0.4437980785130774</v>
      </c>
      <c r="AP344" s="396">
        <v>0.46693032511103472</v>
      </c>
      <c r="AQ344" s="396">
        <v>0.45964363920583123</v>
      </c>
      <c r="AR344" s="396">
        <v>0.47299354172472236</v>
      </c>
      <c r="AS344" s="396">
        <v>0.48815785989074961</v>
      </c>
      <c r="AT344" s="396">
        <v>0.52274887146240168</v>
      </c>
      <c r="AU344" s="396">
        <v>0.51478746124511965</v>
      </c>
      <c r="AV344" s="396">
        <v>0.53195309470838492</v>
      </c>
      <c r="AW344" s="396">
        <v>0.59895340013483567</v>
      </c>
      <c r="AX344" s="396">
        <v>0.58917385399500577</v>
      </c>
      <c r="AY344" s="396">
        <v>0.64371986934004033</v>
      </c>
      <c r="AZ344" s="396">
        <v>0.67950165011088726</v>
      </c>
    </row>
    <row r="345" spans="1:52" ht="12" customHeight="1" x14ac:dyDescent="0.3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3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3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3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35">
      <c r="A350" s="63" t="s">
        <v>971</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3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3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3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3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3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35">
      <c r="A356" s="373" t="s">
        <v>81</v>
      </c>
      <c r="B356" s="396">
        <v>0</v>
      </c>
      <c r="C356" s="396">
        <v>0</v>
      </c>
      <c r="D356" s="396">
        <v>0</v>
      </c>
      <c r="E356" s="396">
        <v>0</v>
      </c>
      <c r="F356" s="396">
        <v>0</v>
      </c>
      <c r="G356" s="396">
        <v>0</v>
      </c>
      <c r="H356" s="396">
        <v>0</v>
      </c>
      <c r="I356" s="396">
        <v>0</v>
      </c>
      <c r="J356" s="396">
        <v>0</v>
      </c>
      <c r="K356" s="396">
        <v>0</v>
      </c>
      <c r="L356" s="396">
        <v>0</v>
      </c>
      <c r="M356" s="396">
        <v>0</v>
      </c>
      <c r="N356" s="396">
        <v>0</v>
      </c>
      <c r="O356" s="396">
        <v>0.22238470481289238</v>
      </c>
      <c r="P356" s="396">
        <v>0.37671088077572862</v>
      </c>
      <c r="Q356" s="396">
        <v>0.50623777812127535</v>
      </c>
      <c r="R356" s="396">
        <v>0.42986456919014882</v>
      </c>
      <c r="S356" s="396">
        <v>0.55093515386973702</v>
      </c>
      <c r="T356" s="396">
        <v>1.6253023446511008</v>
      </c>
      <c r="U356" s="396">
        <v>2.5762492464788656</v>
      </c>
      <c r="V356" s="396">
        <v>3.1346495239591028</v>
      </c>
      <c r="W356" s="396">
        <v>2.7945566614729715</v>
      </c>
      <c r="X356" s="396">
        <v>3.7772992721795307</v>
      </c>
      <c r="Y356" s="396">
        <v>3.9989839326083176</v>
      </c>
      <c r="Z356" s="396">
        <v>3.916066538967625</v>
      </c>
      <c r="AA356" s="396">
        <v>3.4779531490082998</v>
      </c>
      <c r="AB356" s="396">
        <v>3.0965554750771038</v>
      </c>
      <c r="AC356" s="396">
        <v>3.0511980664518963</v>
      </c>
      <c r="AD356" s="396">
        <v>2.9802596131453343</v>
      </c>
      <c r="AE356" s="396">
        <v>3.633839880744993</v>
      </c>
      <c r="AF356" s="396">
        <v>4.2800532486625738</v>
      </c>
      <c r="AG356" s="396">
        <v>4.0823072957226758</v>
      </c>
      <c r="AH356" s="396">
        <v>5.4163239985801646</v>
      </c>
      <c r="AI356" s="396">
        <v>6.1130312500748376</v>
      </c>
      <c r="AJ356" s="396">
        <v>7.1512753131783402</v>
      </c>
      <c r="AK356" s="396">
        <v>7.5681240431743948</v>
      </c>
      <c r="AL356" s="396">
        <v>7.3182980119355312</v>
      </c>
      <c r="AM356" s="396">
        <v>7.8695690157234521</v>
      </c>
      <c r="AN356" s="396">
        <v>8.5134342331709156</v>
      </c>
      <c r="AO356" s="396">
        <v>8.8783859705659491</v>
      </c>
      <c r="AP356" s="396">
        <v>9.05107876691625</v>
      </c>
      <c r="AQ356" s="396">
        <v>8.8896798933929091</v>
      </c>
      <c r="AR356" s="396">
        <v>8.933679000438838</v>
      </c>
      <c r="AS356" s="396">
        <v>9.1409666606774618</v>
      </c>
      <c r="AT356" s="396">
        <v>9.4609304914154979</v>
      </c>
      <c r="AU356" s="396">
        <v>9.0693342944918225</v>
      </c>
      <c r="AV356" s="396">
        <v>9.3662331921914781</v>
      </c>
      <c r="AW356" s="396">
        <v>10.357029415657466</v>
      </c>
      <c r="AX356" s="396">
        <v>9.987471909057632</v>
      </c>
      <c r="AY356" s="396">
        <v>10.598165053066536</v>
      </c>
      <c r="AZ356" s="396">
        <v>10.88963130127966</v>
      </c>
    </row>
    <row r="357" spans="1:52" ht="12" customHeight="1" x14ac:dyDescent="0.3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3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3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3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35">
      <c r="A362" s="63" t="s">
        <v>972</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3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3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3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3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3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35">
      <c r="A368" s="373" t="s">
        <v>81</v>
      </c>
      <c r="B368" s="396">
        <v>0</v>
      </c>
      <c r="C368" s="396">
        <v>0</v>
      </c>
      <c r="D368" s="396">
        <v>0</v>
      </c>
      <c r="E368" s="396">
        <v>0</v>
      </c>
      <c r="F368" s="396">
        <v>0</v>
      </c>
      <c r="G368" s="396">
        <v>0</v>
      </c>
      <c r="H368" s="396">
        <v>0</v>
      </c>
      <c r="I368" s="396">
        <v>0</v>
      </c>
      <c r="J368" s="396">
        <v>0</v>
      </c>
      <c r="K368" s="396">
        <v>0</v>
      </c>
      <c r="L368" s="396">
        <v>0</v>
      </c>
      <c r="M368" s="396">
        <v>0</v>
      </c>
      <c r="N368" s="396">
        <v>0</v>
      </c>
      <c r="O368" s="396">
        <v>0</v>
      </c>
      <c r="P368" s="396">
        <v>0</v>
      </c>
      <c r="Q368" s="396">
        <v>0</v>
      </c>
      <c r="R368" s="396">
        <v>0</v>
      </c>
      <c r="S368" s="396">
        <v>0</v>
      </c>
      <c r="T368" s="396">
        <v>0</v>
      </c>
      <c r="U368" s="396">
        <v>0</v>
      </c>
      <c r="V368" s="396">
        <v>0</v>
      </c>
      <c r="W368" s="396">
        <v>0</v>
      </c>
      <c r="X368" s="396">
        <v>0</v>
      </c>
      <c r="Y368" s="396">
        <v>0</v>
      </c>
      <c r="Z368" s="396">
        <v>0</v>
      </c>
      <c r="AA368" s="396">
        <v>0</v>
      </c>
      <c r="AB368" s="396">
        <v>0</v>
      </c>
      <c r="AC368" s="396">
        <v>0</v>
      </c>
      <c r="AD368" s="396">
        <v>0</v>
      </c>
      <c r="AE368" s="396">
        <v>0</v>
      </c>
      <c r="AF368" s="396">
        <v>0</v>
      </c>
      <c r="AG368" s="396">
        <v>0</v>
      </c>
      <c r="AH368" s="396">
        <v>0</v>
      </c>
      <c r="AI368" s="396">
        <v>0</v>
      </c>
      <c r="AJ368" s="396">
        <v>0</v>
      </c>
      <c r="AK368" s="396">
        <v>0</v>
      </c>
      <c r="AL368" s="396">
        <v>0</v>
      </c>
      <c r="AM368" s="396">
        <v>0</v>
      </c>
      <c r="AN368" s="396">
        <v>0</v>
      </c>
      <c r="AO368" s="396">
        <v>0</v>
      </c>
      <c r="AP368" s="396">
        <v>0</v>
      </c>
      <c r="AQ368" s="396">
        <v>0</v>
      </c>
      <c r="AR368" s="396">
        <v>0</v>
      </c>
      <c r="AS368" s="396">
        <v>0</v>
      </c>
      <c r="AT368" s="396">
        <v>0</v>
      </c>
      <c r="AU368" s="396">
        <v>0</v>
      </c>
      <c r="AV368" s="396">
        <v>0</v>
      </c>
      <c r="AW368" s="396">
        <v>0</v>
      </c>
      <c r="AX368" s="396">
        <v>0</v>
      </c>
      <c r="AY368" s="396">
        <v>0</v>
      </c>
      <c r="AZ368" s="396">
        <v>0</v>
      </c>
    </row>
    <row r="369" spans="1:52" ht="12" customHeight="1" x14ac:dyDescent="0.3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3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3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3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BB85"/>
  <sheetViews>
    <sheetView topLeftCell="AH31" workbookViewId="0">
      <selection activeCell="D79" sqref="D79:BB79"/>
    </sheetView>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25">
      <c r="A3" s="460"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25">
      <c r="A4" s="460"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25">
      <c r="A5" s="460"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25">
      <c r="A6" s="460"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25">
      <c r="A9" s="460"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25">
      <c r="A16" s="460"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25">
      <c r="A17" s="460"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25">
      <c r="A22" s="460"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25">
      <c r="A31" s="460"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25">
      <c r="A32" s="460"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25">
      <c r="A33" s="460"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25">
      <c r="A34" s="460"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25">
      <c r="A35" s="460"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25">
      <c r="A43" s="460"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25">
      <c r="A44" s="460"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25">
      <c r="A45" s="460"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25">
      <c r="A46" s="460"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25">
      <c r="A50" s="460"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25">
      <c r="A52" s="460"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25">
      <c r="A53" s="460"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25">
      <c r="A54" s="460"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25">
      <c r="A55" s="460"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25">
      <c r="A56" s="460"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25">
      <c r="A61" s="460"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25">
      <c r="A62" s="460"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25">
      <c r="A69" s="460"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25">
      <c r="A70" s="460"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25">
      <c r="A72" s="460"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25">
      <c r="A74" s="460"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25">
      <c r="A78" s="460"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25">
      <c r="A80" s="460"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BB85"/>
  <sheetViews>
    <sheetView topLeftCell="A3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25">
      <c r="A3" s="460"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25">
      <c r="A4" s="460"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25">
      <c r="A5" s="460"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25">
      <c r="A6" s="460"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25">
      <c r="A7" s="460"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25">
      <c r="A8" s="460"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25">
      <c r="A9" s="460"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25">
      <c r="A12" s="460"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25">
      <c r="A13" s="460"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25">
      <c r="A15" s="460"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25">
      <c r="A16" s="460"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25">
      <c r="A17" s="460"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25">
      <c r="A19" s="460"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25">
      <c r="A21" s="460"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25">
      <c r="A22" s="460"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25">
      <c r="A31" s="460"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25">
      <c r="A35" s="460"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25">
      <c r="A39" s="460"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25">
      <c r="A42" s="460"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25">
      <c r="A44" s="460"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25">
      <c r="A45" s="460"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25">
      <c r="A46" s="460"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25">
      <c r="A47" s="460"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25">
      <c r="A48" s="460"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25">
      <c r="A49" s="460"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25">
      <c r="A50" s="460"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25">
      <c r="A51" s="460"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25">
      <c r="A52" s="460"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25">
      <c r="A53" s="460"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25">
      <c r="A54" s="460"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25">
      <c r="A55" s="460"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25">
      <c r="A59" s="460"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25">
      <c r="A61" s="460"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25">
      <c r="A62" s="460"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25">
      <c r="A80" s="460"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AZ519"/>
  <sheetViews>
    <sheetView topLeftCell="A28"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3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0.5" x14ac:dyDescent="0.3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0.5" x14ac:dyDescent="0.3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0.5" x14ac:dyDescent="0.3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3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3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3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3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3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3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3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3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3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3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3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3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3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3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3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3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3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3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3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3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3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3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3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3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3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3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3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3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3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3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3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3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3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3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3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3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3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3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3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3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3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3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3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3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3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3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3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3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3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3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3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3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0.5" x14ac:dyDescent="0.3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3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3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3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3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3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3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3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3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3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3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3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3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3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3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3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3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3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3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3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3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3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3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3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3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3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3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3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3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3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3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3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3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3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3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3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3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3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3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3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3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3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3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3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3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3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3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3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3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3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3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3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3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3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3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3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3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3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3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3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3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3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3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3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3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3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3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3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3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3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3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3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3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3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3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3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3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3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3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3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3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3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3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3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3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3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3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3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3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3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3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3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3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3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3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3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3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3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3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3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3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3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3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3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3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3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3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3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3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3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3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3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3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3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3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3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3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3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3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3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3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3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3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3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3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3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3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3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3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3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3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3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3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3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3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3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3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3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3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3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3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3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3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3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3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3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3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3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3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3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3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3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3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3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3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3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3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3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3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3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3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3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3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3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3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3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3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3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3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3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3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3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3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3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3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3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3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3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3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3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3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3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3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3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3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3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3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3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3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3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3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3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3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3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3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3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3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3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3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3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3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3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3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3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3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3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3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3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3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3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3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3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3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3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3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3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3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3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3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3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3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3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3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3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3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3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3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3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3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3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3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3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3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3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3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3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3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3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3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3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3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3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3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3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3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3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3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3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3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3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3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3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3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3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3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3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3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3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3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3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3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3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3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3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3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3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3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3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3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3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3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3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3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3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3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3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3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3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3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3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3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3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3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3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3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3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3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3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3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3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3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3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3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3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3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3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3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3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3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3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3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3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3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3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3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3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3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3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3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3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3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3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3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3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3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3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3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3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3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3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3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3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3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3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3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3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3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3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3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3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3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3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3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3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3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3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3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3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3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3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3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3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3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3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3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3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3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3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3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3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3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3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3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3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3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3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3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3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3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3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3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3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3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3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3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3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3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3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3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3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3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3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3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3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3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3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3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3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3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3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3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3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3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3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3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3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3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3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3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3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3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3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3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3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3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3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3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3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3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3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3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3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3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3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3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3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3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3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3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3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3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3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3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3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3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3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3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3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3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3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3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3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3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3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3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3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3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3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3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3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3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3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3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AZ340"/>
  <sheetViews>
    <sheetView workbookViewId="0"/>
  </sheetViews>
  <sheetFormatPr defaultColWidth="9.08984375" defaultRowHeight="12" customHeight="1" x14ac:dyDescent="0.35"/>
  <cols>
    <col min="1" max="1" width="50.7265625" style="21" customWidth="1"/>
    <col min="2" max="52" width="8.7265625" style="22" customWidth="1"/>
    <col min="53" max="16384" width="9.08984375" style="21"/>
  </cols>
  <sheetData>
    <row r="1" spans="1:52" ht="12" customHeight="1" x14ac:dyDescent="0.3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3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3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3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3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3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3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3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3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3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3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3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3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3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3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3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3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3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3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3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3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3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3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3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3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3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3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3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3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3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3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3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3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3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3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3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3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3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3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3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3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3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3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3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3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3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3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3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3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3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3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3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3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3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3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3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3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3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3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3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3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3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3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3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3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3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3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3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3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3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3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3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3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3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3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3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3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3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3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3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3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3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3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3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3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3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3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3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3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3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3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3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3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3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3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3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3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3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3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3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3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3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3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3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3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3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3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3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3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3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3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3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3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3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3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3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3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3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3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3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3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3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3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3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3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3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3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3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3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3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3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3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3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3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3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3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3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3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3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3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3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3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3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3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3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3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3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3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3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3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3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3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3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3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3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3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3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3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3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3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3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3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3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3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3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3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3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3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3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3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3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3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3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3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3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3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3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3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3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3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3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3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3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3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3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3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3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3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3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3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3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3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3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3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3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3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3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3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3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3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3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3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3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3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3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3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3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3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3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3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3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3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3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3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3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3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3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3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3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3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3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3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3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3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3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3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3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3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3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3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3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3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3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3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3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3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3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3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3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3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3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3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3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3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3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3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3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3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3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3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3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3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3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3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3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3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3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3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3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3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3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3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3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3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3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3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3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3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3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3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3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3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3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3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3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3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3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3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3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3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3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3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3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3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3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3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3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3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3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3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3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3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3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3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3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3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3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3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3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3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3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3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3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3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3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3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3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3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3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3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3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3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3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3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3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3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3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3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3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3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3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3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3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3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3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3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3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3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3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3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3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3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3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AZ542"/>
  <sheetViews>
    <sheetView topLeftCell="A4"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909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35">
      <c r="A4" s="25" t="s">
        <v>910</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35">
      <c r="A5" s="170" t="s">
        <v>911</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0.5" x14ac:dyDescent="0.35">
      <c r="A6" s="27" t="s">
        <v>912</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3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3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35">
      <c r="A9" s="25" t="s">
        <v>913</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35">
      <c r="A10" s="387" t="s">
        <v>914</v>
      </c>
      <c r="B10" s="388">
        <v>5520.9270000000006</v>
      </c>
      <c r="C10" s="388">
        <v>5464.3340000000007</v>
      </c>
      <c r="D10" s="388">
        <v>5545.7479999999996</v>
      </c>
      <c r="E10" s="388">
        <v>5513.9709999999995</v>
      </c>
      <c r="F10" s="388">
        <v>5689.5889999999999</v>
      </c>
      <c r="G10" s="388">
        <v>6191.1900000000005</v>
      </c>
      <c r="H10" s="388">
        <v>6262.5030000000006</v>
      </c>
      <c r="I10" s="388">
        <v>6391.8159999999998</v>
      </c>
      <c r="J10" s="388">
        <v>6279.2769999999991</v>
      </c>
      <c r="K10" s="388">
        <v>4750.2070509026735</v>
      </c>
      <c r="L10" s="388">
        <v>5576.9280604163259</v>
      </c>
      <c r="M10" s="388">
        <v>5565.9830501603783</v>
      </c>
      <c r="N10" s="388">
        <v>5034.9623118191957</v>
      </c>
      <c r="O10" s="388">
        <v>4773.2120744320928</v>
      </c>
      <c r="P10" s="388">
        <v>4888.4024826634686</v>
      </c>
      <c r="Q10" s="388">
        <v>5404.5807490257084</v>
      </c>
      <c r="R10" s="388">
        <v>5549.7874406018673</v>
      </c>
      <c r="S10" s="388">
        <v>5765.0507565096941</v>
      </c>
      <c r="T10" s="388">
        <v>5796.0705706152094</v>
      </c>
      <c r="U10" s="388">
        <v>5789.1604621067727</v>
      </c>
      <c r="V10" s="388">
        <v>5784.4247132832443</v>
      </c>
      <c r="W10" s="388">
        <v>5803.6715708414167</v>
      </c>
      <c r="X10" s="388">
        <v>5839.2969605174967</v>
      </c>
      <c r="Y10" s="388">
        <v>5854.0423935597009</v>
      </c>
      <c r="Z10" s="388">
        <v>5847.53703977033</v>
      </c>
      <c r="AA10" s="388">
        <v>5868.7373950903602</v>
      </c>
      <c r="AB10" s="388">
        <v>5887.5649671071988</v>
      </c>
      <c r="AC10" s="388">
        <v>5903.5583210408913</v>
      </c>
      <c r="AD10" s="388">
        <v>5915.8016024572098</v>
      </c>
      <c r="AE10" s="388">
        <v>5926.7978622340506</v>
      </c>
      <c r="AF10" s="388">
        <v>5935.0369480041654</v>
      </c>
      <c r="AG10" s="388">
        <v>5944.3187758917502</v>
      </c>
      <c r="AH10" s="388">
        <v>5963.7306060017636</v>
      </c>
      <c r="AI10" s="388">
        <v>5980.5846644402718</v>
      </c>
      <c r="AJ10" s="388">
        <v>5986.8803340358909</v>
      </c>
      <c r="AK10" s="388">
        <v>5996.3022744867776</v>
      </c>
      <c r="AL10" s="388">
        <v>6024.6460650350109</v>
      </c>
      <c r="AM10" s="388">
        <v>6054.3654495651117</v>
      </c>
      <c r="AN10" s="388">
        <v>6083.7827682942197</v>
      </c>
      <c r="AO10" s="388">
        <v>6112.5900230012721</v>
      </c>
      <c r="AP10" s="388">
        <v>6144.2578416053693</v>
      </c>
      <c r="AQ10" s="388">
        <v>6180.9107127177158</v>
      </c>
      <c r="AR10" s="388">
        <v>6225.1441715143455</v>
      </c>
      <c r="AS10" s="388">
        <v>6257.5920884149164</v>
      </c>
      <c r="AT10" s="388">
        <v>6292.144401413937</v>
      </c>
      <c r="AU10" s="388">
        <v>6331.063714679658</v>
      </c>
      <c r="AV10" s="388">
        <v>6381.1657246601735</v>
      </c>
      <c r="AW10" s="388">
        <v>6421.4266672120211</v>
      </c>
      <c r="AX10" s="388">
        <v>6461.603702072468</v>
      </c>
      <c r="AY10" s="388">
        <v>6506.9725530017986</v>
      </c>
      <c r="AZ10" s="388">
        <v>6549.3613410403505</v>
      </c>
    </row>
    <row r="11" spans="1:52" ht="12" customHeight="1" x14ac:dyDescent="0.35">
      <c r="A11" s="178" t="s">
        <v>915</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35">
      <c r="A12" s="178" t="s">
        <v>916</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35">
      <c r="A13" s="191" t="s">
        <v>917</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3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3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3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3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3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3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3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3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3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3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3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3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3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3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3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3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3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3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3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3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3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3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3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3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35">
      <c r="A38" s="52" t="s">
        <v>910</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35">
      <c r="A39" s="389" t="s">
        <v>911</v>
      </c>
      <c r="B39" s="388">
        <v>4638.2357831952568</v>
      </c>
      <c r="C39" s="388">
        <v>4799.1481341327499</v>
      </c>
      <c r="D39" s="388">
        <v>4670.6766003522889</v>
      </c>
      <c r="E39" s="388">
        <v>4752.8101073380567</v>
      </c>
      <c r="F39" s="388">
        <v>4853.3275915177192</v>
      </c>
      <c r="G39" s="388">
        <v>4853.2500487978978</v>
      </c>
      <c r="H39" s="388">
        <v>4512.1497106048228</v>
      </c>
      <c r="I39" s="388">
        <v>4611.3521469144234</v>
      </c>
      <c r="J39" s="388">
        <v>4392.2377626338766</v>
      </c>
      <c r="K39" s="388">
        <v>3434.9792108452548</v>
      </c>
      <c r="L39" s="388">
        <v>3654.1852736284063</v>
      </c>
      <c r="M39" s="388">
        <v>3950.1449430157149</v>
      </c>
      <c r="N39" s="388">
        <v>3267.3646563762331</v>
      </c>
      <c r="O39" s="388">
        <v>3117.2330249435013</v>
      </c>
      <c r="P39" s="388">
        <v>3054.3804472624765</v>
      </c>
      <c r="Q39" s="388">
        <v>3154.4787415048013</v>
      </c>
      <c r="R39" s="388">
        <v>3219.6846216087406</v>
      </c>
      <c r="S39" s="388">
        <v>3300.66850751324</v>
      </c>
      <c r="T39" s="388">
        <v>3301.0076548595462</v>
      </c>
      <c r="U39" s="388">
        <v>3288.1254392851579</v>
      </c>
      <c r="V39" s="388">
        <v>3285.3588790922104</v>
      </c>
      <c r="W39" s="388">
        <v>3292.3918726239481</v>
      </c>
      <c r="X39" s="388">
        <v>3316.3470023128875</v>
      </c>
      <c r="Y39" s="388">
        <v>3324.4496634146199</v>
      </c>
      <c r="Z39" s="388">
        <v>3321.8528303114226</v>
      </c>
      <c r="AA39" s="388">
        <v>3330.3544660184634</v>
      </c>
      <c r="AB39" s="388">
        <v>3338.3059647065206</v>
      </c>
      <c r="AC39" s="388">
        <v>3347.6056398957976</v>
      </c>
      <c r="AD39" s="388">
        <v>3353.5327374354392</v>
      </c>
      <c r="AE39" s="388">
        <v>3353.6986214754734</v>
      </c>
      <c r="AF39" s="388">
        <v>3356.4946394762242</v>
      </c>
      <c r="AG39" s="388">
        <v>3362.2374230763585</v>
      </c>
      <c r="AH39" s="388">
        <v>3367.7822003546958</v>
      </c>
      <c r="AI39" s="388">
        <v>3373.6683615457041</v>
      </c>
      <c r="AJ39" s="388">
        <v>3374.0414637062609</v>
      </c>
      <c r="AK39" s="388">
        <v>3369.5958379939557</v>
      </c>
      <c r="AL39" s="388">
        <v>3373.7963272794</v>
      </c>
      <c r="AM39" s="388">
        <v>3380.0826142191968</v>
      </c>
      <c r="AN39" s="388">
        <v>3391.1634967373056</v>
      </c>
      <c r="AO39" s="388">
        <v>3393.475902974812</v>
      </c>
      <c r="AP39" s="388">
        <v>3399.8005136268725</v>
      </c>
      <c r="AQ39" s="388">
        <v>3406.7105352284843</v>
      </c>
      <c r="AR39" s="388">
        <v>3415.9308587248029</v>
      </c>
      <c r="AS39" s="388">
        <v>3424.6369596928539</v>
      </c>
      <c r="AT39" s="388">
        <v>3436.5244098896387</v>
      </c>
      <c r="AU39" s="388">
        <v>3444.4162065684995</v>
      </c>
      <c r="AV39" s="388">
        <v>3454.9764699063471</v>
      </c>
      <c r="AW39" s="388">
        <v>3446.6585795156834</v>
      </c>
      <c r="AX39" s="388">
        <v>3462.4512877321104</v>
      </c>
      <c r="AY39" s="388">
        <v>3465.9679805183687</v>
      </c>
      <c r="AZ39" s="388">
        <v>3477.1218007033408</v>
      </c>
    </row>
    <row r="40" spans="1:52" ht="12" customHeight="1" x14ac:dyDescent="0.35">
      <c r="A40" s="179" t="s">
        <v>915</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35">
      <c r="A41" s="179" t="s">
        <v>916</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35">
      <c r="A42" s="390" t="s">
        <v>912</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3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3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35">
      <c r="A46" s="52" t="s">
        <v>910</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35">
      <c r="A47" s="389" t="s">
        <v>911</v>
      </c>
      <c r="B47" s="388">
        <v>6768.4470715222178</v>
      </c>
      <c r="C47" s="388">
        <v>6974.3232791545888</v>
      </c>
      <c r="D47" s="388">
        <v>6992.1827403852903</v>
      </c>
      <c r="E47" s="388">
        <v>6960.2095117675235</v>
      </c>
      <c r="F47" s="388">
        <v>7060.7103666197454</v>
      </c>
      <c r="G47" s="388">
        <v>6960.1592209526116</v>
      </c>
      <c r="H47" s="388">
        <v>6516.493223541861</v>
      </c>
      <c r="I47" s="388">
        <v>6747.2572209849241</v>
      </c>
      <c r="J47" s="388">
        <v>6570.7555861042119</v>
      </c>
      <c r="K47" s="388">
        <v>5128.0826122803064</v>
      </c>
      <c r="L47" s="388">
        <v>5290.8547818387342</v>
      </c>
      <c r="M47" s="388">
        <v>5825.2573978422352</v>
      </c>
      <c r="N47" s="388">
        <v>4923.2647388192472</v>
      </c>
      <c r="O47" s="388">
        <v>4842.4510241011521</v>
      </c>
      <c r="P47" s="388">
        <v>4704.696471379747</v>
      </c>
      <c r="Q47" s="388">
        <v>4782.9830706980647</v>
      </c>
      <c r="R47" s="388">
        <v>4915.5909724468193</v>
      </c>
      <c r="S47" s="388">
        <v>5050.2806012311221</v>
      </c>
      <c r="T47" s="388">
        <v>5049.5378150975284</v>
      </c>
      <c r="U47" s="388">
        <v>5040.6401096275104</v>
      </c>
      <c r="V47" s="388">
        <v>5026.6276692109877</v>
      </c>
      <c r="W47" s="388">
        <v>5037.5501620136893</v>
      </c>
      <c r="X47" s="388">
        <v>5074.0082789228582</v>
      </c>
      <c r="Y47" s="388">
        <v>5101.067113444723</v>
      </c>
      <c r="Z47" s="388">
        <v>5099.4897707104537</v>
      </c>
      <c r="AA47" s="388">
        <v>5123.5983045652738</v>
      </c>
      <c r="AB47" s="388">
        <v>5145.7937778128708</v>
      </c>
      <c r="AC47" s="388">
        <v>5165.7583504440609</v>
      </c>
      <c r="AD47" s="388">
        <v>5179.9904486228925</v>
      </c>
      <c r="AE47" s="388">
        <v>5184.0463798673809</v>
      </c>
      <c r="AF47" s="388">
        <v>5180.9560496914501</v>
      </c>
      <c r="AG47" s="388">
        <v>5188.3658912789069</v>
      </c>
      <c r="AH47" s="388">
        <v>5151.4841436947863</v>
      </c>
      <c r="AI47" s="388">
        <v>5099.779116706738</v>
      </c>
      <c r="AJ47" s="388">
        <v>4969.7059006587988</v>
      </c>
      <c r="AK47" s="388">
        <v>4807.6819002393895</v>
      </c>
      <c r="AL47" s="388">
        <v>4708.774451307243</v>
      </c>
      <c r="AM47" s="388">
        <v>4459.6110204623228</v>
      </c>
      <c r="AN47" s="388">
        <v>4205.1188715267517</v>
      </c>
      <c r="AO47" s="388">
        <v>3974.1600824654515</v>
      </c>
      <c r="AP47" s="388">
        <v>3729.0617360729916</v>
      </c>
      <c r="AQ47" s="388">
        <v>3622.8185427656317</v>
      </c>
      <c r="AR47" s="388">
        <v>3443.7750161762542</v>
      </c>
      <c r="AS47" s="388">
        <v>3294.4878163821422</v>
      </c>
      <c r="AT47" s="388">
        <v>3063.811532833563</v>
      </c>
      <c r="AU47" s="388">
        <v>2993.1839008459679</v>
      </c>
      <c r="AV47" s="388">
        <v>2842.5035377219174</v>
      </c>
      <c r="AW47" s="388">
        <v>2493.8997168267556</v>
      </c>
      <c r="AX47" s="388">
        <v>2470.2535565632961</v>
      </c>
      <c r="AY47" s="388">
        <v>2219.3374596796998</v>
      </c>
      <c r="AZ47" s="388">
        <v>2034.068862363295</v>
      </c>
    </row>
    <row r="48" spans="1:52" ht="12" customHeight="1" x14ac:dyDescent="0.35">
      <c r="A48" s="179" t="s">
        <v>915</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35">
      <c r="A49" s="179" t="s">
        <v>916</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35">
      <c r="A50" s="390" t="s">
        <v>912</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3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35">
      <c r="A52" s="55" t="s">
        <v>910</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35">
      <c r="A53" s="391" t="s">
        <v>911</v>
      </c>
      <c r="B53" s="388">
        <v>2223.3986615222175</v>
      </c>
      <c r="C53" s="388">
        <v>2316.5735591545886</v>
      </c>
      <c r="D53" s="388">
        <v>2217.2557903852903</v>
      </c>
      <c r="E53" s="388">
        <v>2121.9279117675242</v>
      </c>
      <c r="F53" s="388">
        <v>2078.7575866197449</v>
      </c>
      <c r="G53" s="388">
        <v>1991.7217484539965</v>
      </c>
      <c r="H53" s="388">
        <v>1827.6766918423227</v>
      </c>
      <c r="I53" s="388">
        <v>1947.8860605973164</v>
      </c>
      <c r="J53" s="388">
        <v>1840.8355789132879</v>
      </c>
      <c r="K53" s="388">
        <v>1713.7448842803071</v>
      </c>
      <c r="L53" s="388">
        <v>1685.4382279187334</v>
      </c>
      <c r="M53" s="388">
        <v>1879.1891468335593</v>
      </c>
      <c r="N53" s="388">
        <v>1610.3334409400977</v>
      </c>
      <c r="O53" s="388">
        <v>1653.4333612111523</v>
      </c>
      <c r="P53" s="388">
        <v>1575.4512278597472</v>
      </c>
      <c r="Q53" s="388">
        <v>1485.5079813880634</v>
      </c>
      <c r="R53" s="388">
        <v>1523.7234441018777</v>
      </c>
      <c r="S53" s="388">
        <v>1588.4398287014592</v>
      </c>
      <c r="T53" s="388">
        <v>1538.7907148897903</v>
      </c>
      <c r="U53" s="388">
        <v>1499.5609672069131</v>
      </c>
      <c r="V53" s="388">
        <v>1466.6070602946927</v>
      </c>
      <c r="W53" s="388">
        <v>1443.0619134527169</v>
      </c>
      <c r="X53" s="388">
        <v>1430.5407232907346</v>
      </c>
      <c r="Y53" s="388">
        <v>1424.7094688915122</v>
      </c>
      <c r="Z53" s="388">
        <v>1408.9104248171766</v>
      </c>
      <c r="AA53" s="388">
        <v>1402.0840462459146</v>
      </c>
      <c r="AB53" s="388">
        <v>1400.1912834828047</v>
      </c>
      <c r="AC53" s="388">
        <v>1398.7939062592895</v>
      </c>
      <c r="AD53" s="388">
        <v>1393.5967928448902</v>
      </c>
      <c r="AE53" s="388">
        <v>1384.9818716684185</v>
      </c>
      <c r="AF53" s="388">
        <v>1371.5368761468087</v>
      </c>
      <c r="AG53" s="388">
        <v>1368.4003853557081</v>
      </c>
      <c r="AH53" s="388">
        <v>1351.5377689932598</v>
      </c>
      <c r="AI53" s="388">
        <v>1338.4968649396133</v>
      </c>
      <c r="AJ53" s="388">
        <v>1323.0439056572013</v>
      </c>
      <c r="AK53" s="388">
        <v>1288.600036241231</v>
      </c>
      <c r="AL53" s="388">
        <v>1258.1801110783258</v>
      </c>
      <c r="AM53" s="388">
        <v>1239.1552998421471</v>
      </c>
      <c r="AN53" s="388">
        <v>1223.1450465427388</v>
      </c>
      <c r="AO53" s="388">
        <v>1192.6622847254857</v>
      </c>
      <c r="AP53" s="388">
        <v>1162.4455304126989</v>
      </c>
      <c r="AQ53" s="388">
        <v>1143.4696858064326</v>
      </c>
      <c r="AR53" s="388">
        <v>1121.648915526473</v>
      </c>
      <c r="AS53" s="388">
        <v>1102.563343252199</v>
      </c>
      <c r="AT53" s="388">
        <v>1085.1762037723449</v>
      </c>
      <c r="AU53" s="388">
        <v>1052.2580793266181</v>
      </c>
      <c r="AV53" s="388">
        <v>1031.79280840518</v>
      </c>
      <c r="AW53" s="388">
        <v>978.62037489038789</v>
      </c>
      <c r="AX53" s="388">
        <v>960.98088588655423</v>
      </c>
      <c r="AY53" s="388">
        <v>928.26837085978559</v>
      </c>
      <c r="AZ53" s="388">
        <v>872.13306881675112</v>
      </c>
    </row>
    <row r="54" spans="1:52" ht="12" customHeight="1" x14ac:dyDescent="0.35">
      <c r="A54" s="392" t="s">
        <v>915</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35">
      <c r="A55" s="392" t="s">
        <v>916</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35">
      <c r="A56" s="393" t="s">
        <v>912</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3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35">
      <c r="A58" s="391" t="s">
        <v>911</v>
      </c>
      <c r="B58" s="388">
        <v>4545.0484100000003</v>
      </c>
      <c r="C58" s="388">
        <v>4657.7497199999998</v>
      </c>
      <c r="D58" s="388">
        <v>4774.92695</v>
      </c>
      <c r="E58" s="388">
        <v>4838.2815999999993</v>
      </c>
      <c r="F58" s="388">
        <v>4981.9527800000005</v>
      </c>
      <c r="G58" s="388">
        <v>4968.4374724986146</v>
      </c>
      <c r="H58" s="388">
        <v>4688.8165316995382</v>
      </c>
      <c r="I58" s="388">
        <v>4799.3711603876081</v>
      </c>
      <c r="J58" s="388">
        <v>4729.9200071909236</v>
      </c>
      <c r="K58" s="388">
        <v>3414.337728</v>
      </c>
      <c r="L58" s="388">
        <v>3605.4165539200003</v>
      </c>
      <c r="M58" s="388">
        <v>3946.0682510086758</v>
      </c>
      <c r="N58" s="388">
        <v>3312.93129787915</v>
      </c>
      <c r="O58" s="388">
        <v>3189.0176628899999</v>
      </c>
      <c r="P58" s="388">
        <v>3129.2452435199993</v>
      </c>
      <c r="Q58" s="388">
        <v>3297.4750893100008</v>
      </c>
      <c r="R58" s="388">
        <v>3391.867528344942</v>
      </c>
      <c r="S58" s="388">
        <v>3461.8407725296629</v>
      </c>
      <c r="T58" s="388">
        <v>3510.7471002077382</v>
      </c>
      <c r="U58" s="388">
        <v>3541.0791424205977</v>
      </c>
      <c r="V58" s="388">
        <v>3560.0206089162948</v>
      </c>
      <c r="W58" s="388">
        <v>3594.4882485609728</v>
      </c>
      <c r="X58" s="388">
        <v>3643.4675556321226</v>
      </c>
      <c r="Y58" s="388">
        <v>3676.3576445532108</v>
      </c>
      <c r="Z58" s="388">
        <v>3690.5793458932776</v>
      </c>
      <c r="AA58" s="388">
        <v>3721.5142583193597</v>
      </c>
      <c r="AB58" s="388">
        <v>3745.6024943300658</v>
      </c>
      <c r="AC58" s="388">
        <v>3766.9644441847713</v>
      </c>
      <c r="AD58" s="388">
        <v>3786.3936557780021</v>
      </c>
      <c r="AE58" s="388">
        <v>3799.0645081989624</v>
      </c>
      <c r="AF58" s="388">
        <v>3809.4191735446416</v>
      </c>
      <c r="AG58" s="388">
        <v>3819.9655059231986</v>
      </c>
      <c r="AH58" s="388">
        <v>3799.946374701527</v>
      </c>
      <c r="AI58" s="388">
        <v>3761.2822517671248</v>
      </c>
      <c r="AJ58" s="388">
        <v>3646.6619950015975</v>
      </c>
      <c r="AK58" s="388">
        <v>3519.081863998158</v>
      </c>
      <c r="AL58" s="388">
        <v>3450.5943402289167</v>
      </c>
      <c r="AM58" s="388">
        <v>3220.4557206201762</v>
      </c>
      <c r="AN58" s="388">
        <v>2981.9738249840134</v>
      </c>
      <c r="AO58" s="388">
        <v>2781.4977977399658</v>
      </c>
      <c r="AP58" s="388">
        <v>2566.6162056602925</v>
      </c>
      <c r="AQ58" s="388">
        <v>2479.3488569591991</v>
      </c>
      <c r="AR58" s="388">
        <v>2322.1261006497812</v>
      </c>
      <c r="AS58" s="388">
        <v>2191.9244731299432</v>
      </c>
      <c r="AT58" s="388">
        <v>1978.635329061218</v>
      </c>
      <c r="AU58" s="388">
        <v>1940.9258215193497</v>
      </c>
      <c r="AV58" s="388">
        <v>1810.7107293167369</v>
      </c>
      <c r="AW58" s="388">
        <v>1515.2793419363679</v>
      </c>
      <c r="AX58" s="388">
        <v>1509.2726706767417</v>
      </c>
      <c r="AY58" s="388">
        <v>1291.0690888199142</v>
      </c>
      <c r="AZ58" s="388">
        <v>1161.9357935465439</v>
      </c>
    </row>
    <row r="59" spans="1:52" ht="12" customHeight="1" x14ac:dyDescent="0.35">
      <c r="A59" s="393" t="s">
        <v>912</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3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3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35">
      <c r="A62" s="25" t="s">
        <v>910</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35">
      <c r="A63" s="170" t="s">
        <v>911</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0.5" x14ac:dyDescent="0.35">
      <c r="A64" s="27" t="s">
        <v>912</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3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35">
      <c r="A66" s="25" t="s">
        <v>910</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35">
      <c r="A67" s="387" t="s">
        <v>911</v>
      </c>
      <c r="B67" s="394">
        <v>0.84011902044625042</v>
      </c>
      <c r="C67" s="394">
        <v>0.87826771462592679</v>
      </c>
      <c r="D67" s="394">
        <v>0.84220858941882848</v>
      </c>
      <c r="E67" s="394">
        <v>0.86195776280616221</v>
      </c>
      <c r="F67" s="394">
        <v>0.85301901271211666</v>
      </c>
      <c r="G67" s="394">
        <v>0.78389615708739313</v>
      </c>
      <c r="H67" s="394">
        <v>0.72050260265022181</v>
      </c>
      <c r="I67" s="394">
        <v>0.72144632244019913</v>
      </c>
      <c r="J67" s="394">
        <v>0.69948144708919147</v>
      </c>
      <c r="K67" s="394">
        <v>0.72312199742798822</v>
      </c>
      <c r="L67" s="394">
        <v>0.65523263596762549</v>
      </c>
      <c r="M67" s="394">
        <v>0.70969403022201005</v>
      </c>
      <c r="N67" s="394">
        <v>0.648935275782768</v>
      </c>
      <c r="O67" s="394">
        <v>0.65306820152431289</v>
      </c>
      <c r="P67" s="394">
        <v>0.62482180182477187</v>
      </c>
      <c r="Q67" s="394">
        <v>0.58366761234411457</v>
      </c>
      <c r="R67" s="394">
        <v>0.580145574234744</v>
      </c>
      <c r="S67" s="394">
        <v>0.57253069346982599</v>
      </c>
      <c r="T67" s="394">
        <v>0.56952509715718813</v>
      </c>
      <c r="U67" s="394">
        <v>0.56797966834875979</v>
      </c>
      <c r="V67" s="394">
        <v>0.56796639976102969</v>
      </c>
      <c r="W67" s="394">
        <v>0.56729465691433278</v>
      </c>
      <c r="X67" s="394">
        <v>0.56793600749138518</v>
      </c>
      <c r="Y67" s="394">
        <v>0.56788957781925165</v>
      </c>
      <c r="Z67" s="394">
        <v>0.56807726188287522</v>
      </c>
      <c r="AA67" s="394">
        <v>0.56747375829161395</v>
      </c>
      <c r="AB67" s="394">
        <v>0.56700961829840613</v>
      </c>
      <c r="AC67" s="394">
        <v>0.56704879631062266</v>
      </c>
      <c r="AD67" s="394">
        <v>0.56687714747609241</v>
      </c>
      <c r="AE67" s="394">
        <v>0.56585338313045286</v>
      </c>
      <c r="AF67" s="394">
        <v>0.56553896275320514</v>
      </c>
      <c r="AG67" s="394">
        <v>0.5656219913226247</v>
      </c>
      <c r="AH67" s="394">
        <v>0.56471065224935479</v>
      </c>
      <c r="AI67" s="394">
        <v>0.56410343650932138</v>
      </c>
      <c r="AJ67" s="394">
        <v>0.56357255790207916</v>
      </c>
      <c r="AK67" s="394">
        <v>0.56194562644565127</v>
      </c>
      <c r="AL67" s="394">
        <v>0.5599990922055591</v>
      </c>
      <c r="AM67" s="394">
        <v>0.55828850147491338</v>
      </c>
      <c r="AN67" s="394">
        <v>0.5574103523897066</v>
      </c>
      <c r="AO67" s="394">
        <v>0.5551617056281194</v>
      </c>
      <c r="AP67" s="394">
        <v>0.55332972692086335</v>
      </c>
      <c r="AQ67" s="394">
        <v>0.55116643704606605</v>
      </c>
      <c r="AR67" s="394">
        <v>0.54873120438812817</v>
      </c>
      <c r="AS67" s="394">
        <v>0.54727711734887696</v>
      </c>
      <c r="AT67" s="394">
        <v>0.54616108446548073</v>
      </c>
      <c r="AU67" s="394">
        <v>0.54405015678203161</v>
      </c>
      <c r="AV67" s="394">
        <v>0.54143343379321818</v>
      </c>
      <c r="AW67" s="394">
        <v>0.53674343072613684</v>
      </c>
      <c r="AX67" s="394">
        <v>0.53585014609013826</v>
      </c>
      <c r="AY67" s="394">
        <v>0.53265446446665077</v>
      </c>
      <c r="AZ67" s="394">
        <v>0.53091005666683955</v>
      </c>
    </row>
    <row r="68" spans="1:52" ht="12" customHeight="1" x14ac:dyDescent="0.35">
      <c r="A68" s="178" t="s">
        <v>915</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35">
      <c r="A69" s="178" t="s">
        <v>916</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35">
      <c r="A70" s="191" t="s">
        <v>912</v>
      </c>
      <c r="B70" s="395">
        <v>0.35149269328981697</v>
      </c>
      <c r="C70" s="395">
        <v>0.35638242817190402</v>
      </c>
      <c r="D70" s="395">
        <v>0.3381043857072728</v>
      </c>
      <c r="E70" s="395">
        <v>0.34200378080439825</v>
      </c>
      <c r="F70" s="395">
        <v>0.33238319038105618</v>
      </c>
      <c r="G70" s="395">
        <v>0.32671285185167198</v>
      </c>
      <c r="H70" s="395">
        <v>0.32141312492512158</v>
      </c>
      <c r="I70" s="395">
        <v>0.32172362605996901</v>
      </c>
      <c r="J70" s="395">
        <v>0.30484976557276866</v>
      </c>
      <c r="K70" s="395">
        <v>0.3175577619508903</v>
      </c>
      <c r="L70" s="395">
        <v>0.30559556000210175</v>
      </c>
      <c r="M70" s="395">
        <v>0.30569556546780036</v>
      </c>
      <c r="N70" s="395">
        <v>0.31163039767585765</v>
      </c>
      <c r="O70" s="395">
        <v>0.32096827135076167</v>
      </c>
      <c r="P70" s="395">
        <v>0.30336092162463207</v>
      </c>
      <c r="Q70" s="395">
        <v>0.30454062508342017</v>
      </c>
      <c r="R70" s="395">
        <v>0.30399883840304937</v>
      </c>
      <c r="S70" s="395">
        <v>0.30240174347175908</v>
      </c>
      <c r="T70" s="395">
        <v>0.29806559067560534</v>
      </c>
      <c r="U70" s="395">
        <v>0.29418079975329814</v>
      </c>
      <c r="V70" s="395">
        <v>0.29161960367910267</v>
      </c>
      <c r="W70" s="395">
        <v>0.29102985638998868</v>
      </c>
      <c r="X70" s="395">
        <v>0.28956460048189675</v>
      </c>
      <c r="Y70" s="395">
        <v>0.28806543593446937</v>
      </c>
      <c r="Z70" s="395">
        <v>0.28680325445193589</v>
      </c>
      <c r="AA70" s="395">
        <v>0.2860405278156315</v>
      </c>
      <c r="AB70" s="395">
        <v>0.28521142139287098</v>
      </c>
      <c r="AC70" s="395">
        <v>0.28430434951278605</v>
      </c>
      <c r="AD70" s="395">
        <v>0.28373026148750319</v>
      </c>
      <c r="AE70" s="395">
        <v>0.28221479140255046</v>
      </c>
      <c r="AF70" s="395">
        <v>0.28096248075773567</v>
      </c>
      <c r="AG70" s="395">
        <v>0.28081065428673202</v>
      </c>
      <c r="AH70" s="395">
        <v>0.27988242367573862</v>
      </c>
      <c r="AI70" s="395">
        <v>0.27921850499980144</v>
      </c>
      <c r="AJ70" s="395">
        <v>0.27830054742202726</v>
      </c>
      <c r="AK70" s="395">
        <v>0.27722313780801733</v>
      </c>
      <c r="AL70" s="395">
        <v>0.27678678339707591</v>
      </c>
      <c r="AM70" s="395">
        <v>0.27579293051629827</v>
      </c>
      <c r="AN70" s="395">
        <v>0.27429250539662253</v>
      </c>
      <c r="AO70" s="395">
        <v>0.27364979684254792</v>
      </c>
      <c r="AP70" s="395">
        <v>0.27268711466577694</v>
      </c>
      <c r="AQ70" s="395">
        <v>0.27210133969653161</v>
      </c>
      <c r="AR70" s="395">
        <v>0.27059030434590309</v>
      </c>
      <c r="AS70" s="395">
        <v>0.27009606957701593</v>
      </c>
      <c r="AT70" s="395">
        <v>0.26772125931793783</v>
      </c>
      <c r="AU70" s="395">
        <v>0.26639135964025518</v>
      </c>
      <c r="AV70" s="395">
        <v>0.265856162646602</v>
      </c>
      <c r="AW70" s="395">
        <v>0.26430545185142923</v>
      </c>
      <c r="AX70" s="395">
        <v>0.2635702486913169</v>
      </c>
      <c r="AY70" s="395">
        <v>0.26206555505256479</v>
      </c>
      <c r="AZ70" s="395">
        <v>0.26045454548250302</v>
      </c>
    </row>
    <row r="71" spans="1:52" ht="12" customHeight="1" x14ac:dyDescent="0.3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35">
      <c r="A72" s="25" t="s">
        <v>910</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35">
      <c r="A73" s="387" t="s">
        <v>911</v>
      </c>
      <c r="B73" s="394">
        <v>1.2259620660664807</v>
      </c>
      <c r="C73" s="394">
        <v>1.2763354654299295</v>
      </c>
      <c r="D73" s="394">
        <v>1.2608186921557365</v>
      </c>
      <c r="E73" s="394">
        <v>1.2622862020434138</v>
      </c>
      <c r="F73" s="394">
        <v>1.2409877702272951</v>
      </c>
      <c r="G73" s="394">
        <v>1.1242037832714891</v>
      </c>
      <c r="H73" s="394">
        <v>1.0405573016958012</v>
      </c>
      <c r="I73" s="394">
        <v>1.0556088005325754</v>
      </c>
      <c r="J73" s="394">
        <v>1.0464191317096241</v>
      </c>
      <c r="K73" s="394">
        <v>1.0795492822372503</v>
      </c>
      <c r="L73" s="394">
        <v>0.94870414760985178</v>
      </c>
      <c r="M73" s="394">
        <v>1.0465819506357257</v>
      </c>
      <c r="N73" s="394">
        <v>0.97781560891970398</v>
      </c>
      <c r="O73" s="394">
        <v>1.0145057350457862</v>
      </c>
      <c r="P73" s="394">
        <v>0.96242003150615607</v>
      </c>
      <c r="Q73" s="394">
        <v>0.88498688294375094</v>
      </c>
      <c r="R73" s="394">
        <v>0.88572598951893011</v>
      </c>
      <c r="S73" s="394">
        <v>0.87601667609405198</v>
      </c>
      <c r="T73" s="394">
        <v>0.87120019564591977</v>
      </c>
      <c r="U73" s="394">
        <v>0.87070312571594133</v>
      </c>
      <c r="V73" s="394">
        <v>0.86899353321479567</v>
      </c>
      <c r="W73" s="394">
        <v>0.86799366582408877</v>
      </c>
      <c r="X73" s="394">
        <v>0.86894164027465115</v>
      </c>
      <c r="Y73" s="394">
        <v>0.87137515762725593</v>
      </c>
      <c r="Z73" s="394">
        <v>0.87207481304141399</v>
      </c>
      <c r="AA73" s="394">
        <v>0.87303247012748408</v>
      </c>
      <c r="AB73" s="394">
        <v>0.87401053008527729</v>
      </c>
      <c r="AC73" s="394">
        <v>0.87502453088889875</v>
      </c>
      <c r="AD73" s="394">
        <v>0.87561936601648571</v>
      </c>
      <c r="AE73" s="394">
        <v>0.87467912697014161</v>
      </c>
      <c r="AF73" s="394">
        <v>0.87294419480129815</v>
      </c>
      <c r="AG73" s="394">
        <v>0.87282766737229078</v>
      </c>
      <c r="AH73" s="394">
        <v>0.86380228820370408</v>
      </c>
      <c r="AI73" s="394">
        <v>0.85272250170277142</v>
      </c>
      <c r="AJ73" s="394">
        <v>0.83009942129720304</v>
      </c>
      <c r="AK73" s="394">
        <v>0.80177444034054768</v>
      </c>
      <c r="AL73" s="394">
        <v>0.78158524176803723</v>
      </c>
      <c r="AM73" s="394">
        <v>0.73659429012212319</v>
      </c>
      <c r="AN73" s="394">
        <v>0.69120135147524164</v>
      </c>
      <c r="AO73" s="394">
        <v>0.65015976329362024</v>
      </c>
      <c r="AP73" s="394">
        <v>0.6069181717638763</v>
      </c>
      <c r="AQ73" s="394">
        <v>0.58613021788381348</v>
      </c>
      <c r="AR73" s="394">
        <v>0.55320405781678661</v>
      </c>
      <c r="AS73" s="394">
        <v>0.52647851918654776</v>
      </c>
      <c r="AT73" s="394">
        <v>0.48692644945419239</v>
      </c>
      <c r="AU73" s="394">
        <v>0.47277740925363887</v>
      </c>
      <c r="AV73" s="394">
        <v>0.44545207887909755</v>
      </c>
      <c r="AW73" s="394">
        <v>0.38837159498537532</v>
      </c>
      <c r="AX73" s="394">
        <v>0.38229728569874954</v>
      </c>
      <c r="AY73" s="394">
        <v>0.34107066559791688</v>
      </c>
      <c r="AZ73" s="394">
        <v>0.31057514717002743</v>
      </c>
    </row>
    <row r="74" spans="1:52" ht="12" customHeight="1" x14ac:dyDescent="0.35">
      <c r="A74" s="178" t="s">
        <v>915</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35">
      <c r="A75" s="178" t="s">
        <v>916</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35">
      <c r="A76" s="191" t="s">
        <v>912</v>
      </c>
      <c r="B76" s="395">
        <v>0.81649345914353311</v>
      </c>
      <c r="C76" s="395">
        <v>0.78452298230021811</v>
      </c>
      <c r="D76" s="395">
        <v>0.74018898074535655</v>
      </c>
      <c r="E76" s="395">
        <v>0.71974096843148283</v>
      </c>
      <c r="F76" s="395">
        <v>0.65162463595268427</v>
      </c>
      <c r="G76" s="395">
        <v>0.63956291416085531</v>
      </c>
      <c r="H76" s="395">
        <v>0.60870989836636558</v>
      </c>
      <c r="I76" s="395">
        <v>0.60546968988532079</v>
      </c>
      <c r="J76" s="395">
        <v>0.57366671184311258</v>
      </c>
      <c r="K76" s="395">
        <v>0.55724365940853438</v>
      </c>
      <c r="L76" s="395">
        <v>0.53283081167432411</v>
      </c>
      <c r="M76" s="395">
        <v>0.54914327279973463</v>
      </c>
      <c r="N76" s="395">
        <v>0.52944128920071709</v>
      </c>
      <c r="O76" s="395">
        <v>0.54705529694696098</v>
      </c>
      <c r="P76" s="395">
        <v>0.51610003234063839</v>
      </c>
      <c r="Q76" s="395">
        <v>0.49997170367258947</v>
      </c>
      <c r="R76" s="395">
        <v>0.49856398488586251</v>
      </c>
      <c r="S76" s="395">
        <v>0.50163601184991979</v>
      </c>
      <c r="T76" s="395">
        <v>0.48961561508887408</v>
      </c>
      <c r="U76" s="395">
        <v>0.48037041573893818</v>
      </c>
      <c r="V76" s="395">
        <v>0.47514515393989087</v>
      </c>
      <c r="W76" s="395">
        <v>0.4732973513827412</v>
      </c>
      <c r="X76" s="395">
        <v>0.46777223707235094</v>
      </c>
      <c r="Y76" s="395">
        <v>0.46332364567055628</v>
      </c>
      <c r="Z76" s="395">
        <v>0.46035917188765796</v>
      </c>
      <c r="AA76" s="395">
        <v>0.45781646071955706</v>
      </c>
      <c r="AB76" s="395">
        <v>0.45569523401925932</v>
      </c>
      <c r="AC76" s="395">
        <v>0.45344439020233995</v>
      </c>
      <c r="AD76" s="395">
        <v>0.45163665301335776</v>
      </c>
      <c r="AE76" s="395">
        <v>0.44662196540275045</v>
      </c>
      <c r="AF76" s="395">
        <v>0.44282489364878319</v>
      </c>
      <c r="AG76" s="395">
        <v>0.44178596016337229</v>
      </c>
      <c r="AH76" s="395">
        <v>0.43686803320210627</v>
      </c>
      <c r="AI76" s="395">
        <v>0.43219068426739132</v>
      </c>
      <c r="AJ76" s="395">
        <v>0.42341454287153096</v>
      </c>
      <c r="AK76" s="395">
        <v>0.41275169700793307</v>
      </c>
      <c r="AL76" s="395">
        <v>0.40680013297220963</v>
      </c>
      <c r="AM76" s="395">
        <v>0.39236860089183534</v>
      </c>
      <c r="AN76" s="395">
        <v>0.37492051014112587</v>
      </c>
      <c r="AO76" s="395">
        <v>0.36381360984767463</v>
      </c>
      <c r="AP76" s="395">
        <v>0.35085438264474672</v>
      </c>
      <c r="AQ76" s="395">
        <v>0.34315260400523406</v>
      </c>
      <c r="AR76" s="395">
        <v>0.33107352481419949</v>
      </c>
      <c r="AS76" s="395">
        <v>0.32187900439075401</v>
      </c>
      <c r="AT76" s="395">
        <v>0.30153552915366405</v>
      </c>
      <c r="AU76" s="395">
        <v>0.29468115826484848</v>
      </c>
      <c r="AV76" s="395">
        <v>0.28698880321425579</v>
      </c>
      <c r="AW76" s="395">
        <v>0.26728157160312233</v>
      </c>
      <c r="AX76" s="395">
        <v>0.26290992935884117</v>
      </c>
      <c r="AY76" s="395">
        <v>0.24766627517919473</v>
      </c>
      <c r="AZ76" s="395">
        <v>0.23460710608916929</v>
      </c>
    </row>
    <row r="77" spans="1:52" ht="12" customHeight="1" x14ac:dyDescent="0.3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3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35">
      <c r="A79" s="63" t="s">
        <v>910</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3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35">
      <c r="A81" s="366" t="s">
        <v>42</v>
      </c>
      <c r="B81" s="367">
        <v>1.9209295553781098</v>
      </c>
      <c r="C81" s="367">
        <v>1.7430464188544166</v>
      </c>
      <c r="D81" s="367">
        <v>1.994769285861643</v>
      </c>
      <c r="E81" s="367">
        <v>2.0393963879158279</v>
      </c>
      <c r="F81" s="367">
        <v>2.2288548106996733</v>
      </c>
      <c r="G81" s="367">
        <v>2.146531812130926</v>
      </c>
      <c r="H81" s="367">
        <v>2.2747163203105352</v>
      </c>
      <c r="I81" s="367">
        <v>2.0317433517417176</v>
      </c>
      <c r="J81" s="367">
        <v>2.0150802056932431</v>
      </c>
      <c r="K81" s="367">
        <v>1.5626868319280378</v>
      </c>
      <c r="L81" s="367">
        <v>1.8358078010604932</v>
      </c>
      <c r="M81" s="367">
        <v>1.8544914815778246</v>
      </c>
      <c r="N81" s="367">
        <v>1.8883999489471197</v>
      </c>
      <c r="O81" s="367">
        <v>1.8481321702683569</v>
      </c>
      <c r="P81" s="367">
        <v>1.8020519141878859</v>
      </c>
      <c r="Q81" s="367">
        <v>1.9554104528504035</v>
      </c>
      <c r="R81" s="367">
        <v>1.9522739770710746</v>
      </c>
      <c r="S81" s="367">
        <v>1.9869626786017693</v>
      </c>
      <c r="T81" s="367">
        <v>1.9860718723712287</v>
      </c>
      <c r="U81" s="367">
        <v>1.9555655423703993</v>
      </c>
      <c r="V81" s="367">
        <v>1.9407151093376498</v>
      </c>
      <c r="W81" s="367">
        <v>1.952156663835839</v>
      </c>
      <c r="X81" s="367">
        <v>1.9649705963659336</v>
      </c>
      <c r="Y81" s="367">
        <v>1.9664111561384028</v>
      </c>
      <c r="Z81" s="367">
        <v>1.9623732359190469</v>
      </c>
      <c r="AA81" s="367">
        <v>1.9643686956494606</v>
      </c>
      <c r="AB81" s="367">
        <v>1.9678164243647782</v>
      </c>
      <c r="AC81" s="367">
        <v>1.9728872436612162</v>
      </c>
      <c r="AD81" s="367">
        <v>1.9161173328626206</v>
      </c>
      <c r="AE81" s="367">
        <v>1.9040445856498667</v>
      </c>
      <c r="AF81" s="367">
        <v>1.9063839547494612</v>
      </c>
      <c r="AG81" s="367">
        <v>1.8937091426858115</v>
      </c>
      <c r="AH81" s="367">
        <v>1.8796708985348429</v>
      </c>
      <c r="AI81" s="367">
        <v>1.8416609492298914</v>
      </c>
      <c r="AJ81" s="367">
        <v>1.8267993290608329</v>
      </c>
      <c r="AK81" s="367">
        <v>1.8149636361705503</v>
      </c>
      <c r="AL81" s="367">
        <v>1.795852000600406</v>
      </c>
      <c r="AM81" s="367">
        <v>1.7945547503264234</v>
      </c>
      <c r="AN81" s="367">
        <v>1.7821364468031651</v>
      </c>
      <c r="AO81" s="367">
        <v>1.7686870233661163</v>
      </c>
      <c r="AP81" s="367">
        <v>1.7601464285466395</v>
      </c>
      <c r="AQ81" s="367">
        <v>1.7529674267807382</v>
      </c>
      <c r="AR81" s="367">
        <v>1.7507951880019283</v>
      </c>
      <c r="AS81" s="367">
        <v>1.7329680924493833</v>
      </c>
      <c r="AT81" s="367">
        <v>1.7309883454048118</v>
      </c>
      <c r="AU81" s="367">
        <v>1.7185157570478866</v>
      </c>
      <c r="AV81" s="367">
        <v>1.7025255963012422</v>
      </c>
      <c r="AW81" s="367">
        <v>1.6679293369878228</v>
      </c>
      <c r="AX81" s="367">
        <v>1.6531352093606426</v>
      </c>
      <c r="AY81" s="367">
        <v>1.6473457793129826</v>
      </c>
      <c r="AZ81" s="367">
        <v>1.6275348068554245</v>
      </c>
    </row>
    <row r="82" spans="1:52" ht="12" customHeight="1" x14ac:dyDescent="0.3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3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3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3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3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3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3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35">
      <c r="A89" s="368" t="s">
        <v>918</v>
      </c>
      <c r="B89" s="369">
        <v>759.93523253312298</v>
      </c>
      <c r="C89" s="369">
        <v>686.24064222696961</v>
      </c>
      <c r="D89" s="369">
        <v>790.79551640231182</v>
      </c>
      <c r="E89" s="369">
        <v>814.52145628637584</v>
      </c>
      <c r="F89" s="369">
        <v>886.79604841711659</v>
      </c>
      <c r="G89" s="369">
        <v>864.54993968763915</v>
      </c>
      <c r="H89" s="369">
        <v>889.15619019122823</v>
      </c>
      <c r="I89" s="369">
        <v>822.41850296819234</v>
      </c>
      <c r="J89" s="369">
        <v>813.84142083274526</v>
      </c>
      <c r="K89" s="369">
        <v>622.10089632049585</v>
      </c>
      <c r="L89" s="369">
        <v>721.6211205199769</v>
      </c>
      <c r="M89" s="369">
        <v>728.59309512970822</v>
      </c>
      <c r="N89" s="369">
        <v>723.1076278499354</v>
      </c>
      <c r="O89" s="369">
        <v>710.66584367621442</v>
      </c>
      <c r="P89" s="369">
        <v>681.03948568718067</v>
      </c>
      <c r="Q89" s="369">
        <v>731.9976744048306</v>
      </c>
      <c r="R89" s="369">
        <v>732.96729224056025</v>
      </c>
      <c r="S89" s="369">
        <v>743.37097407650697</v>
      </c>
      <c r="T89" s="369">
        <v>732.33711761642815</v>
      </c>
      <c r="U89" s="369">
        <v>717.26381700921763</v>
      </c>
      <c r="V89" s="369">
        <v>710.82989802835118</v>
      </c>
      <c r="W89" s="369">
        <v>716.24886335190013</v>
      </c>
      <c r="X89" s="369">
        <v>719.62299017108637</v>
      </c>
      <c r="Y89" s="369">
        <v>719.57755190979628</v>
      </c>
      <c r="Z89" s="369">
        <v>719.84621203088886</v>
      </c>
      <c r="AA89" s="369">
        <v>722.72272006696107</v>
      </c>
      <c r="AB89" s="369">
        <v>726.22277689670989</v>
      </c>
      <c r="AC89" s="369">
        <v>729.75964203948502</v>
      </c>
      <c r="AD89" s="369">
        <v>731.45824651251201</v>
      </c>
      <c r="AE89" s="369">
        <v>731.56208539230238</v>
      </c>
      <c r="AF89" s="369">
        <v>730.28149169844858</v>
      </c>
      <c r="AG89" s="369">
        <v>728.65658702064854</v>
      </c>
      <c r="AH89" s="369">
        <v>726.319026853899</v>
      </c>
      <c r="AI89" s="369">
        <v>722.08581515330604</v>
      </c>
      <c r="AJ89" s="369">
        <v>716.59536039457839</v>
      </c>
      <c r="AK89" s="369">
        <v>712.44383477671568</v>
      </c>
      <c r="AL89" s="369">
        <v>710.49059151306437</v>
      </c>
      <c r="AM89" s="369">
        <v>708.63011943827473</v>
      </c>
      <c r="AN89" s="369">
        <v>705.07905055556785</v>
      </c>
      <c r="AO89" s="369">
        <v>701.95214653143842</v>
      </c>
      <c r="AP89" s="369">
        <v>699.94075981169726</v>
      </c>
      <c r="AQ89" s="369">
        <v>698.64751849198581</v>
      </c>
      <c r="AR89" s="369">
        <v>697.89719241330442</v>
      </c>
      <c r="AS89" s="369">
        <v>697.52967335077005</v>
      </c>
      <c r="AT89" s="369">
        <v>697.4601473396159</v>
      </c>
      <c r="AU89" s="369">
        <v>691.98910605217088</v>
      </c>
      <c r="AV89" s="369">
        <v>686.39886035334064</v>
      </c>
      <c r="AW89" s="369">
        <v>666.86412422242302</v>
      </c>
      <c r="AX89" s="369">
        <v>662.09053366265823</v>
      </c>
      <c r="AY89" s="369">
        <v>661.64321090699082</v>
      </c>
      <c r="AZ89" s="369">
        <v>649.31693992861733</v>
      </c>
    </row>
    <row r="90" spans="1:52" ht="12" customHeight="1" x14ac:dyDescent="0.35">
      <c r="A90" s="370"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35">
      <c r="A91" s="370"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35">
      <c r="A92" s="370"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35">
      <c r="A93" s="370"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35">
      <c r="A94" s="370"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35">
      <c r="A95" s="370"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35">
      <c r="A96" s="370"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35">
      <c r="A97" s="370"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35">
      <c r="A98" s="370"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35">
      <c r="A99" s="370"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35">
      <c r="A100" s="370"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35">
      <c r="A101" s="368" t="s">
        <v>919</v>
      </c>
      <c r="B101" s="369">
        <v>1150.2567583191408</v>
      </c>
      <c r="C101" s="369">
        <v>1039.7511489501296</v>
      </c>
      <c r="D101" s="369">
        <v>1193.8054098375776</v>
      </c>
      <c r="E101" s="369">
        <v>1207.6766555977863</v>
      </c>
      <c r="F101" s="369">
        <v>1312.4900448908832</v>
      </c>
      <c r="G101" s="369">
        <v>1247.3114658733962</v>
      </c>
      <c r="H101" s="369">
        <v>1326.2692185196368</v>
      </c>
      <c r="I101" s="369">
        <v>1202.6120197747523</v>
      </c>
      <c r="J101" s="369">
        <v>1208.9510695557699</v>
      </c>
      <c r="K101" s="369">
        <v>935.73204801569545</v>
      </c>
      <c r="L101" s="369">
        <v>1094.1330910394356</v>
      </c>
      <c r="M101" s="369">
        <v>1103.5837471387704</v>
      </c>
      <c r="N101" s="369">
        <v>1131.8588698991994</v>
      </c>
      <c r="O101" s="369">
        <v>1120.3601859451333</v>
      </c>
      <c r="P101" s="369">
        <v>1092.6539042396835</v>
      </c>
      <c r="Q101" s="369">
        <v>1181.3279014116547</v>
      </c>
      <c r="R101" s="369">
        <v>1177.0145674555188</v>
      </c>
      <c r="S101" s="369">
        <v>1203.81067392877</v>
      </c>
      <c r="T101" s="369">
        <v>1203.3241221739124</v>
      </c>
      <c r="U101" s="369">
        <v>1188.626784767755</v>
      </c>
      <c r="V101" s="369">
        <v>1182.2478270084641</v>
      </c>
      <c r="W101" s="369">
        <v>1180.5047771643017</v>
      </c>
      <c r="X101" s="369">
        <v>1192.7697321399573</v>
      </c>
      <c r="Y101" s="369">
        <v>1192.8240927301233</v>
      </c>
      <c r="Z101" s="369">
        <v>1192.672670414049</v>
      </c>
      <c r="AA101" s="369">
        <v>1195.1066069035451</v>
      </c>
      <c r="AB101" s="369">
        <v>1195.262794388671</v>
      </c>
      <c r="AC101" s="369">
        <v>1200.0455244471511</v>
      </c>
      <c r="AD101" s="369">
        <v>1202.4887217438052</v>
      </c>
      <c r="AE101" s="369">
        <v>1204.0946486458356</v>
      </c>
      <c r="AF101" s="369">
        <v>1204.6061652392411</v>
      </c>
      <c r="AG101" s="369">
        <v>1201.4645607903997</v>
      </c>
      <c r="AH101" s="369">
        <v>1202.2992447925458</v>
      </c>
      <c r="AI101" s="369">
        <v>1196.794220164855</v>
      </c>
      <c r="AJ101" s="369">
        <v>1191.6850152761758</v>
      </c>
      <c r="AK101" s="369">
        <v>1187.6930909546675</v>
      </c>
      <c r="AL101" s="369">
        <v>1181.7146062577935</v>
      </c>
      <c r="AM101" s="369">
        <v>1182.9469451650489</v>
      </c>
      <c r="AN101" s="369">
        <v>1179.7270634672373</v>
      </c>
      <c r="AO101" s="369">
        <v>1176.7777268607022</v>
      </c>
      <c r="AP101" s="369">
        <v>1175.8415698946055</v>
      </c>
      <c r="AQ101" s="369">
        <v>1174.9031629044778</v>
      </c>
      <c r="AR101" s="369">
        <v>1175.5553795269027</v>
      </c>
      <c r="AS101" s="369">
        <v>1173.5101200183683</v>
      </c>
      <c r="AT101" s="369">
        <v>1172.1302257017473</v>
      </c>
      <c r="AU101" s="369">
        <v>1168.9071103168353</v>
      </c>
      <c r="AV101" s="369">
        <v>1166.7034890134485</v>
      </c>
      <c r="AW101" s="369">
        <v>1155.267649240938</v>
      </c>
      <c r="AX101" s="369">
        <v>1149.4143451464827</v>
      </c>
      <c r="AY101" s="369">
        <v>1147.0255254710696</v>
      </c>
      <c r="AZ101" s="369">
        <v>1140.8909165561154</v>
      </c>
    </row>
    <row r="102" spans="1:52" ht="12" customHeight="1" x14ac:dyDescent="0.3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3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3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3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3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35">
      <c r="A107" s="63" t="s">
        <v>915</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3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35">
      <c r="A109" s="366" t="s">
        <v>42</v>
      </c>
      <c r="B109" s="367">
        <v>3.0562195074231555</v>
      </c>
      <c r="C109" s="367">
        <v>3.1830873482798103</v>
      </c>
      <c r="D109" s="367">
        <v>3.1083538015825689</v>
      </c>
      <c r="E109" s="367">
        <v>3.1711011476175233</v>
      </c>
      <c r="F109" s="367">
        <v>3.2462711273769842</v>
      </c>
      <c r="G109" s="367">
        <v>3.2076059357083175</v>
      </c>
      <c r="H109" s="367">
        <v>2.9369968444990828</v>
      </c>
      <c r="I109" s="367">
        <v>3.017413547008851</v>
      </c>
      <c r="J109" s="367">
        <v>2.8913079051631732</v>
      </c>
      <c r="K109" s="367">
        <v>2.2252154942114992</v>
      </c>
      <c r="L109" s="367">
        <v>2.3159515863924294</v>
      </c>
      <c r="M109" s="367">
        <v>2.52765628701981</v>
      </c>
      <c r="N109" s="367">
        <v>2.0322346401203211</v>
      </c>
      <c r="O109" s="367">
        <v>1.9104602734424121</v>
      </c>
      <c r="P109" s="367">
        <v>1.8690317657445947</v>
      </c>
      <c r="Q109" s="367">
        <v>1.9472666176180582</v>
      </c>
      <c r="R109" s="367">
        <v>1.9927507131838023</v>
      </c>
      <c r="S109" s="367">
        <v>2.0341710759633811</v>
      </c>
      <c r="T109" s="367">
        <v>2.0492561207792166</v>
      </c>
      <c r="U109" s="367">
        <v>2.0480852221331625</v>
      </c>
      <c r="V109" s="367">
        <v>2.0439487126954146</v>
      </c>
      <c r="W109" s="367">
        <v>2.0521490811833751</v>
      </c>
      <c r="X109" s="367">
        <v>2.0714758510272038</v>
      </c>
      <c r="Y109" s="367">
        <v>2.0804146095482916</v>
      </c>
      <c r="Z109" s="367">
        <v>2.0770126057342422</v>
      </c>
      <c r="AA109" s="367">
        <v>2.0812551900698568</v>
      </c>
      <c r="AB109" s="367">
        <v>2.0823168890505914</v>
      </c>
      <c r="AC109" s="367">
        <v>2.0834460230859402</v>
      </c>
      <c r="AD109" s="367">
        <v>1.9775714771319872</v>
      </c>
      <c r="AE109" s="367">
        <v>1.9659721193161492</v>
      </c>
      <c r="AF109" s="367">
        <v>1.9711450930704735</v>
      </c>
      <c r="AG109" s="367">
        <v>1.9685315852396823</v>
      </c>
      <c r="AH109" s="367">
        <v>1.9645664916056746</v>
      </c>
      <c r="AI109" s="367">
        <v>1.9595538162414066</v>
      </c>
      <c r="AJ109" s="367">
        <v>1.9557104819007196</v>
      </c>
      <c r="AK109" s="367">
        <v>1.9442844400365726</v>
      </c>
      <c r="AL109" s="367">
        <v>1.9397984897195966</v>
      </c>
      <c r="AM109" s="367">
        <v>1.9373901662888817</v>
      </c>
      <c r="AN109" s="367">
        <v>1.9353961968330651</v>
      </c>
      <c r="AO109" s="367">
        <v>1.925012524047754</v>
      </c>
      <c r="AP109" s="367">
        <v>1.9174029655554621</v>
      </c>
      <c r="AQ109" s="367">
        <v>1.9090759707834639</v>
      </c>
      <c r="AR109" s="367">
        <v>1.8947033624094278</v>
      </c>
      <c r="AS109" s="367">
        <v>1.8777444222626867</v>
      </c>
      <c r="AT109" s="367">
        <v>1.8757473572032748</v>
      </c>
      <c r="AU109" s="367">
        <v>1.8684276851265633</v>
      </c>
      <c r="AV109" s="367">
        <v>1.8593629938406324</v>
      </c>
      <c r="AW109" s="367">
        <v>1.841810169085853</v>
      </c>
      <c r="AX109" s="367">
        <v>1.8385782246367808</v>
      </c>
      <c r="AY109" s="367">
        <v>1.8247623700597528</v>
      </c>
      <c r="AZ109" s="367">
        <v>1.8189257331537574</v>
      </c>
    </row>
    <row r="110" spans="1:52" ht="12" customHeight="1" x14ac:dyDescent="0.3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3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3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3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3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3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3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35">
      <c r="A117" s="368" t="s">
        <v>920</v>
      </c>
      <c r="B117" s="369">
        <v>3334.9354555681903</v>
      </c>
      <c r="C117" s="369">
        <v>3448.5053961555741</v>
      </c>
      <c r="D117" s="369">
        <v>3373.5577716702442</v>
      </c>
      <c r="E117" s="369">
        <v>3439.0495513779392</v>
      </c>
      <c r="F117" s="369">
        <v>3508.7564439431676</v>
      </c>
      <c r="G117" s="369">
        <v>3471.4521392966894</v>
      </c>
      <c r="H117" s="369">
        <v>3160.9762054463881</v>
      </c>
      <c r="I117" s="369">
        <v>3220.6272567413175</v>
      </c>
      <c r="J117" s="369">
        <v>3070.9775973065985</v>
      </c>
      <c r="K117" s="369">
        <v>2370.0761047337087</v>
      </c>
      <c r="L117" s="369">
        <v>2473.1056101379008</v>
      </c>
      <c r="M117" s="369">
        <v>2692.9820904783223</v>
      </c>
      <c r="N117" s="369">
        <v>2130.1977555492022</v>
      </c>
      <c r="O117" s="369">
        <v>1996.3124510494633</v>
      </c>
      <c r="P117" s="369">
        <v>1941.5076074915451</v>
      </c>
      <c r="Q117" s="369">
        <v>2020.1042106201091</v>
      </c>
      <c r="R117" s="369">
        <v>2058.8904796662323</v>
      </c>
      <c r="S117" s="369">
        <v>2098.5271423853005</v>
      </c>
      <c r="T117" s="369">
        <v>2117.4924255543001</v>
      </c>
      <c r="U117" s="369">
        <v>2124.9619742664745</v>
      </c>
      <c r="V117" s="369">
        <v>2128.3632172283556</v>
      </c>
      <c r="W117" s="369">
        <v>2144.4805100867106</v>
      </c>
      <c r="X117" s="369">
        <v>2167.931836801527</v>
      </c>
      <c r="Y117" s="369">
        <v>2178.7317288717891</v>
      </c>
      <c r="Z117" s="369">
        <v>2180.5023652495943</v>
      </c>
      <c r="AA117" s="369">
        <v>2192.346972100449</v>
      </c>
      <c r="AB117" s="369">
        <v>2201.5764596561585</v>
      </c>
      <c r="AC117" s="369">
        <v>2210.3446160739259</v>
      </c>
      <c r="AD117" s="369">
        <v>2217.919598817678</v>
      </c>
      <c r="AE117" s="369">
        <v>2223.4984732332596</v>
      </c>
      <c r="AF117" s="369">
        <v>2230.4946535800887</v>
      </c>
      <c r="AG117" s="369">
        <v>2236.3492647902408</v>
      </c>
      <c r="AH117" s="369">
        <v>2243.7015835098796</v>
      </c>
      <c r="AI117" s="369">
        <v>2250.6273294472603</v>
      </c>
      <c r="AJ117" s="369">
        <v>2253.754047827259</v>
      </c>
      <c r="AK117" s="369">
        <v>2257.4284252474722</v>
      </c>
      <c r="AL117" s="369">
        <v>2264.6505534997086</v>
      </c>
      <c r="AM117" s="369">
        <v>2271.7933342866299</v>
      </c>
      <c r="AN117" s="369">
        <v>2282.0768478303771</v>
      </c>
      <c r="AO117" s="369">
        <v>2288.2331613413226</v>
      </c>
      <c r="AP117" s="369">
        <v>2296.1299710667963</v>
      </c>
      <c r="AQ117" s="369">
        <v>2301.4257743805015</v>
      </c>
      <c r="AR117" s="369">
        <v>2308.9906556840142</v>
      </c>
      <c r="AS117" s="369">
        <v>2317.6968762324905</v>
      </c>
      <c r="AT117" s="369">
        <v>2327.3209185956221</v>
      </c>
      <c r="AU117" s="369">
        <v>2336.3267461074329</v>
      </c>
      <c r="AV117" s="369">
        <v>2344.5254540850378</v>
      </c>
      <c r="AW117" s="369">
        <v>2340.8637324489082</v>
      </c>
      <c r="AX117" s="369">
        <v>2354.0302772103987</v>
      </c>
      <c r="AY117" s="369">
        <v>2358.7518232296616</v>
      </c>
      <c r="AZ117" s="369">
        <v>2370.5571858991198</v>
      </c>
    </row>
    <row r="118" spans="1:52" ht="12" customHeight="1" x14ac:dyDescent="0.35">
      <c r="A118" s="368" t="s">
        <v>921</v>
      </c>
      <c r="B118" s="369">
        <v>459.55003292572479</v>
      </c>
      <c r="C118" s="369">
        <v>488.27610365367332</v>
      </c>
      <c r="D118" s="369">
        <v>464.02967580044401</v>
      </c>
      <c r="E118" s="369">
        <v>476.89216802435186</v>
      </c>
      <c r="F118" s="369">
        <v>488.81116370651665</v>
      </c>
      <c r="G118" s="369">
        <v>485.13042152143362</v>
      </c>
      <c r="H118" s="369">
        <v>457.08981520789411</v>
      </c>
      <c r="I118" s="369">
        <v>473.89993066105961</v>
      </c>
      <c r="J118" s="369">
        <v>446.61000765785201</v>
      </c>
      <c r="K118" s="369">
        <v>329.27609761383894</v>
      </c>
      <c r="L118" s="369">
        <v>339.75001062174482</v>
      </c>
      <c r="M118" s="369">
        <v>370.78426190468673</v>
      </c>
      <c r="N118" s="369">
        <v>311.59429668718155</v>
      </c>
      <c r="O118" s="369">
        <v>293.16935035340327</v>
      </c>
      <c r="P118" s="369">
        <v>290.32375216419331</v>
      </c>
      <c r="Q118" s="369">
        <v>302.27486710883409</v>
      </c>
      <c r="R118" s="369">
        <v>310.0451911632469</v>
      </c>
      <c r="S118" s="369">
        <v>317.22020766266627</v>
      </c>
      <c r="T118" s="369">
        <v>319.01186336757814</v>
      </c>
      <c r="U118" s="369">
        <v>318.46267869183993</v>
      </c>
      <c r="V118" s="369">
        <v>318.22430559730628</v>
      </c>
      <c r="W118" s="369">
        <v>315.63557831649479</v>
      </c>
      <c r="X118" s="369">
        <v>318.29563484972056</v>
      </c>
      <c r="Y118" s="369">
        <v>320.02131403466444</v>
      </c>
      <c r="Z118" s="369">
        <v>319.30522184130501</v>
      </c>
      <c r="AA118" s="369">
        <v>320.76128673428371</v>
      </c>
      <c r="AB118" s="369">
        <v>321.74053506985933</v>
      </c>
      <c r="AC118" s="369">
        <v>322.90184158383289</v>
      </c>
      <c r="AD118" s="369">
        <v>323.23700580723226</v>
      </c>
      <c r="AE118" s="369">
        <v>323.60691733228953</v>
      </c>
      <c r="AF118" s="369">
        <v>324.19891997593675</v>
      </c>
      <c r="AG118" s="369">
        <v>324.65732241682684</v>
      </c>
      <c r="AH118" s="369">
        <v>325.04280228877047</v>
      </c>
      <c r="AI118" s="369">
        <v>325.24775469832969</v>
      </c>
      <c r="AJ118" s="369">
        <v>324.83281345874667</v>
      </c>
      <c r="AK118" s="369">
        <v>324.37528577731814</v>
      </c>
      <c r="AL118" s="369">
        <v>323.12850944510916</v>
      </c>
      <c r="AM118" s="369">
        <v>323.63957198190337</v>
      </c>
      <c r="AN118" s="369">
        <v>324.3708067677602</v>
      </c>
      <c r="AO118" s="369">
        <v>324.18935858620864</v>
      </c>
      <c r="AP118" s="369">
        <v>324.37243641052925</v>
      </c>
      <c r="AQ118" s="369">
        <v>324.21808995653822</v>
      </c>
      <c r="AR118" s="369">
        <v>324.12841570929925</v>
      </c>
      <c r="AS118" s="369">
        <v>324.19239728749903</v>
      </c>
      <c r="AT118" s="369">
        <v>324.06667419855643</v>
      </c>
      <c r="AU118" s="369">
        <v>323.11723876198943</v>
      </c>
      <c r="AV118" s="369">
        <v>322.63032443428972</v>
      </c>
      <c r="AW118" s="369">
        <v>320.57355856878468</v>
      </c>
      <c r="AX118" s="369">
        <v>320.79233294730898</v>
      </c>
      <c r="AY118" s="369">
        <v>319.456230019533</v>
      </c>
      <c r="AZ118" s="369">
        <v>319.72556703427426</v>
      </c>
    </row>
    <row r="119" spans="1:52" ht="12" customHeight="1" x14ac:dyDescent="0.35">
      <c r="A119" s="80" t="s">
        <v>922</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3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3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3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3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35">
      <c r="A124" s="80" t="s">
        <v>923</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35">
      <c r="A125" s="368" t="s">
        <v>924</v>
      </c>
      <c r="B125" s="369">
        <v>340.23470256614644</v>
      </c>
      <c r="C125" s="369">
        <v>355.12887082276666</v>
      </c>
      <c r="D125" s="369">
        <v>347.20044082961084</v>
      </c>
      <c r="E125" s="369">
        <v>352.61411938098223</v>
      </c>
      <c r="F125" s="369">
        <v>362.50251482748644</v>
      </c>
      <c r="G125" s="369">
        <v>361.14585588903958</v>
      </c>
      <c r="H125" s="369">
        <v>344.12120793778831</v>
      </c>
      <c r="I125" s="369">
        <v>361.44844343504877</v>
      </c>
      <c r="J125" s="369">
        <v>337.16933632171953</v>
      </c>
      <c r="K125" s="369">
        <v>253.38080392602703</v>
      </c>
      <c r="L125" s="369">
        <v>256.11183529485442</v>
      </c>
      <c r="M125" s="369">
        <v>279.85278047099649</v>
      </c>
      <c r="N125" s="369">
        <v>239.11638662889817</v>
      </c>
      <c r="O125" s="369">
        <v>222.33275854145035</v>
      </c>
      <c r="P125" s="369">
        <v>212.92686139599357</v>
      </c>
      <c r="Q125" s="369">
        <v>214.4592839424532</v>
      </c>
      <c r="R125" s="369">
        <v>220.4765373964307</v>
      </c>
      <c r="S125" s="369">
        <v>224.39998716933138</v>
      </c>
      <c r="T125" s="369">
        <v>218.14697675094808</v>
      </c>
      <c r="U125" s="369">
        <v>213.95123941473227</v>
      </c>
      <c r="V125" s="369">
        <v>212.70031096617805</v>
      </c>
      <c r="W125" s="369">
        <v>209.84467732971171</v>
      </c>
      <c r="X125" s="369">
        <v>209.11065899506013</v>
      </c>
      <c r="Y125" s="369">
        <v>209.5479334533475</v>
      </c>
      <c r="Z125" s="369">
        <v>207.98451203693901</v>
      </c>
      <c r="AA125" s="369">
        <v>208.54675936741054</v>
      </c>
      <c r="AB125" s="369">
        <v>208.91769911633435</v>
      </c>
      <c r="AC125" s="369">
        <v>209.47554720882493</v>
      </c>
      <c r="AD125" s="369">
        <v>209.33971209030966</v>
      </c>
      <c r="AE125" s="369">
        <v>208.63955962191093</v>
      </c>
      <c r="AF125" s="369">
        <v>208.30996606715314</v>
      </c>
      <c r="AG125" s="369">
        <v>208.31971350861946</v>
      </c>
      <c r="AH125" s="369">
        <v>207.13210430401841</v>
      </c>
      <c r="AI125" s="369">
        <v>206.37991847595367</v>
      </c>
      <c r="AJ125" s="369">
        <v>204.85371443317192</v>
      </c>
      <c r="AK125" s="369">
        <v>203.88748684829022</v>
      </c>
      <c r="AL125" s="369">
        <v>202.39700629314692</v>
      </c>
      <c r="AM125" s="369">
        <v>201.77559686100773</v>
      </c>
      <c r="AN125" s="369">
        <v>201.44249003409394</v>
      </c>
      <c r="AO125" s="369">
        <v>200.53098463182096</v>
      </c>
      <c r="AP125" s="369">
        <v>199.98067146886885</v>
      </c>
      <c r="AQ125" s="369">
        <v>199.15274271488767</v>
      </c>
      <c r="AR125" s="369">
        <v>198.12912895228649</v>
      </c>
      <c r="AS125" s="369">
        <v>197.59391585394604</v>
      </c>
      <c r="AT125" s="369">
        <v>196.74279513959942</v>
      </c>
      <c r="AU125" s="369">
        <v>195.12255806932956</v>
      </c>
      <c r="AV125" s="369">
        <v>194.11051097274037</v>
      </c>
      <c r="AW125" s="369">
        <v>190.82726746926048</v>
      </c>
      <c r="AX125" s="369">
        <v>190.47153871887946</v>
      </c>
      <c r="AY125" s="369">
        <v>188.051306751353</v>
      </c>
      <c r="AZ125" s="369">
        <v>187.66133294353347</v>
      </c>
    </row>
    <row r="126" spans="1:52" ht="12" customHeight="1" x14ac:dyDescent="0.35">
      <c r="A126" s="80" t="s">
        <v>925</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3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3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3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35">
      <c r="A130" s="80" t="s">
        <v>926</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3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3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3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3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3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3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3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3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3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3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3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35">
      <c r="A142" s="85" t="s">
        <v>927</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35">
      <c r="A143" s="63" t="s">
        <v>916</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3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35">
      <c r="A145" s="366" t="s">
        <v>42</v>
      </c>
      <c r="B145" s="367">
        <v>0.4552719696900977</v>
      </c>
      <c r="C145" s="367">
        <v>0.45950477890601782</v>
      </c>
      <c r="D145" s="367">
        <v>0.43960789884850665</v>
      </c>
      <c r="E145" s="367">
        <v>0.42749633946863846</v>
      </c>
      <c r="F145" s="367">
        <v>0.43639234285255185</v>
      </c>
      <c r="G145" s="367">
        <v>0.4842620669993889</v>
      </c>
      <c r="H145" s="367">
        <v>0.51167789923615692</v>
      </c>
      <c r="I145" s="367">
        <v>0.52074646804221536</v>
      </c>
      <c r="J145" s="367">
        <v>0.49359278325536693</v>
      </c>
      <c r="K145" s="367">
        <v>0.43911971735674732</v>
      </c>
      <c r="L145" s="367">
        <v>0.55731691328912825</v>
      </c>
      <c r="M145" s="367">
        <v>0.56343925613668111</v>
      </c>
      <c r="N145" s="367">
        <v>0.55566591076648764</v>
      </c>
      <c r="O145" s="367">
        <v>0.56821478227797062</v>
      </c>
      <c r="P145" s="367">
        <v>0.57351004210873424</v>
      </c>
      <c r="Q145" s="367">
        <v>0.58537916560452774</v>
      </c>
      <c r="R145" s="367">
        <v>0.60068362611752757</v>
      </c>
      <c r="S145" s="367">
        <v>0.62919843007549892</v>
      </c>
      <c r="T145" s="367">
        <v>0.62433751812370897</v>
      </c>
      <c r="U145" s="367">
        <v>0.6124485060150312</v>
      </c>
      <c r="V145" s="367">
        <v>0.58758688449536578</v>
      </c>
      <c r="W145" s="367">
        <v>0.58343930222368967</v>
      </c>
      <c r="X145" s="367">
        <v>0.58040963221418596</v>
      </c>
      <c r="Y145" s="367">
        <v>0.57659964091900207</v>
      </c>
      <c r="Z145" s="367">
        <v>0.56819108550849673</v>
      </c>
      <c r="AA145" s="367">
        <v>0.56282646036049966</v>
      </c>
      <c r="AB145" s="367">
        <v>0.56102385091211704</v>
      </c>
      <c r="AC145" s="367">
        <v>0.55919695030911443</v>
      </c>
      <c r="AD145" s="367">
        <v>0.55567924043320194</v>
      </c>
      <c r="AE145" s="367">
        <v>0.55254457490157616</v>
      </c>
      <c r="AF145" s="367">
        <v>0.54434596758530307</v>
      </c>
      <c r="AG145" s="367">
        <v>0.54400292898788127</v>
      </c>
      <c r="AH145" s="367">
        <v>0.54074658735524472</v>
      </c>
      <c r="AI145" s="367">
        <v>0.53915476832540621</v>
      </c>
      <c r="AJ145" s="367">
        <v>0.53802742690452066</v>
      </c>
      <c r="AK145" s="367">
        <v>0.53059840777083001</v>
      </c>
      <c r="AL145" s="367">
        <v>0.5261210742332777</v>
      </c>
      <c r="AM145" s="367">
        <v>0.52226873934711293</v>
      </c>
      <c r="AN145" s="367">
        <v>0.52133764441527786</v>
      </c>
      <c r="AO145" s="367">
        <v>0.51713377409934957</v>
      </c>
      <c r="AP145" s="367">
        <v>0.5124815035098943</v>
      </c>
      <c r="AQ145" s="367">
        <v>0.51307692292748974</v>
      </c>
      <c r="AR145" s="367">
        <v>0.51477786453497809</v>
      </c>
      <c r="AS145" s="367">
        <v>0.51447407223342889</v>
      </c>
      <c r="AT145" s="367">
        <v>0.51458768002174582</v>
      </c>
      <c r="AU145" s="367">
        <v>0.50949260653840223</v>
      </c>
      <c r="AV145" s="367">
        <v>0.51330732847592453</v>
      </c>
      <c r="AW145" s="367">
        <v>0.51281782278826882</v>
      </c>
      <c r="AX145" s="367">
        <v>0.51275368810546806</v>
      </c>
      <c r="AY145" s="367">
        <v>0.51575016899322046</v>
      </c>
      <c r="AZ145" s="367">
        <v>0.50679226201027783</v>
      </c>
    </row>
    <row r="146" spans="1:52" ht="12" customHeight="1" x14ac:dyDescent="0.3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3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3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3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3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3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3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35">
      <c r="A153" s="368" t="s">
        <v>928</v>
      </c>
      <c r="B153" s="369">
        <v>114.57511243930807</v>
      </c>
      <c r="C153" s="369">
        <v>113.75137488791626</v>
      </c>
      <c r="D153" s="369">
        <v>108.01226693411351</v>
      </c>
      <c r="E153" s="369">
        <v>105.2798327193442</v>
      </c>
      <c r="F153" s="369">
        <v>107.69760394283908</v>
      </c>
      <c r="G153" s="369">
        <v>118.7645588816542</v>
      </c>
      <c r="H153" s="369">
        <v>125.75205873621363</v>
      </c>
      <c r="I153" s="369">
        <v>128.03198142513352</v>
      </c>
      <c r="J153" s="369">
        <v>120.61151678773231</v>
      </c>
      <c r="K153" s="369">
        <v>107.99215798682161</v>
      </c>
      <c r="L153" s="369">
        <v>136.06774835417829</v>
      </c>
      <c r="M153" s="369">
        <v>138.35382930560144</v>
      </c>
      <c r="N153" s="369">
        <v>137.76741372577314</v>
      </c>
      <c r="O153" s="369">
        <v>141.60443388265512</v>
      </c>
      <c r="P153" s="369">
        <v>142.64331438823794</v>
      </c>
      <c r="Q153" s="369">
        <v>143.74929745458573</v>
      </c>
      <c r="R153" s="369">
        <v>147.26261520839535</v>
      </c>
      <c r="S153" s="369">
        <v>155.63919409788252</v>
      </c>
      <c r="T153" s="369">
        <v>152.42950876542028</v>
      </c>
      <c r="U153" s="369">
        <v>148.25605428748938</v>
      </c>
      <c r="V153" s="369">
        <v>146.71081821607902</v>
      </c>
      <c r="W153" s="369">
        <v>146.5222370564519</v>
      </c>
      <c r="X153" s="369">
        <v>145.97930021143713</v>
      </c>
      <c r="Y153" s="369">
        <v>145.15116225871324</v>
      </c>
      <c r="Z153" s="369">
        <v>144.1599790552664</v>
      </c>
      <c r="AA153" s="369">
        <v>143.94459303642762</v>
      </c>
      <c r="AB153" s="369">
        <v>143.90044911256095</v>
      </c>
      <c r="AC153" s="369">
        <v>143.82660034196908</v>
      </c>
      <c r="AD153" s="369">
        <v>143.63627491279283</v>
      </c>
      <c r="AE153" s="369">
        <v>143.3134256979522</v>
      </c>
      <c r="AF153" s="369">
        <v>142.89120239134908</v>
      </c>
      <c r="AG153" s="369">
        <v>142.91676077981299</v>
      </c>
      <c r="AH153" s="369">
        <v>142.89908621606062</v>
      </c>
      <c r="AI153" s="369">
        <v>142.91112533735793</v>
      </c>
      <c r="AJ153" s="369">
        <v>142.64036535052921</v>
      </c>
      <c r="AK153" s="369">
        <v>140.2441582111486</v>
      </c>
      <c r="AL153" s="369">
        <v>140.18017055175378</v>
      </c>
      <c r="AM153" s="369">
        <v>139.94201343255835</v>
      </c>
      <c r="AN153" s="369">
        <v>140.26078740136489</v>
      </c>
      <c r="AO153" s="369">
        <v>139.56542069261181</v>
      </c>
      <c r="AP153" s="369">
        <v>139.22877951036236</v>
      </c>
      <c r="AQ153" s="369">
        <v>140.01311726422696</v>
      </c>
      <c r="AR153" s="369">
        <v>140.97980572860419</v>
      </c>
      <c r="AS153" s="369">
        <v>141.41779617862113</v>
      </c>
      <c r="AT153" s="369">
        <v>141.98870975776163</v>
      </c>
      <c r="AU153" s="369">
        <v>142.06325534071075</v>
      </c>
      <c r="AV153" s="369">
        <v>143.19584155647956</v>
      </c>
      <c r="AW153" s="369">
        <v>143.34483821420113</v>
      </c>
      <c r="AX153" s="369">
        <v>144.14639536667841</v>
      </c>
      <c r="AY153" s="369">
        <v>144.90945948052649</v>
      </c>
      <c r="AZ153" s="369">
        <v>145.58725116121212</v>
      </c>
    </row>
    <row r="154" spans="1:52" ht="12" customHeight="1" x14ac:dyDescent="0.35">
      <c r="A154" s="80" t="s">
        <v>929</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3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3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3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3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35">
      <c r="A159" s="80" t="s">
        <v>930</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35">
      <c r="A160" s="368" t="s">
        <v>921</v>
      </c>
      <c r="B160" s="369">
        <v>188.56942895158869</v>
      </c>
      <c r="C160" s="369">
        <v>187.36779910322855</v>
      </c>
      <c r="D160" s="369">
        <v>177.86511163375286</v>
      </c>
      <c r="E160" s="369">
        <v>173.42816241876076</v>
      </c>
      <c r="F160" s="369">
        <v>177.4021865869839</v>
      </c>
      <c r="G160" s="369">
        <v>195.71358740269193</v>
      </c>
      <c r="H160" s="369">
        <v>207.26995804392141</v>
      </c>
      <c r="I160" s="369">
        <v>211.0856462810543</v>
      </c>
      <c r="J160" s="369">
        <v>198.86815704541945</v>
      </c>
      <c r="K160" s="369">
        <v>178.1923587112087</v>
      </c>
      <c r="L160" s="369">
        <v>224.63133412355882</v>
      </c>
      <c r="M160" s="369">
        <v>227.62179966812431</v>
      </c>
      <c r="N160" s="369">
        <v>217.35210999655425</v>
      </c>
      <c r="O160" s="369">
        <v>233.4024711838492</v>
      </c>
      <c r="P160" s="369">
        <v>235.39236594466738</v>
      </c>
      <c r="Q160" s="369">
        <v>235.26215289154973</v>
      </c>
      <c r="R160" s="369">
        <v>241.17187278238495</v>
      </c>
      <c r="S160" s="369">
        <v>252.89209301830925</v>
      </c>
      <c r="T160" s="369">
        <v>250.45246452880335</v>
      </c>
      <c r="U160" s="369">
        <v>245.40870146225402</v>
      </c>
      <c r="V160" s="369">
        <v>241.75362558392268</v>
      </c>
      <c r="W160" s="369">
        <v>241.11345594401433</v>
      </c>
      <c r="X160" s="369">
        <v>240.47342803391084</v>
      </c>
      <c r="Y160" s="369">
        <v>239.33960863302653</v>
      </c>
      <c r="Z160" s="369">
        <v>237.24258538531419</v>
      </c>
      <c r="AA160" s="369">
        <v>236.40411766212287</v>
      </c>
      <c r="AB160" s="369">
        <v>236.26552542594516</v>
      </c>
      <c r="AC160" s="369">
        <v>236.15072328558074</v>
      </c>
      <c r="AD160" s="369">
        <v>235.61144548520346</v>
      </c>
      <c r="AE160" s="369">
        <v>235.06671098985487</v>
      </c>
      <c r="AF160" s="369">
        <v>233.59493480983821</v>
      </c>
      <c r="AG160" s="369">
        <v>233.60018221325234</v>
      </c>
      <c r="AH160" s="369">
        <v>233.241316287914</v>
      </c>
      <c r="AI160" s="369">
        <v>233.21807503346477</v>
      </c>
      <c r="AJ160" s="369">
        <v>232.87094901609612</v>
      </c>
      <c r="AK160" s="369">
        <v>230.89987337402039</v>
      </c>
      <c r="AL160" s="369">
        <v>230.96022369267729</v>
      </c>
      <c r="AM160" s="369">
        <v>230.87579970304165</v>
      </c>
      <c r="AN160" s="369">
        <v>231.20218078887319</v>
      </c>
      <c r="AO160" s="369">
        <v>230.42219548122227</v>
      </c>
      <c r="AP160" s="369">
        <v>229.97953614620857</v>
      </c>
      <c r="AQ160" s="369">
        <v>230.88631035457951</v>
      </c>
      <c r="AR160" s="369">
        <v>232.10045656560294</v>
      </c>
      <c r="AS160" s="369">
        <v>232.57053672603018</v>
      </c>
      <c r="AT160" s="369">
        <v>233.30934185538638</v>
      </c>
      <c r="AU160" s="369">
        <v>233.54801402621615</v>
      </c>
      <c r="AV160" s="369">
        <v>235.44726806340452</v>
      </c>
      <c r="AW160" s="369">
        <v>236.05837575226596</v>
      </c>
      <c r="AX160" s="369">
        <v>237.03085435931419</v>
      </c>
      <c r="AY160" s="369">
        <v>238.46763900447641</v>
      </c>
      <c r="AZ160" s="369">
        <v>236.49479941911088</v>
      </c>
    </row>
    <row r="161" spans="1:52" ht="12" customHeight="1" x14ac:dyDescent="0.35">
      <c r="A161" s="80" t="s">
        <v>922</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3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3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3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3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35">
      <c r="A166" s="80" t="s">
        <v>923</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35">
      <c r="A167" s="368" t="s">
        <v>924</v>
      </c>
      <c r="B167" s="369">
        <v>95.70058517627605</v>
      </c>
      <c r="C167" s="369">
        <v>94.858456302637663</v>
      </c>
      <c r="D167" s="369">
        <v>90.121958102772979</v>
      </c>
      <c r="E167" s="369">
        <v>87.779519575532888</v>
      </c>
      <c r="F167" s="369">
        <v>89.804179111197897</v>
      </c>
      <c r="G167" s="369">
        <v>98.9507782906974</v>
      </c>
      <c r="H167" s="369">
        <v>104.73095343227261</v>
      </c>
      <c r="I167" s="369">
        <v>106.57193566389446</v>
      </c>
      <c r="J167" s="369">
        <v>100.37865887539178</v>
      </c>
      <c r="K167" s="369">
        <v>89.744819119395757</v>
      </c>
      <c r="L167" s="369">
        <v>112.96362802389977</v>
      </c>
      <c r="M167" s="369">
        <v>115.64511208970652</v>
      </c>
      <c r="N167" s="369">
        <v>124.45985782438214</v>
      </c>
      <c r="O167" s="369">
        <v>117.92945041224506</v>
      </c>
      <c r="P167" s="369">
        <v>118.51710124323799</v>
      </c>
      <c r="Q167" s="369">
        <v>121.39134670620737</v>
      </c>
      <c r="R167" s="369">
        <v>124.11316860559988</v>
      </c>
      <c r="S167" s="369">
        <v>132.50390615699564</v>
      </c>
      <c r="T167" s="369">
        <v>125.49132506062197</v>
      </c>
      <c r="U167" s="369">
        <v>121.2798609726904</v>
      </c>
      <c r="V167" s="369">
        <v>118.61830507522261</v>
      </c>
      <c r="W167" s="369">
        <v>118.0938819350564</v>
      </c>
      <c r="X167" s="369">
        <v>116.49177861788731</v>
      </c>
      <c r="Y167" s="369">
        <v>115.4714329195043</v>
      </c>
      <c r="Z167" s="369">
        <v>113.62410758166732</v>
      </c>
      <c r="AA167" s="369">
        <v>112.73444463950182</v>
      </c>
      <c r="AB167" s="369">
        <v>112.42752098212597</v>
      </c>
      <c r="AC167" s="369">
        <v>112.15692977746347</v>
      </c>
      <c r="AD167" s="369">
        <v>111.65858952575721</v>
      </c>
      <c r="AE167" s="369">
        <v>110.97838663540678</v>
      </c>
      <c r="AF167" s="369">
        <v>109.89805691758208</v>
      </c>
      <c r="AG167" s="369">
        <v>109.91206220264519</v>
      </c>
      <c r="AH167" s="369">
        <v>109.22293497550176</v>
      </c>
      <c r="AI167" s="369">
        <v>109.01394594486747</v>
      </c>
      <c r="AJ167" s="369">
        <v>108.60357126701103</v>
      </c>
      <c r="AK167" s="369">
        <v>106.52809789503533</v>
      </c>
      <c r="AL167" s="369">
        <v>106.18436477997159</v>
      </c>
      <c r="AM167" s="369">
        <v>105.70457887870793</v>
      </c>
      <c r="AN167" s="369">
        <v>105.57996655521383</v>
      </c>
      <c r="AO167" s="369">
        <v>104.71969055779201</v>
      </c>
      <c r="AP167" s="369">
        <v>104.17897624618051</v>
      </c>
      <c r="AQ167" s="369">
        <v>104.54466608895382</v>
      </c>
      <c r="AR167" s="369">
        <v>104.99103528305191</v>
      </c>
      <c r="AS167" s="369">
        <v>105.05343915802835</v>
      </c>
      <c r="AT167" s="369">
        <v>105.26855512048643</v>
      </c>
      <c r="AU167" s="369">
        <v>105.50150542767804</v>
      </c>
      <c r="AV167" s="369">
        <v>106.28993582250821</v>
      </c>
      <c r="AW167" s="369">
        <v>106.42915321786613</v>
      </c>
      <c r="AX167" s="369">
        <v>106.9038766663044</v>
      </c>
      <c r="AY167" s="369">
        <v>107.39743202955631</v>
      </c>
      <c r="AZ167" s="369">
        <v>108.08933048824639</v>
      </c>
    </row>
    <row r="168" spans="1:52" ht="12" customHeight="1" x14ac:dyDescent="0.35">
      <c r="A168" s="80" t="s">
        <v>925</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3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3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3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35">
      <c r="A172" s="80" t="s">
        <v>926</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3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3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3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3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3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3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3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3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3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3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3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35">
      <c r="A184" s="85" t="s">
        <v>927</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35">
      <c r="A185" s="63" t="s">
        <v>912</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3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35">
      <c r="A187" s="366" t="s">
        <v>42</v>
      </c>
      <c r="B187" s="367">
        <v>5.1965623481571424</v>
      </c>
      <c r="C187" s="367">
        <v>5.3517074988994313</v>
      </c>
      <c r="D187" s="367">
        <v>5.3133614363045965</v>
      </c>
      <c r="E187" s="367">
        <v>5.0113488462693052</v>
      </c>
      <c r="F187" s="367">
        <v>5.0889498539889813</v>
      </c>
      <c r="G187" s="367">
        <v>4.8547135905582195</v>
      </c>
      <c r="H187" s="367">
        <v>4.8503705785543358</v>
      </c>
      <c r="I187" s="367">
        <v>4.8971389946471744</v>
      </c>
      <c r="J187" s="367">
        <v>4.6382437326261954</v>
      </c>
      <c r="K187" s="367">
        <v>4.0450251969468738</v>
      </c>
      <c r="L187" s="367">
        <v>4.4183434724265576</v>
      </c>
      <c r="M187" s="367">
        <v>4.5528965259664904</v>
      </c>
      <c r="N187" s="367">
        <v>4.5023385510232892</v>
      </c>
      <c r="O187" s="367">
        <v>4.4311889915997202</v>
      </c>
      <c r="P187" s="367">
        <v>4.3124634617518378</v>
      </c>
      <c r="Q187" s="367">
        <v>4.4584658558714105</v>
      </c>
      <c r="R187" s="367">
        <v>4.506059588015642</v>
      </c>
      <c r="S187" s="367">
        <v>4.662728249628981</v>
      </c>
      <c r="T187" s="367">
        <v>4.6671940882770402</v>
      </c>
      <c r="U187" s="367">
        <v>4.6346871636793949</v>
      </c>
      <c r="V187" s="367">
        <v>4.6009356808388704</v>
      </c>
      <c r="W187" s="367">
        <v>4.607196687039055</v>
      </c>
      <c r="X187" s="367">
        <v>4.6162842619171043</v>
      </c>
      <c r="Y187" s="367">
        <v>4.5917520711430519</v>
      </c>
      <c r="Z187" s="367">
        <v>4.574365269145626</v>
      </c>
      <c r="AA187" s="367">
        <v>4.5637376492373578</v>
      </c>
      <c r="AB187" s="367">
        <v>4.5591246676501287</v>
      </c>
      <c r="AC187" s="367">
        <v>4.5473546659499933</v>
      </c>
      <c r="AD187" s="367">
        <v>4.5470014429636327</v>
      </c>
      <c r="AE187" s="367">
        <v>4.5084971582036344</v>
      </c>
      <c r="AF187" s="367">
        <v>4.4830061990436132</v>
      </c>
      <c r="AG187" s="367">
        <v>4.4990727228266145</v>
      </c>
      <c r="AH187" s="367">
        <v>4.5018097174889231</v>
      </c>
      <c r="AI187" s="367">
        <v>4.5032468040239104</v>
      </c>
      <c r="AJ187" s="367">
        <v>4.4921137130618636</v>
      </c>
      <c r="AK187" s="367">
        <v>4.4769844968725163</v>
      </c>
      <c r="AL187" s="367">
        <v>4.4695732233754111</v>
      </c>
      <c r="AM187" s="367">
        <v>4.4601928307272987</v>
      </c>
      <c r="AN187" s="367">
        <v>4.4367921209406065</v>
      </c>
      <c r="AO187" s="367">
        <v>4.4367247524190105</v>
      </c>
      <c r="AP187" s="367">
        <v>4.4304977188374748</v>
      </c>
      <c r="AQ187" s="367">
        <v>4.4314413186065886</v>
      </c>
      <c r="AR187" s="367">
        <v>4.4215985946782492</v>
      </c>
      <c r="AS187" s="367">
        <v>4.4248267356456887</v>
      </c>
      <c r="AT187" s="367">
        <v>4.3891386687538683</v>
      </c>
      <c r="AU187" s="367">
        <v>4.3746501797251129</v>
      </c>
      <c r="AV187" s="367">
        <v>4.4071220964582611</v>
      </c>
      <c r="AW187" s="367">
        <v>4.4169782302718943</v>
      </c>
      <c r="AX187" s="367">
        <v>4.4217049301395948</v>
      </c>
      <c r="AY187" s="367">
        <v>4.4239667731605081</v>
      </c>
      <c r="AZ187" s="367">
        <v>4.4146895258263514</v>
      </c>
    </row>
    <row r="188" spans="1:52" ht="12" customHeight="1" x14ac:dyDescent="0.3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3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3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3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3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3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3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35">
      <c r="A195" s="368" t="s">
        <v>931</v>
      </c>
      <c r="B195" s="369">
        <v>3002.3452015086159</v>
      </c>
      <c r="C195" s="369">
        <v>3054.8555150680836</v>
      </c>
      <c r="D195" s="369">
        <v>2990.8342471319374</v>
      </c>
      <c r="E195" s="369">
        <v>2788.0815754133187</v>
      </c>
      <c r="F195" s="369">
        <v>2813.6896949526072</v>
      </c>
      <c r="G195" s="369">
        <v>2721.2605668181632</v>
      </c>
      <c r="H195" s="369">
        <v>2636.9658632413898</v>
      </c>
      <c r="I195" s="369">
        <v>2630.7849281561394</v>
      </c>
      <c r="J195" s="369">
        <v>2452.0316634705159</v>
      </c>
      <c r="K195" s="369">
        <v>2212.6921731508128</v>
      </c>
      <c r="L195" s="369">
        <v>2393.5177934830517</v>
      </c>
      <c r="M195" s="369">
        <v>2522.4006848921804</v>
      </c>
      <c r="N195" s="369">
        <v>2469.9260548445259</v>
      </c>
      <c r="O195" s="369">
        <v>2481.1405908777519</v>
      </c>
      <c r="P195" s="369">
        <v>2409.4571967487777</v>
      </c>
      <c r="Q195" s="369">
        <v>2497.2825265181773</v>
      </c>
      <c r="R195" s="369">
        <v>2529.8541308973745</v>
      </c>
      <c r="S195" s="369">
        <v>2619.7541835883849</v>
      </c>
      <c r="T195" s="369">
        <v>2597.1473052335141</v>
      </c>
      <c r="U195" s="369">
        <v>2560.5759595327563</v>
      </c>
      <c r="V195" s="369">
        <v>2542.2450460192345</v>
      </c>
      <c r="W195" s="369">
        <v>2551.8720310201493</v>
      </c>
      <c r="X195" s="369">
        <v>2553.9160542926074</v>
      </c>
      <c r="Y195" s="369">
        <v>2550.7684482421446</v>
      </c>
      <c r="Z195" s="369">
        <v>2544.6331674851303</v>
      </c>
      <c r="AA195" s="369">
        <v>2548.733205518768</v>
      </c>
      <c r="AB195" s="369">
        <v>2557.9060666206578</v>
      </c>
      <c r="AC195" s="369">
        <v>2568.7733464952789</v>
      </c>
      <c r="AD195" s="369">
        <v>2578.1151741602616</v>
      </c>
      <c r="AE195" s="369">
        <v>2585.1503584084048</v>
      </c>
      <c r="AF195" s="369">
        <v>2591.2243646050979</v>
      </c>
      <c r="AG195" s="369">
        <v>2603.54743919261</v>
      </c>
      <c r="AH195" s="369">
        <v>2613.5184398270098</v>
      </c>
      <c r="AI195" s="369">
        <v>2624.8594571529125</v>
      </c>
      <c r="AJ195" s="369">
        <v>2629.6316360225619</v>
      </c>
      <c r="AK195" s="369">
        <v>2635.4813238155716</v>
      </c>
      <c r="AL195" s="369">
        <v>2651.4243635814319</v>
      </c>
      <c r="AM195" s="369">
        <v>2663.8968387955829</v>
      </c>
      <c r="AN195" s="369">
        <v>2672.1206761429316</v>
      </c>
      <c r="AO195" s="369">
        <v>2686.6091669654306</v>
      </c>
      <c r="AP195" s="369">
        <v>2701.243879686092</v>
      </c>
      <c r="AQ195" s="369">
        <v>2722.1503213488681</v>
      </c>
      <c r="AR195" s="369">
        <v>2734.8423448851622</v>
      </c>
      <c r="AS195" s="369">
        <v>2755.613628003684</v>
      </c>
      <c r="AT195" s="369">
        <v>2757.2821878692348</v>
      </c>
      <c r="AU195" s="369">
        <v>2770.7661835070812</v>
      </c>
      <c r="AV195" s="369">
        <v>2795.7570880530225</v>
      </c>
      <c r="AW195" s="369">
        <v>2805.8219371670693</v>
      </c>
      <c r="AX195" s="369">
        <v>2822.6105566945403</v>
      </c>
      <c r="AY195" s="369">
        <v>2833.300398509456</v>
      </c>
      <c r="AZ195" s="369">
        <v>2842.6091671793538</v>
      </c>
    </row>
    <row r="196" spans="1:52" ht="12" customHeight="1" x14ac:dyDescent="0.35">
      <c r="A196" s="80" t="s">
        <v>932</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3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3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3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3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3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35">
      <c r="A202" s="80" t="s">
        <v>933</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35">
      <c r="A203" s="368" t="s">
        <v>934</v>
      </c>
      <c r="B203" s="369">
        <v>1434.9720680359417</v>
      </c>
      <c r="C203" s="369">
        <v>1461.7988578822608</v>
      </c>
      <c r="D203" s="369">
        <v>1432.3570769011685</v>
      </c>
      <c r="E203" s="369">
        <v>1338.9335771100289</v>
      </c>
      <c r="F203" s="369">
        <v>1346.9560792578638</v>
      </c>
      <c r="G203" s="369">
        <v>1273.7392018208022</v>
      </c>
      <c r="H203" s="369">
        <v>1276.5884011523872</v>
      </c>
      <c r="I203" s="369">
        <v>1270.6919440954259</v>
      </c>
      <c r="J203" s="369">
        <v>1203.6658171183942</v>
      </c>
      <c r="K203" s="369">
        <v>1070.3148093072759</v>
      </c>
      <c r="L203" s="369">
        <v>1153.6236523133086</v>
      </c>
      <c r="M203" s="369">
        <v>1200.2986863056983</v>
      </c>
      <c r="N203" s="369">
        <v>1187.7220500018461</v>
      </c>
      <c r="O203" s="369">
        <v>1179.773152606228</v>
      </c>
      <c r="P203" s="369">
        <v>1175.673113676701</v>
      </c>
      <c r="Q203" s="369">
        <v>1204.2800412315162</v>
      </c>
      <c r="R203" s="369">
        <v>1220.5087219806753</v>
      </c>
      <c r="S203" s="369">
        <v>1266.4755109245305</v>
      </c>
      <c r="T203" s="369">
        <v>1267.472869446945</v>
      </c>
      <c r="U203" s="369">
        <v>1260.6131025149609</v>
      </c>
      <c r="V203" s="369">
        <v>1256.1387778824464</v>
      </c>
      <c r="W203" s="369">
        <v>1261.1316159026903</v>
      </c>
      <c r="X203" s="369">
        <v>1265.9371609852299</v>
      </c>
      <c r="Y203" s="369">
        <v>1266.723456522793</v>
      </c>
      <c r="Z203" s="369">
        <v>1265.5327428243322</v>
      </c>
      <c r="AA203" s="369">
        <v>1268.8147398417702</v>
      </c>
      <c r="AB203" s="369">
        <v>1273.8372934313836</v>
      </c>
      <c r="AC203" s="369">
        <v>1279.9773441726616</v>
      </c>
      <c r="AD203" s="369">
        <v>1285.2443909626661</v>
      </c>
      <c r="AE203" s="369">
        <v>1290.2979430579812</v>
      </c>
      <c r="AF203" s="369">
        <v>1294.732080584896</v>
      </c>
      <c r="AG203" s="369">
        <v>1301.12917232421</v>
      </c>
      <c r="AH203" s="369">
        <v>1308.2917552143444</v>
      </c>
      <c r="AI203" s="369">
        <v>1314.8783937881153</v>
      </c>
      <c r="AJ203" s="369">
        <v>1318.9875749953628</v>
      </c>
      <c r="AK203" s="369">
        <v>1323.2599194975624</v>
      </c>
      <c r="AL203" s="369">
        <v>1331.1146688726174</v>
      </c>
      <c r="AM203" s="369">
        <v>1338.9637624963857</v>
      </c>
      <c r="AN203" s="369">
        <v>1343.9062958685154</v>
      </c>
      <c r="AO203" s="369">
        <v>1351.7514199142474</v>
      </c>
      <c r="AP203" s="369">
        <v>1359.4768852486645</v>
      </c>
      <c r="AQ203" s="369">
        <v>1369.7963771158629</v>
      </c>
      <c r="AR203" s="369">
        <v>1376.8611189880762</v>
      </c>
      <c r="AS203" s="369">
        <v>1387.8389388916248</v>
      </c>
      <c r="AT203" s="369">
        <v>1389.0302559689803</v>
      </c>
      <c r="AU203" s="369">
        <v>1394.9099909276504</v>
      </c>
      <c r="AV203" s="369">
        <v>1408.0041219347404</v>
      </c>
      <c r="AW203" s="369">
        <v>1413.8002026960266</v>
      </c>
      <c r="AX203" s="369">
        <v>1422.0518559085981</v>
      </c>
      <c r="AY203" s="369">
        <v>1429.0144030215442</v>
      </c>
      <c r="AZ203" s="369">
        <v>1434.8474448389154</v>
      </c>
    </row>
    <row r="204" spans="1:52" ht="12" customHeight="1" x14ac:dyDescent="0.35">
      <c r="A204" s="80" t="s">
        <v>935</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3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3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3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3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35">
      <c r="A209" s="80" t="s">
        <v>936</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35">
      <c r="A210" s="368" t="s">
        <v>937</v>
      </c>
      <c r="B210" s="369">
        <v>801.62654262493368</v>
      </c>
      <c r="C210" s="369">
        <v>864.9355934655365</v>
      </c>
      <c r="D210" s="369">
        <v>837.7992492136683</v>
      </c>
      <c r="E210" s="369">
        <v>784.35631610625262</v>
      </c>
      <c r="F210" s="369">
        <v>743.84312064207359</v>
      </c>
      <c r="G210" s="369">
        <v>759.01961155890342</v>
      </c>
      <c r="H210" s="369">
        <v>708.51804269440697</v>
      </c>
      <c r="I210" s="369">
        <v>747.28264997581948</v>
      </c>
      <c r="J210" s="369">
        <v>707.84076399290666</v>
      </c>
      <c r="K210" s="369">
        <v>656.98704710720676</v>
      </c>
      <c r="L210" s="369">
        <v>699.26299425988759</v>
      </c>
      <c r="M210" s="369">
        <v>727.70652313622827</v>
      </c>
      <c r="N210" s="369">
        <v>701.51206015239416</v>
      </c>
      <c r="O210" s="369">
        <v>716.48168998698713</v>
      </c>
      <c r="P210" s="369">
        <v>670.57958065502692</v>
      </c>
      <c r="Q210" s="369">
        <v>709.76293200068596</v>
      </c>
      <c r="R210" s="369">
        <v>719.18895905947625</v>
      </c>
      <c r="S210" s="369">
        <v>737.27662248265653</v>
      </c>
      <c r="T210" s="369">
        <v>714.88025833392135</v>
      </c>
      <c r="U210" s="369">
        <v>698.47176001369451</v>
      </c>
      <c r="V210" s="369">
        <v>690.5437146470498</v>
      </c>
      <c r="W210" s="369">
        <v>690.86719981308556</v>
      </c>
      <c r="X210" s="369">
        <v>685.29547012293949</v>
      </c>
      <c r="Y210" s="369">
        <v>680.03216228598023</v>
      </c>
      <c r="Z210" s="369">
        <v>675.62621279620464</v>
      </c>
      <c r="AA210" s="369">
        <v>674.27951184719825</v>
      </c>
      <c r="AB210" s="369">
        <v>674.60602726728212</v>
      </c>
      <c r="AC210" s="369">
        <v>674.73516206147883</v>
      </c>
      <c r="AD210" s="369">
        <v>675.98657174743767</v>
      </c>
      <c r="AE210" s="369">
        <v>672.28319433648903</v>
      </c>
      <c r="AF210" s="369">
        <v>670.02849288406867</v>
      </c>
      <c r="AG210" s="369">
        <v>672.90863747401977</v>
      </c>
      <c r="AH210" s="369">
        <v>671.52947367417494</v>
      </c>
      <c r="AI210" s="369">
        <v>672.29398094436999</v>
      </c>
      <c r="AJ210" s="369">
        <v>671.03020691289714</v>
      </c>
      <c r="AK210" s="369">
        <v>670.46527969150145</v>
      </c>
      <c r="AL210" s="369">
        <v>672.15862429541119</v>
      </c>
      <c r="AM210" s="369">
        <v>672.51859849876985</v>
      </c>
      <c r="AN210" s="369">
        <v>672.18894260853665</v>
      </c>
      <c r="AO210" s="369">
        <v>673.47842005655571</v>
      </c>
      <c r="AP210" s="369">
        <v>674.86628191460386</v>
      </c>
      <c r="AQ210" s="369">
        <v>677.93213125835598</v>
      </c>
      <c r="AR210" s="369">
        <v>678.69874208973965</v>
      </c>
      <c r="AS210" s="369">
        <v>681.57835547115712</v>
      </c>
      <c r="AT210" s="369">
        <v>680.31104559938376</v>
      </c>
      <c r="AU210" s="369">
        <v>682.18112511495679</v>
      </c>
      <c r="AV210" s="369">
        <v>687.55656523667949</v>
      </c>
      <c r="AW210" s="369">
        <v>689.97490885767422</v>
      </c>
      <c r="AX210" s="369">
        <v>693.1528067867639</v>
      </c>
      <c r="AY210" s="369">
        <v>695.84111624111449</v>
      </c>
      <c r="AZ210" s="369">
        <v>698.28176877906469</v>
      </c>
    </row>
    <row r="211" spans="1:52" ht="12" customHeight="1" x14ac:dyDescent="0.35">
      <c r="A211" s="80" t="s">
        <v>938</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3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3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3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35">
      <c r="A215" s="80" t="s">
        <v>939</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3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3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3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3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3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3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3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3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3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3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3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35">
      <c r="A227" s="85" t="s">
        <v>940</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3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3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35">
      <c r="A230" s="135" t="s">
        <v>910</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3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3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3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3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3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35">
      <c r="A236" s="92" t="s">
        <v>918</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35">
      <c r="A237" s="94" t="s">
        <v>919</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35">
      <c r="A238" s="135" t="s">
        <v>915</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3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3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3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3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3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35">
      <c r="A244" s="92" t="s">
        <v>920</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35">
      <c r="A245" s="92" t="s">
        <v>921</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35">
      <c r="A246" s="94" t="s">
        <v>924</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35">
      <c r="A247" s="135" t="s">
        <v>916</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3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3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3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3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3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35">
      <c r="A253" s="92" t="s">
        <v>928</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35">
      <c r="A254" s="92" t="s">
        <v>921</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35">
      <c r="A255" s="94" t="s">
        <v>924</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35">
      <c r="A256" s="135" t="s">
        <v>912</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3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3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3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3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3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35">
      <c r="A262" s="92" t="s">
        <v>931</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35">
      <c r="A263" s="92" t="s">
        <v>934</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35">
      <c r="A264" s="94" t="s">
        <v>937</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3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3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35">
      <c r="A267" s="135" t="s">
        <v>910</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3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3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3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3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3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35">
      <c r="A273" s="92" t="s">
        <v>918</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35">
      <c r="A274" s="94" t="s">
        <v>919</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35">
      <c r="A275" s="135" t="s">
        <v>915</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3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3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3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3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3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35">
      <c r="A281" s="92" t="s">
        <v>920</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35">
      <c r="A282" s="92" t="s">
        <v>921</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35">
      <c r="A283" s="94" t="s">
        <v>924</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35">
      <c r="A284" s="135" t="s">
        <v>916</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3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3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3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3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3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35">
      <c r="A290" s="92" t="s">
        <v>928</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35">
      <c r="A291" s="92" t="s">
        <v>921</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35">
      <c r="A292" s="94" t="s">
        <v>924</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35">
      <c r="A293" s="135" t="s">
        <v>912</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3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3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3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3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3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35">
      <c r="A299" s="92" t="s">
        <v>931</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35">
      <c r="A300" s="92" t="s">
        <v>934</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35">
      <c r="A301" s="94" t="s">
        <v>937</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3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3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35">
      <c r="A304" s="63" t="s">
        <v>910</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3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3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3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3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3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35">
      <c r="A310" s="92" t="s">
        <v>918</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35">
      <c r="A311" s="94" t="s">
        <v>919</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35">
      <c r="A312" s="63" t="s">
        <v>915</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3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3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3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3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3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35">
      <c r="A318" s="92" t="s">
        <v>920</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35">
      <c r="A319" s="92" t="s">
        <v>921</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35">
      <c r="A320" s="94" t="s">
        <v>924</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35">
      <c r="A321" s="63" t="s">
        <v>916</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3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3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3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3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3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35">
      <c r="A327" s="92" t="s">
        <v>928</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35">
      <c r="A328" s="92" t="s">
        <v>921</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35">
      <c r="A329" s="94" t="s">
        <v>924</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35">
      <c r="A330" s="63" t="s">
        <v>912</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3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3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3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3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3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35">
      <c r="A336" s="92" t="s">
        <v>931</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35">
      <c r="A337" s="92" t="s">
        <v>934</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35">
      <c r="A338" s="94" t="s">
        <v>937</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3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35">
      <c r="A341" s="135" t="s">
        <v>910</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3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3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3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3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3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35">
      <c r="A347" s="92" t="s">
        <v>918</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35">
      <c r="A348" s="94" t="s">
        <v>919</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35">
      <c r="A349" s="135" t="s">
        <v>915</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3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3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3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3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3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35">
      <c r="A355" s="92" t="s">
        <v>920</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35">
      <c r="A356" s="92" t="s">
        <v>921</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35">
      <c r="A357" s="94" t="s">
        <v>924</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35">
      <c r="A358" s="135" t="s">
        <v>916</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3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3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3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3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3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35">
      <c r="A364" s="92" t="s">
        <v>928</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35">
      <c r="A365" s="92" t="s">
        <v>921</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35">
      <c r="A366" s="94" t="s">
        <v>924</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35">
      <c r="A367" s="135" t="s">
        <v>912</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3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3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3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3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3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35">
      <c r="A373" s="92" t="s">
        <v>931</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35">
      <c r="A374" s="92" t="s">
        <v>934</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35">
      <c r="A375" s="94" t="s">
        <v>937</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3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35">
      <c r="A378" s="63" t="s">
        <v>910</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3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3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3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3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35">
      <c r="A384" s="92" t="s">
        <v>918</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35">
      <c r="A385" s="94" t="s">
        <v>919</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35">
      <c r="A386" s="63" t="s">
        <v>915</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3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3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3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3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3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35">
      <c r="A392" s="92" t="s">
        <v>920</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35">
      <c r="A393" s="92" t="s">
        <v>921</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35">
      <c r="A394" s="106" t="s">
        <v>924</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3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35">
      <c r="A396" s="63" t="s">
        <v>916</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3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3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3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3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3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35">
      <c r="A402" s="92" t="s">
        <v>928</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35">
      <c r="A403" s="92" t="s">
        <v>921</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35">
      <c r="A404" s="94" t="s">
        <v>924</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35">
      <c r="A405" s="63" t="s">
        <v>912</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3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3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3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3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3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35">
      <c r="A411" s="92" t="s">
        <v>931</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35">
      <c r="A412" s="92" t="s">
        <v>934</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35">
      <c r="A413" s="106" t="s">
        <v>937</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3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3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3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35">
      <c r="A417" s="135" t="s">
        <v>910</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3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3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3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3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3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35">
      <c r="A423" s="92" t="s">
        <v>918</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35">
      <c r="A424" s="94" t="s">
        <v>919</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35">
      <c r="A425" s="135" t="s">
        <v>915</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920</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35">
      <c r="A432" s="92" t="s">
        <v>921</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35">
      <c r="A433" s="106" t="s">
        <v>924</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3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35">
      <c r="A435" s="135" t="s">
        <v>916</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3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3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3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3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35">
      <c r="A441" s="92" t="s">
        <v>928</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35">
      <c r="A442" s="92" t="s">
        <v>921</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35">
      <c r="A443" s="94" t="s">
        <v>924</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35">
      <c r="A444" s="135" t="s">
        <v>912</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3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3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3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3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3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35">
      <c r="A450" s="92" t="s">
        <v>931</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35">
      <c r="A451" s="92" t="s">
        <v>934</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35">
      <c r="A452" s="106" t="s">
        <v>937</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3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3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3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35">
      <c r="A456" s="135" t="s">
        <v>910</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3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3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3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3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3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35">
      <c r="A462" s="92" t="s">
        <v>918</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35">
      <c r="A463" s="94" t="s">
        <v>919</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35">
      <c r="A464" s="135" t="s">
        <v>915</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3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3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3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3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35">
      <c r="A470" s="92" t="s">
        <v>920</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35">
      <c r="A471" s="92" t="s">
        <v>921</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35">
      <c r="A472" s="106" t="s">
        <v>924</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3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35">
      <c r="A474" s="135" t="s">
        <v>916</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3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3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3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35">
      <c r="A480" s="92" t="s">
        <v>928</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35">
      <c r="A481" s="92" t="s">
        <v>921</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35">
      <c r="A482" s="94" t="s">
        <v>924</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35">
      <c r="A483" s="135" t="s">
        <v>912</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3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3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3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3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3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35">
      <c r="A489" s="92" t="s">
        <v>931</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35">
      <c r="A490" s="92" t="s">
        <v>934</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35">
      <c r="A491" s="106" t="s">
        <v>937</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3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3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3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3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35">
      <c r="A496" s="63" t="s">
        <v>941</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3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3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3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3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3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35">
      <c r="A502" s="373" t="s">
        <v>81</v>
      </c>
      <c r="B502" s="396">
        <v>0</v>
      </c>
      <c r="C502" s="396">
        <v>0</v>
      </c>
      <c r="D502" s="396">
        <v>0</v>
      </c>
      <c r="E502" s="396">
        <v>0</v>
      </c>
      <c r="F502" s="396">
        <v>0</v>
      </c>
      <c r="G502" s="396">
        <v>0</v>
      </c>
      <c r="H502" s="396">
        <v>0</v>
      </c>
      <c r="I502" s="396">
        <v>0</v>
      </c>
      <c r="J502" s="396">
        <v>0</v>
      </c>
      <c r="K502" s="396">
        <v>0</v>
      </c>
      <c r="L502" s="396">
        <v>0</v>
      </c>
      <c r="M502" s="396">
        <v>0</v>
      </c>
      <c r="N502" s="396">
        <v>0</v>
      </c>
      <c r="O502" s="396">
        <v>0.44703371739299924</v>
      </c>
      <c r="P502" s="396">
        <v>0.76673632407972747</v>
      </c>
      <c r="Q502" s="396">
        <v>1.1481967210890984</v>
      </c>
      <c r="R502" s="396">
        <v>0.96073543955490914</v>
      </c>
      <c r="S502" s="396">
        <v>1.2387653083558061</v>
      </c>
      <c r="T502" s="396">
        <v>3.6765617600421332</v>
      </c>
      <c r="U502" s="396">
        <v>5.86677127232368</v>
      </c>
      <c r="V502" s="396">
        <v>7.1782859156032188</v>
      </c>
      <c r="W502" s="396">
        <v>6.4090790154230772</v>
      </c>
      <c r="X502" s="396">
        <v>8.7665656146281847</v>
      </c>
      <c r="Y502" s="396">
        <v>9.3528989607658879</v>
      </c>
      <c r="Z502" s="396">
        <v>9.2316250665578394</v>
      </c>
      <c r="AA502" s="396">
        <v>8.2505659480679352</v>
      </c>
      <c r="AB502" s="396">
        <v>7.3721007682800881</v>
      </c>
      <c r="AC502" s="396">
        <v>7.3157010074177888</v>
      </c>
      <c r="AD502" s="396">
        <v>7.196385205886946</v>
      </c>
      <c r="AE502" s="396">
        <v>8.8580571788285347</v>
      </c>
      <c r="AF502" s="396">
        <v>10.5414780062977</v>
      </c>
      <c r="AG502" s="396">
        <v>10.159490696569229</v>
      </c>
      <c r="AH502" s="396">
        <v>13.656381003215817</v>
      </c>
      <c r="AI502" s="396">
        <v>15.739641711961063</v>
      </c>
      <c r="AJ502" s="396">
        <v>19.06904181032375</v>
      </c>
      <c r="AK502" s="396">
        <v>20.943755401221683</v>
      </c>
      <c r="AL502" s="396">
        <v>20.747578383411344</v>
      </c>
      <c r="AM502" s="396">
        <v>23.221634424658621</v>
      </c>
      <c r="AN502" s="396">
        <v>25.190396374089126</v>
      </c>
      <c r="AO502" s="396">
        <v>26.246960750380268</v>
      </c>
      <c r="AP502" s="396">
        <v>27.448787096953115</v>
      </c>
      <c r="AQ502" s="396">
        <v>26.944080949572804</v>
      </c>
      <c r="AR502" s="396">
        <v>27.574563627002547</v>
      </c>
      <c r="AS502" s="396">
        <v>28.319678615193048</v>
      </c>
      <c r="AT502" s="396">
        <v>30.457736508894147</v>
      </c>
      <c r="AU502" s="396">
        <v>29.285981189433315</v>
      </c>
      <c r="AV502" s="396">
        <v>28.88266920651688</v>
      </c>
      <c r="AW502" s="396">
        <v>30.565529945997817</v>
      </c>
      <c r="AX502" s="396">
        <v>29.435128689357605</v>
      </c>
      <c r="AY502" s="396">
        <v>32.287375941976691</v>
      </c>
      <c r="AZ502" s="396">
        <v>33.232212122841624</v>
      </c>
    </row>
    <row r="503" spans="1:52" ht="12" customHeight="1" x14ac:dyDescent="0.3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3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3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3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35">
      <c r="A508" s="63" t="s">
        <v>942</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3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3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3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3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3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35">
      <c r="A514" s="373" t="s">
        <v>81</v>
      </c>
      <c r="B514" s="396">
        <v>0</v>
      </c>
      <c r="C514" s="396">
        <v>0</v>
      </c>
      <c r="D514" s="396">
        <v>0</v>
      </c>
      <c r="E514" s="396">
        <v>0</v>
      </c>
      <c r="F514" s="396">
        <v>0</v>
      </c>
      <c r="G514" s="396">
        <v>0</v>
      </c>
      <c r="H514" s="396">
        <v>0</v>
      </c>
      <c r="I514" s="396">
        <v>0</v>
      </c>
      <c r="J514" s="396">
        <v>0</v>
      </c>
      <c r="K514" s="396">
        <v>0</v>
      </c>
      <c r="L514" s="396">
        <v>0</v>
      </c>
      <c r="M514" s="396">
        <v>0</v>
      </c>
      <c r="N514" s="396">
        <v>0</v>
      </c>
      <c r="O514" s="396">
        <v>1.7604538026351546</v>
      </c>
      <c r="P514" s="396">
        <v>2.975089768751177</v>
      </c>
      <c r="Q514" s="396">
        <v>4.0654299116986357</v>
      </c>
      <c r="R514" s="396">
        <v>3.4290964685578689</v>
      </c>
      <c r="S514" s="396">
        <v>4.4135359582051485</v>
      </c>
      <c r="T514" s="396">
        <v>13.336980120371869</v>
      </c>
      <c r="U514" s="396">
        <v>21.714791828769069</v>
      </c>
      <c r="V514" s="396">
        <v>26.891929972375902</v>
      </c>
      <c r="W514" s="396">
        <v>24.115646674146742</v>
      </c>
      <c r="X514" s="396">
        <v>33.376197913504662</v>
      </c>
      <c r="Y514" s="396">
        <v>35.923648809012931</v>
      </c>
      <c r="Z514" s="396">
        <v>35.723866362643143</v>
      </c>
      <c r="AA514" s="396">
        <v>32.170440404067158</v>
      </c>
      <c r="AB514" s="396">
        <v>28.976756444778147</v>
      </c>
      <c r="AC514" s="396">
        <v>28.898448587297818</v>
      </c>
      <c r="AD514" s="396">
        <v>28.528582634168945</v>
      </c>
      <c r="AE514" s="396">
        <v>35.310906116869546</v>
      </c>
      <c r="AF514" s="396">
        <v>42.216630591690134</v>
      </c>
      <c r="AG514" s="396">
        <v>40.836703213116735</v>
      </c>
      <c r="AH514" s="396">
        <v>54.898477041582666</v>
      </c>
      <c r="AI514" s="396">
        <v>62.949234245544758</v>
      </c>
      <c r="AJ514" s="396">
        <v>74.756451952974373</v>
      </c>
      <c r="AK514" s="396">
        <v>80.002673870190264</v>
      </c>
      <c r="AL514" s="396">
        <v>78.100030941197829</v>
      </c>
      <c r="AM514" s="396">
        <v>83.096404577245679</v>
      </c>
      <c r="AN514" s="396">
        <v>84.963343930768872</v>
      </c>
      <c r="AO514" s="396">
        <v>84.050268228556462</v>
      </c>
      <c r="AP514" s="396">
        <v>82.766463133908061</v>
      </c>
      <c r="AQ514" s="396">
        <v>79.271726072200366</v>
      </c>
      <c r="AR514" s="396">
        <v>77.269661169223269</v>
      </c>
      <c r="AS514" s="396">
        <v>76.149879662717552</v>
      </c>
      <c r="AT514" s="396">
        <v>75.540326585021646</v>
      </c>
      <c r="AU514" s="396">
        <v>73.128890432408809</v>
      </c>
      <c r="AV514" s="396">
        <v>71.274863576795255</v>
      </c>
      <c r="AW514" s="396">
        <v>69.861147882318789</v>
      </c>
      <c r="AX514" s="396">
        <v>68.499661495426082</v>
      </c>
      <c r="AY514" s="396">
        <v>67.070700405130708</v>
      </c>
      <c r="AZ514" s="396">
        <v>66.583563620084021</v>
      </c>
    </row>
    <row r="515" spans="1:52" ht="12" customHeight="1" x14ac:dyDescent="0.3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3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3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35">
      <c r="A520" s="63" t="s">
        <v>943</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3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3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3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3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3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35">
      <c r="A526" s="373" t="s">
        <v>81</v>
      </c>
      <c r="B526" s="396">
        <v>0</v>
      </c>
      <c r="C526" s="396">
        <v>0</v>
      </c>
      <c r="D526" s="396">
        <v>0</v>
      </c>
      <c r="E526" s="396">
        <v>0</v>
      </c>
      <c r="F526" s="396">
        <v>0</v>
      </c>
      <c r="G526" s="396">
        <v>0</v>
      </c>
      <c r="H526" s="396">
        <v>0</v>
      </c>
      <c r="I526" s="396">
        <v>0</v>
      </c>
      <c r="J526" s="396">
        <v>0</v>
      </c>
      <c r="K526" s="396">
        <v>0</v>
      </c>
      <c r="L526" s="396">
        <v>0</v>
      </c>
      <c r="M526" s="396">
        <v>0</v>
      </c>
      <c r="N526" s="396">
        <v>0</v>
      </c>
      <c r="O526" s="396">
        <v>0.2180106301565031</v>
      </c>
      <c r="P526" s="396">
        <v>0.37749669959379839</v>
      </c>
      <c r="Q526" s="396">
        <v>0.45205614452547865</v>
      </c>
      <c r="R526" s="396">
        <v>0.38295288077039336</v>
      </c>
      <c r="S526" s="396">
        <v>0.49724208956396293</v>
      </c>
      <c r="T526" s="396">
        <v>1.4430845340860221</v>
      </c>
      <c r="U526" s="396">
        <v>2.2837641814847731</v>
      </c>
      <c r="V526" s="396">
        <v>2.7195871115361538</v>
      </c>
      <c r="W526" s="396">
        <v>2.4329517832200898</v>
      </c>
      <c r="X526" s="396">
        <v>3.309604336296363</v>
      </c>
      <c r="Y526" s="396">
        <v>3.527147761594426</v>
      </c>
      <c r="Z526" s="396">
        <v>3.4787829824379743</v>
      </c>
      <c r="AA526" s="396">
        <v>3.0971982991016982</v>
      </c>
      <c r="AB526" s="396">
        <v>2.7725261833435684</v>
      </c>
      <c r="AC526" s="396">
        <v>2.7495858541300753</v>
      </c>
      <c r="AD526" s="396">
        <v>2.7067994536951878</v>
      </c>
      <c r="AE526" s="396">
        <v>3.3262590756227186</v>
      </c>
      <c r="AF526" s="396">
        <v>3.9130668859086035</v>
      </c>
      <c r="AG526" s="396">
        <v>3.7768958683918394</v>
      </c>
      <c r="AH526" s="396">
        <v>5.0390978214726507</v>
      </c>
      <c r="AI526" s="396">
        <v>5.7897080020771874</v>
      </c>
      <c r="AJ526" s="396">
        <v>7.0288329474443731</v>
      </c>
      <c r="AK526" s="396">
        <v>7.498422128422491</v>
      </c>
      <c r="AL526" s="396">
        <v>7.3015758463901417</v>
      </c>
      <c r="AM526" s="396">
        <v>8.0615388961740848</v>
      </c>
      <c r="AN526" s="396">
        <v>8.7015227487613416</v>
      </c>
      <c r="AO526" s="396">
        <v>8.8171640556430813</v>
      </c>
      <c r="AP526" s="396">
        <v>8.9923335020156454</v>
      </c>
      <c r="AQ526" s="396">
        <v>8.7960928390810569</v>
      </c>
      <c r="AR526" s="396">
        <v>8.9874452685263364</v>
      </c>
      <c r="AS526" s="396">
        <v>9.1114279000305576</v>
      </c>
      <c r="AT526" s="396">
        <v>9.6648749560649456</v>
      </c>
      <c r="AU526" s="396">
        <v>9.1705295184683351</v>
      </c>
      <c r="AV526" s="396">
        <v>9.465829401560379</v>
      </c>
      <c r="AW526" s="396">
        <v>10.336235504199374</v>
      </c>
      <c r="AX526" s="396">
        <v>10.043741626664886</v>
      </c>
      <c r="AY526" s="396">
        <v>11.032432062771928</v>
      </c>
      <c r="AZ526" s="396">
        <v>10.630235443926297</v>
      </c>
    </row>
    <row r="527" spans="1:52" ht="12" customHeight="1" x14ac:dyDescent="0.3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3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3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3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35">
      <c r="A532" s="63" t="s">
        <v>944</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3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3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3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3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3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35">
      <c r="A538" s="373" t="s">
        <v>81</v>
      </c>
      <c r="B538" s="396">
        <v>0</v>
      </c>
      <c r="C538" s="396">
        <v>0</v>
      </c>
      <c r="D538" s="396">
        <v>0</v>
      </c>
      <c r="E538" s="396">
        <v>0</v>
      </c>
      <c r="F538" s="396">
        <v>0</v>
      </c>
      <c r="G538" s="396">
        <v>0</v>
      </c>
      <c r="H538" s="396">
        <v>0</v>
      </c>
      <c r="I538" s="396">
        <v>0</v>
      </c>
      <c r="J538" s="396">
        <v>0</v>
      </c>
      <c r="K538" s="396">
        <v>0</v>
      </c>
      <c r="L538" s="396">
        <v>0</v>
      </c>
      <c r="M538" s="396">
        <v>0</v>
      </c>
      <c r="N538" s="396">
        <v>0</v>
      </c>
      <c r="O538" s="396">
        <v>0.46006706626929023</v>
      </c>
      <c r="P538" s="396">
        <v>0.77899627502118185</v>
      </c>
      <c r="Q538" s="396">
        <v>1.103712632881106</v>
      </c>
      <c r="R538" s="396">
        <v>0.928746717561444</v>
      </c>
      <c r="S538" s="396">
        <v>1.2015876129915237</v>
      </c>
      <c r="T538" s="396">
        <v>3.5572877845280129</v>
      </c>
      <c r="U538" s="396">
        <v>5.6930255469696061</v>
      </c>
      <c r="V538" s="396">
        <v>6.9709730818839972</v>
      </c>
      <c r="W538" s="396">
        <v>6.2539146430848191</v>
      </c>
      <c r="X538" s="396">
        <v>8.5636014643069434</v>
      </c>
      <c r="Y538" s="396">
        <v>9.131732441954</v>
      </c>
      <c r="Z538" s="396">
        <v>9.021274868244733</v>
      </c>
      <c r="AA538" s="396">
        <v>8.0801795072048304</v>
      </c>
      <c r="AB538" s="396">
        <v>7.2439831252731812</v>
      </c>
      <c r="AC538" s="396">
        <v>7.1870594474059271</v>
      </c>
      <c r="AD538" s="396">
        <v>7.0711252588673101</v>
      </c>
      <c r="AE538" s="396">
        <v>8.6720958124022633</v>
      </c>
      <c r="AF538" s="396">
        <v>10.298024100724088</v>
      </c>
      <c r="AG538" s="396">
        <v>9.9478420858669772</v>
      </c>
      <c r="AH538" s="396">
        <v>13.366326258085493</v>
      </c>
      <c r="AI538" s="396">
        <v>15.37547869978845</v>
      </c>
      <c r="AJ538" s="396">
        <v>18.441165099485858</v>
      </c>
      <c r="AK538" s="396">
        <v>19.930954390137895</v>
      </c>
      <c r="AL538" s="396">
        <v>19.639872215422983</v>
      </c>
      <c r="AM538" s="396">
        <v>21.484704297689419</v>
      </c>
      <c r="AN538" s="396">
        <v>22.548674453488498</v>
      </c>
      <c r="AO538" s="396">
        <v>23.068804548949977</v>
      </c>
      <c r="AP538" s="396">
        <v>23.589027976463498</v>
      </c>
      <c r="AQ538" s="396">
        <v>22.937937470178301</v>
      </c>
      <c r="AR538" s="396">
        <v>22.980524651009187</v>
      </c>
      <c r="AS538" s="396">
        <v>23.211802962000245</v>
      </c>
      <c r="AT538" s="396">
        <v>23.546278828714314</v>
      </c>
      <c r="AU538" s="396">
        <v>22.837608638942616</v>
      </c>
      <c r="AV538" s="396">
        <v>23.186799057776792</v>
      </c>
      <c r="AW538" s="396">
        <v>24.708019521001614</v>
      </c>
      <c r="AX538" s="396">
        <v>24.141096059111248</v>
      </c>
      <c r="AY538" s="396">
        <v>25.445090354714864</v>
      </c>
      <c r="AZ538" s="396">
        <v>26.163612593059003</v>
      </c>
    </row>
    <row r="539" spans="1:52" ht="12" customHeight="1" x14ac:dyDescent="0.3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3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3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3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25">
      <c r="A3" s="460"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25">
      <c r="A4" s="460"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25">
      <c r="A5" s="460"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25">
      <c r="A6" s="460"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25">
      <c r="A9" s="460"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25">
      <c r="A16" s="460"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25">
      <c r="A17" s="460"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25">
      <c r="A19" s="460"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25">
      <c r="A21" s="460"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25">
      <c r="A22" s="460"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25">
      <c r="A31" s="460"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25">
      <c r="A32" s="460"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25">
      <c r="A33" s="460"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25">
      <c r="A35" s="460"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25">
      <c r="A39" s="460"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25">
      <c r="A42" s="460"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25">
      <c r="A44" s="460"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25">
      <c r="A45" s="460"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25">
      <c r="A53" s="460"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25">
      <c r="A54" s="460"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25">
      <c r="A55" s="460"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25">
      <c r="A56" s="460"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25">
      <c r="A58" s="460"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25">
      <c r="A59" s="460"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25">
      <c r="A61" s="460"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25">
      <c r="A62" s="460"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25">
      <c r="A69" s="460"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25">
      <c r="A70" s="460"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25">
      <c r="A80" s="460"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25">
      <c r="A81" s="460"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25">
      <c r="A82" s="460"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topLeftCell="L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25">
      <c r="A3" s="460" t="str">
        <f>IF((INDEX('Fuel Mapping'!$O$4:$O$86,MATCH(gla!B3,'Fuel Mapping'!$N$4:$N$86,0)))=0,"",INDEX('Fuel Mapping'!$O$4:$O$86,MATCH(gla!B3,'Fuel Mapping'!$N$4:$N$86,0)))</f>
        <v>Coal</v>
      </c>
      <c r="B3" s="241" t="s">
        <v>155</v>
      </c>
      <c r="C3" s="433" t="s">
        <v>156</v>
      </c>
      <c r="D3" s="243">
        <v>64.410132193553551</v>
      </c>
      <c r="E3" s="434">
        <v>72.412956472158967</v>
      </c>
      <c r="F3" s="434">
        <v>24.750771357932809</v>
      </c>
      <c r="G3" s="434">
        <v>21.594210215476735</v>
      </c>
      <c r="H3" s="434">
        <v>23.284862053966947</v>
      </c>
      <c r="I3" s="434">
        <v>15.887262440661056</v>
      </c>
      <c r="J3" s="434">
        <v>20.355022722855505</v>
      </c>
      <c r="K3" s="434">
        <v>5.8737668021103016</v>
      </c>
      <c r="L3" s="434">
        <v>11.338527709776502</v>
      </c>
      <c r="M3" s="434">
        <v>15.414241666115045</v>
      </c>
      <c r="N3" s="434">
        <v>15.392076514119465</v>
      </c>
      <c r="O3" s="434">
        <v>5.4976979760670499</v>
      </c>
      <c r="P3" s="434">
        <v>3.3739370499054653</v>
      </c>
      <c r="Q3" s="434">
        <v>7.4348688540093066</v>
      </c>
      <c r="R3" s="434">
        <v>6.3052768561504413</v>
      </c>
      <c r="S3" s="434">
        <v>0</v>
      </c>
      <c r="T3" s="434">
        <v>2.0020805156932644E-3</v>
      </c>
      <c r="U3" s="434">
        <v>4.019287962044811E-2</v>
      </c>
      <c r="V3" s="434">
        <v>7.13180459139965E-2</v>
      </c>
      <c r="W3" s="434">
        <v>8.6312900699476225E-2</v>
      </c>
      <c r="X3" s="434">
        <v>9.8573139054701345E-2</v>
      </c>
      <c r="Y3" s="434">
        <v>0.10879921172195901</v>
      </c>
      <c r="Z3" s="434">
        <v>0.1130215415900596</v>
      </c>
      <c r="AA3" s="434">
        <v>0.13213513534065283</v>
      </c>
      <c r="AB3" s="434">
        <v>0.14601590133305156</v>
      </c>
      <c r="AC3" s="434">
        <v>0.16285320390319455</v>
      </c>
      <c r="AD3" s="434">
        <v>0.18320364217103968</v>
      </c>
      <c r="AE3" s="434">
        <v>0.20390924372740774</v>
      </c>
      <c r="AF3" s="434">
        <v>0.21855675466545765</v>
      </c>
      <c r="AG3" s="434">
        <v>0.18116018293702874</v>
      </c>
      <c r="AH3" s="434">
        <v>0.16124295668061356</v>
      </c>
      <c r="AI3" s="434">
        <v>0.14755995262759705</v>
      </c>
      <c r="AJ3" s="434">
        <v>0.1298015672737832</v>
      </c>
      <c r="AK3" s="434">
        <v>0.10994108991193956</v>
      </c>
      <c r="AL3" s="434">
        <v>0.10810092221133806</v>
      </c>
      <c r="AM3" s="434">
        <v>0.10867810906507813</v>
      </c>
      <c r="AN3" s="434">
        <v>0.10851289332049402</v>
      </c>
      <c r="AO3" s="434">
        <v>0.10566707195451289</v>
      </c>
      <c r="AP3" s="434">
        <v>0.10097272828451433</v>
      </c>
      <c r="AQ3" s="434">
        <v>9.5848829257196275E-2</v>
      </c>
      <c r="AR3" s="434">
        <v>8.310508746985773E-2</v>
      </c>
      <c r="AS3" s="434">
        <v>7.050197357334459E-2</v>
      </c>
      <c r="AT3" s="434">
        <v>5.6719589125528477E-2</v>
      </c>
      <c r="AU3" s="434">
        <v>4.6126676371725156E-2</v>
      </c>
      <c r="AV3" s="434">
        <v>3.9069846418704451E-2</v>
      </c>
      <c r="AW3" s="434">
        <v>3.6284519431007363E-2</v>
      </c>
      <c r="AX3" s="434">
        <v>3.187029202676888E-2</v>
      </c>
      <c r="AY3" s="434">
        <v>2.6841875429814411E-2</v>
      </c>
      <c r="AZ3" s="434">
        <v>2.3602284566857496E-2</v>
      </c>
      <c r="BA3" s="434">
        <v>2.0408852624942887E-2</v>
      </c>
      <c r="BB3" s="245">
        <v>1.7603938831675058E-2</v>
      </c>
    </row>
    <row r="4" spans="1:54" x14ac:dyDescent="0.25">
      <c r="A4" s="460"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25">
      <c r="A5" s="460"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25">
      <c r="A6" s="460"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25">
      <c r="A7" s="460"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25">
      <c r="A9" s="460"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25">
      <c r="A10" s="460"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25">
      <c r="A12" s="460"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25">
      <c r="A13" s="460"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25">
      <c r="A15" s="460"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25">
      <c r="A16" s="460"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25">
      <c r="A17" s="460"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25">
      <c r="A18" s="460"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25">
      <c r="A19" s="460"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25">
      <c r="A21" s="460" t="str">
        <f>IF((INDEX('Fuel Mapping'!$O$4:$O$86,MATCH(gla!B21,'Fuel Mapping'!$N$4:$N$86,0)))=0,"",INDEX('Fuel Mapping'!$O$4:$O$86,MATCH(gla!B21,'Fuel Mapping'!$N$4:$N$86,0)))</f>
        <v/>
      </c>
      <c r="B21" s="241" t="s">
        <v>190</v>
      </c>
      <c r="C21" s="433" t="s">
        <v>191</v>
      </c>
      <c r="D21" s="243">
        <v>570.6120590153854</v>
      </c>
      <c r="E21" s="434">
        <v>548.69349060126888</v>
      </c>
      <c r="F21" s="434">
        <v>443.71694639737439</v>
      </c>
      <c r="G21" s="434">
        <v>411.70646115835348</v>
      </c>
      <c r="H21" s="434">
        <v>287.33473100007956</v>
      </c>
      <c r="I21" s="434">
        <v>260.28043217941456</v>
      </c>
      <c r="J21" s="434">
        <v>261.96145611099917</v>
      </c>
      <c r="K21" s="434">
        <v>257.68301292930755</v>
      </c>
      <c r="L21" s="434">
        <v>135.81800928240909</v>
      </c>
      <c r="M21" s="434">
        <v>160.0397248767994</v>
      </c>
      <c r="N21" s="434">
        <v>79.342129684444984</v>
      </c>
      <c r="O21" s="434">
        <v>72.561501344732406</v>
      </c>
      <c r="P21" s="434">
        <v>75.306306763896004</v>
      </c>
      <c r="Q21" s="434">
        <v>77.379171647345416</v>
      </c>
      <c r="R21" s="434">
        <v>62.157844764599417</v>
      </c>
      <c r="S21" s="434">
        <v>64.066242646989906</v>
      </c>
      <c r="T21" s="434">
        <v>63.420367918101654</v>
      </c>
      <c r="U21" s="434">
        <v>66.681944067095841</v>
      </c>
      <c r="V21" s="434">
        <v>72.787651732382415</v>
      </c>
      <c r="W21" s="434">
        <v>73.424668722274689</v>
      </c>
      <c r="X21" s="434">
        <v>74.245281936626625</v>
      </c>
      <c r="Y21" s="434">
        <v>75.301874758613707</v>
      </c>
      <c r="Z21" s="434">
        <v>74.583249743861344</v>
      </c>
      <c r="AA21" s="434">
        <v>74.871025963075297</v>
      </c>
      <c r="AB21" s="434">
        <v>75.327882363014623</v>
      </c>
      <c r="AC21" s="434">
        <v>75.736607178234067</v>
      </c>
      <c r="AD21" s="434">
        <v>75.864345085298424</v>
      </c>
      <c r="AE21" s="434">
        <v>75.805907017725488</v>
      </c>
      <c r="AF21" s="434">
        <v>76.625964190382547</v>
      </c>
      <c r="AG21" s="434">
        <v>74.577382060264725</v>
      </c>
      <c r="AH21" s="434">
        <v>72.321471358396948</v>
      </c>
      <c r="AI21" s="434">
        <v>70.637329362033284</v>
      </c>
      <c r="AJ21" s="434">
        <v>70.16888997827742</v>
      </c>
      <c r="AK21" s="434">
        <v>69.827081253286622</v>
      </c>
      <c r="AL21" s="434">
        <v>68.063972728165851</v>
      </c>
      <c r="AM21" s="434">
        <v>66.932287421684421</v>
      </c>
      <c r="AN21" s="434">
        <v>65.988705324074473</v>
      </c>
      <c r="AO21" s="434">
        <v>65.327484564190684</v>
      </c>
      <c r="AP21" s="434">
        <v>63.357355324985413</v>
      </c>
      <c r="AQ21" s="434">
        <v>60.699202192951887</v>
      </c>
      <c r="AR21" s="434">
        <v>60.946249324848388</v>
      </c>
      <c r="AS21" s="434">
        <v>60.800278502816631</v>
      </c>
      <c r="AT21" s="434">
        <v>60.037764892359</v>
      </c>
      <c r="AU21" s="434">
        <v>59.224651193353189</v>
      </c>
      <c r="AV21" s="434">
        <v>59.508432564932598</v>
      </c>
      <c r="AW21" s="434">
        <v>60.523199554382025</v>
      </c>
      <c r="AX21" s="434">
        <v>59.851396896010435</v>
      </c>
      <c r="AY21" s="434">
        <v>58.574892802012378</v>
      </c>
      <c r="AZ21" s="434">
        <v>58.069272252168595</v>
      </c>
      <c r="BA21" s="434">
        <v>56.751219284819783</v>
      </c>
      <c r="BB21" s="245">
        <v>54.735526364220959</v>
      </c>
    </row>
    <row r="22" spans="1:54" x14ac:dyDescent="0.25">
      <c r="A22" s="460"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25">
      <c r="A31" s="460"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25">
      <c r="A35" s="460"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25">
      <c r="A44" s="460"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25">
      <c r="A45" s="460"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Mapping'!$O$4:$O$86,MATCH(gla!B52,'Fuel Mapping'!$N$4:$N$86,0)))=0,"",INDEX('Fuel Mapping'!$O$4:$O$86,MATCH(gla!B52,'Fuel Mapping'!$N$4:$N$86,0)))</f>
        <v/>
      </c>
      <c r="B52" s="241" t="s">
        <v>109</v>
      </c>
      <c r="C52" s="433" t="s">
        <v>250</v>
      </c>
      <c r="D52" s="243">
        <v>7157.8702460611576</v>
      </c>
      <c r="E52" s="434">
        <v>7185.8639494182135</v>
      </c>
      <c r="F52" s="434">
        <v>7044.3694496771923</v>
      </c>
      <c r="G52" s="434">
        <v>7253.3021540091131</v>
      </c>
      <c r="H52" s="434">
        <v>7258.0332314590287</v>
      </c>
      <c r="I52" s="434">
        <v>7335.127668305352</v>
      </c>
      <c r="J52" s="434">
        <v>7078.8715110776138</v>
      </c>
      <c r="K52" s="434">
        <v>7352.6072946536406</v>
      </c>
      <c r="L52" s="434">
        <v>7250.50486199242</v>
      </c>
      <c r="M52" s="434">
        <v>6032.8719677493809</v>
      </c>
      <c r="N52" s="434">
        <v>6475.7899110380977</v>
      </c>
      <c r="O52" s="434">
        <v>6493.31293168102</v>
      </c>
      <c r="P52" s="434">
        <v>6323.848075805141</v>
      </c>
      <c r="Q52" s="434">
        <v>5907.8792133800634</v>
      </c>
      <c r="R52" s="434">
        <v>5812.1335821292505</v>
      </c>
      <c r="S52" s="434">
        <v>5852.5997927577246</v>
      </c>
      <c r="T52" s="434">
        <v>5976.608403024532</v>
      </c>
      <c r="U52" s="434">
        <v>6072.230637814997</v>
      </c>
      <c r="V52" s="434">
        <v>6132.8082611775035</v>
      </c>
      <c r="W52" s="434">
        <v>6033.6006233989719</v>
      </c>
      <c r="X52" s="434">
        <v>6012.9104207776982</v>
      </c>
      <c r="Y52" s="434">
        <v>6083.4975784347298</v>
      </c>
      <c r="Z52" s="434">
        <v>6090.8704835504723</v>
      </c>
      <c r="AA52" s="434">
        <v>6098.135027782585</v>
      </c>
      <c r="AB52" s="434">
        <v>6134.2939940660499</v>
      </c>
      <c r="AC52" s="434">
        <v>6183.787149118355</v>
      </c>
      <c r="AD52" s="434">
        <v>6252.7895156509467</v>
      </c>
      <c r="AE52" s="434">
        <v>6283.5227653320708</v>
      </c>
      <c r="AF52" s="434">
        <v>6287.7228148031472</v>
      </c>
      <c r="AG52" s="434">
        <v>6258.4476784495546</v>
      </c>
      <c r="AH52" s="434">
        <v>6188.8672204422055</v>
      </c>
      <c r="AI52" s="434">
        <v>6167.6460982508879</v>
      </c>
      <c r="AJ52" s="434">
        <v>6119.8243458917541</v>
      </c>
      <c r="AK52" s="434">
        <v>6126.1608298851634</v>
      </c>
      <c r="AL52" s="434">
        <v>6062.9916569354536</v>
      </c>
      <c r="AM52" s="434">
        <v>5993.4599820005787</v>
      </c>
      <c r="AN52" s="434">
        <v>6014.564763657505</v>
      </c>
      <c r="AO52" s="434">
        <v>5975.1071760022369</v>
      </c>
      <c r="AP52" s="434">
        <v>5924.659112784333</v>
      </c>
      <c r="AQ52" s="434">
        <v>5836.3022199432708</v>
      </c>
      <c r="AR52" s="434">
        <v>5835.1467830043848</v>
      </c>
      <c r="AS52" s="434">
        <v>5859.3258380345615</v>
      </c>
      <c r="AT52" s="434">
        <v>5813.0491670309702</v>
      </c>
      <c r="AU52" s="434">
        <v>5809.6648684071997</v>
      </c>
      <c r="AV52" s="434">
        <v>5783.645956365378</v>
      </c>
      <c r="AW52" s="434">
        <v>5853.2237251154838</v>
      </c>
      <c r="AX52" s="434">
        <v>5821.9190020264123</v>
      </c>
      <c r="AY52" s="434">
        <v>5710.39373938465</v>
      </c>
      <c r="AZ52" s="434">
        <v>5695.0787178901037</v>
      </c>
      <c r="BA52" s="434">
        <v>5586.4230955418834</v>
      </c>
      <c r="BB52" s="245">
        <v>5450.4373839548634</v>
      </c>
    </row>
    <row r="53" spans="1:54" x14ac:dyDescent="0.25">
      <c r="A53" s="460"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25">
      <c r="A54" s="460"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Mapping'!$O$4:$O$86,MATCH(gla!B59,'Fuel Mapping'!$N$4:$N$86,0)))=0,"",INDEX('Fuel Mapping'!$O$4:$O$86,MATCH(gla!B59,'Fuel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Mapping'!$O$4:$O$86,MATCH(gla!B60,'Fuel Mapping'!$N$4:$N$86,0)))=0,"",INDEX('Fuel Mapping'!$O$4:$O$86,MATCH(gla!B60,'Fuel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Mapping'!$O$4:$O$86,MATCH(gla!B61,'Fuel Mapping'!$N$4:$N$86,0)))=0,"",INDEX('Fuel Mapping'!$O$4:$O$86,MATCH(gla!B61,'Fuel Mapping'!$N$4:$N$86,0)))</f>
        <v/>
      </c>
      <c r="B61" s="241" t="s">
        <v>266</v>
      </c>
      <c r="C61" s="433" t="s">
        <v>267</v>
      </c>
      <c r="D61" s="243">
        <v>0</v>
      </c>
      <c r="E61" s="434">
        <v>0</v>
      </c>
      <c r="F61" s="434">
        <v>0</v>
      </c>
      <c r="G61" s="434">
        <v>0.80615897916924451</v>
      </c>
      <c r="H61" s="434">
        <v>0.38665348787589982</v>
      </c>
      <c r="I61" s="434">
        <v>0.59597041938032624</v>
      </c>
      <c r="J61" s="434">
        <v>0.60620121257123594</v>
      </c>
      <c r="K61" s="434">
        <v>2.4043821772809926</v>
      </c>
      <c r="L61" s="434">
        <v>1.7774925399945241</v>
      </c>
      <c r="M61" s="434">
        <v>1.5862035172224129</v>
      </c>
      <c r="N61" s="434">
        <v>1.8394029892880825</v>
      </c>
      <c r="O61" s="434">
        <v>2.3870436600178127</v>
      </c>
      <c r="P61" s="434">
        <v>2.1444219492616834</v>
      </c>
      <c r="Q61" s="434">
        <v>2.7646676207813132</v>
      </c>
      <c r="R61" s="434">
        <v>5.048076244861484</v>
      </c>
      <c r="S61" s="434">
        <v>5.0926044779124471</v>
      </c>
      <c r="T61" s="434">
        <v>5.7087022510533938</v>
      </c>
      <c r="U61" s="434">
        <v>6.2575205225842989</v>
      </c>
      <c r="V61" s="434">
        <v>8.3921124317334286</v>
      </c>
      <c r="W61" s="434">
        <v>9.9602007275501556</v>
      </c>
      <c r="X61" s="434">
        <v>10.85569745809916</v>
      </c>
      <c r="Y61" s="434">
        <v>11.148484692447077</v>
      </c>
      <c r="Z61" s="434">
        <v>13.364671532970057</v>
      </c>
      <c r="AA61" s="434">
        <v>14.505496774339809</v>
      </c>
      <c r="AB61" s="434">
        <v>15.412400085265514</v>
      </c>
      <c r="AC61" s="434">
        <v>15.729768375397265</v>
      </c>
      <c r="AD61" s="434">
        <v>16.491044828215536</v>
      </c>
      <c r="AE61" s="434">
        <v>17.275245901687747</v>
      </c>
      <c r="AF61" s="434">
        <v>18.142721795417756</v>
      </c>
      <c r="AG61" s="434">
        <v>20.26776906559051</v>
      </c>
      <c r="AH61" s="434">
        <v>22.204452143014564</v>
      </c>
      <c r="AI61" s="434">
        <v>24.038909471354799</v>
      </c>
      <c r="AJ61" s="434">
        <v>29.468568951718403</v>
      </c>
      <c r="AK61" s="434">
        <v>34.268182923195845</v>
      </c>
      <c r="AL61" s="434">
        <v>40.663248803303361</v>
      </c>
      <c r="AM61" s="434">
        <v>45.991882964984043</v>
      </c>
      <c r="AN61" s="434">
        <v>49.60602084717884</v>
      </c>
      <c r="AO61" s="434">
        <v>57.178778148084255</v>
      </c>
      <c r="AP61" s="434">
        <v>64.60682252708564</v>
      </c>
      <c r="AQ61" s="434">
        <v>70.625815356853053</v>
      </c>
      <c r="AR61" s="434">
        <v>79.300734314767098</v>
      </c>
      <c r="AS61" s="434">
        <v>84.75410635628208</v>
      </c>
      <c r="AT61" s="434">
        <v>92.439053343484275</v>
      </c>
      <c r="AU61" s="434">
        <v>101.62689327722661</v>
      </c>
      <c r="AV61" s="434">
        <v>115.43569191295391</v>
      </c>
      <c r="AW61" s="434">
        <v>122.99617145843571</v>
      </c>
      <c r="AX61" s="434">
        <v>134.18576834562165</v>
      </c>
      <c r="AY61" s="434">
        <v>157.87393701122548</v>
      </c>
      <c r="AZ61" s="434">
        <v>165.29538786044483</v>
      </c>
      <c r="BA61" s="434">
        <v>191.78293709205295</v>
      </c>
      <c r="BB61" s="245">
        <v>215.98432742282731</v>
      </c>
    </row>
    <row r="62" spans="1:54" x14ac:dyDescent="0.25">
      <c r="A62" s="460"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25">
      <c r="A65" s="460"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25">
      <c r="A66" s="460"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25">
      <c r="A69" s="460"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25">
      <c r="A72" s="460"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25">
      <c r="A74" s="460"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25">
      <c r="A76" s="460"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25">
      <c r="A78" s="460"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Mapping'!$O$4:$O$86,MATCH(gla!B79,'Fuel Mapping'!$N$4:$N$86,0)))=0,"",INDEX('Fuel Mapping'!$O$4:$O$86,MATCH(gla!B79,'Fuel Mapping'!$N$4:$N$86,0)))</f>
        <v>Electricity</v>
      </c>
      <c r="B79" s="241" t="s">
        <v>30</v>
      </c>
      <c r="C79" s="433" t="s">
        <v>299</v>
      </c>
      <c r="D79" s="243">
        <v>2990.7252517735214</v>
      </c>
      <c r="E79" s="434">
        <v>3020.8565066334259</v>
      </c>
      <c r="F79" s="434">
        <v>3051.0385947908262</v>
      </c>
      <c r="G79" s="434">
        <v>2807.913281742522</v>
      </c>
      <c r="H79" s="434">
        <v>2964.3204709200363</v>
      </c>
      <c r="I79" s="434">
        <v>2826.1359686177025</v>
      </c>
      <c r="J79" s="434">
        <v>3090.1425080482286</v>
      </c>
      <c r="K79" s="434">
        <v>3197.7196653236824</v>
      </c>
      <c r="L79" s="434">
        <v>2926.4084963120222</v>
      </c>
      <c r="M79" s="434">
        <v>2610.3595129385421</v>
      </c>
      <c r="N79" s="434">
        <v>2611.5866148768473</v>
      </c>
      <c r="O79" s="434">
        <v>2789.412210391783</v>
      </c>
      <c r="P79" s="434">
        <v>2632.0177041115026</v>
      </c>
      <c r="Q79" s="434">
        <v>2413.9685518597626</v>
      </c>
      <c r="R79" s="434">
        <v>2454.2065406225165</v>
      </c>
      <c r="S79" s="434">
        <v>2588.8086444532614</v>
      </c>
      <c r="T79" s="434">
        <v>2576.3650092155704</v>
      </c>
      <c r="U79" s="434">
        <v>2516.8245298904098</v>
      </c>
      <c r="V79" s="434">
        <v>2364.0861250383009</v>
      </c>
      <c r="W79" s="434">
        <v>2306.4389470508195</v>
      </c>
      <c r="X79" s="434">
        <v>2278.8841718926601</v>
      </c>
      <c r="Y79" s="434">
        <v>2236.1847350872035</v>
      </c>
      <c r="Z79" s="434">
        <v>2237.9787067380844</v>
      </c>
      <c r="AA79" s="434">
        <v>2194.9678832622853</v>
      </c>
      <c r="AB79" s="434">
        <v>2155.3028527398774</v>
      </c>
      <c r="AC79" s="434">
        <v>2116.1680471881605</v>
      </c>
      <c r="AD79" s="434">
        <v>2089.3914423194215</v>
      </c>
      <c r="AE79" s="434">
        <v>2102.8140193698464</v>
      </c>
      <c r="AF79" s="434">
        <v>2154.0577991265809</v>
      </c>
      <c r="AG79" s="434">
        <v>2201.2884669865689</v>
      </c>
      <c r="AH79" s="434">
        <v>2271.2762336211117</v>
      </c>
      <c r="AI79" s="434">
        <v>2312.8702877160681</v>
      </c>
      <c r="AJ79" s="434">
        <v>2363.9010366959201</v>
      </c>
      <c r="AK79" s="434">
        <v>2373.7861586293325</v>
      </c>
      <c r="AL79" s="434">
        <v>2411.9610416216824</v>
      </c>
      <c r="AM79" s="434">
        <v>2470.5796229620651</v>
      </c>
      <c r="AN79" s="434">
        <v>2484.9836982905963</v>
      </c>
      <c r="AO79" s="434">
        <v>2543.7700650244642</v>
      </c>
      <c r="AP79" s="434">
        <v>2597.3035832244641</v>
      </c>
      <c r="AQ79" s="434">
        <v>2693.6153361838042</v>
      </c>
      <c r="AR79" s="434">
        <v>2721.125373181168</v>
      </c>
      <c r="AS79" s="434">
        <v>2740.2601885393765</v>
      </c>
      <c r="AT79" s="434">
        <v>2808.8826906514928</v>
      </c>
      <c r="AU79" s="434">
        <v>2832.9174819045193</v>
      </c>
      <c r="AV79" s="434">
        <v>2862.4538621505058</v>
      </c>
      <c r="AW79" s="434">
        <v>2841.4950566513471</v>
      </c>
      <c r="AX79" s="434">
        <v>2897.4956758971116</v>
      </c>
      <c r="AY79" s="434">
        <v>2985.0185035200407</v>
      </c>
      <c r="AZ79" s="434">
        <v>3005.3244783023533</v>
      </c>
      <c r="BA79" s="434">
        <v>3100.5092014060388</v>
      </c>
      <c r="BB79" s="245">
        <v>3200.8171378654647</v>
      </c>
    </row>
    <row r="80" spans="1:54" x14ac:dyDescent="0.25">
      <c r="A80" s="460" t="str">
        <f>IF((INDEX('Fuel Mapping'!$O$4:$O$86,MATCH(gla!B80,'Fuel Mapping'!$N$4:$N$86,0)))=0,"",INDEX('Fuel Mapping'!$O$4:$O$86,MATCH(gla!B80,'Fuel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Mapping'!$O$4:$O$86,MATCH(gla!B83,'Fuel Mapping'!$N$4:$N$86,0)))=0,"",INDEX('Fuel Mapping'!$O$4:$O$86,MATCH(gla!B83,'Fuel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BB85"/>
  <sheetViews>
    <sheetView topLeftCell="A6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25">
      <c r="A3" s="460" t="str">
        <f>IF((INDEX('Fuel Mapping'!$O$4:$O$86,MATCH(cem!B3,'Fuel Mapping'!$N$4:$N$86,0)))=0,"",INDEX('Fuel Mapping'!$O$4:$O$86,MATCH(cem!B3,'Fuel Mapping'!$N$4:$N$86,0)))</f>
        <v>Coal</v>
      </c>
      <c r="B3" s="241" t="s">
        <v>155</v>
      </c>
      <c r="C3" s="433" t="s">
        <v>156</v>
      </c>
      <c r="D3" s="243">
        <v>7237.192104704046</v>
      </c>
      <c r="E3" s="434">
        <v>6363.3704386514164</v>
      </c>
      <c r="F3" s="434">
        <v>5612.4195426933338</v>
      </c>
      <c r="G3" s="434">
        <v>5571.1363783932911</v>
      </c>
      <c r="H3" s="434">
        <v>5280.066310810962</v>
      </c>
      <c r="I3" s="434">
        <v>4679.3051158647086</v>
      </c>
      <c r="J3" s="434">
        <v>4997.0442862927212</v>
      </c>
      <c r="K3" s="434">
        <v>6006.9771383845737</v>
      </c>
      <c r="L3" s="434">
        <v>4874.8897377227668</v>
      </c>
      <c r="M3" s="434">
        <v>3771.3287201210219</v>
      </c>
      <c r="N3" s="434">
        <v>3622.2131710626941</v>
      </c>
      <c r="O3" s="434">
        <v>4001.928333208406</v>
      </c>
      <c r="P3" s="434">
        <v>3557.9674698376007</v>
      </c>
      <c r="Q3" s="434">
        <v>2749.3838001639338</v>
      </c>
      <c r="R3" s="434">
        <v>2685.8131211753898</v>
      </c>
      <c r="S3" s="434">
        <v>2576.9919991083348</v>
      </c>
      <c r="T3" s="434">
        <v>2609.6971197881007</v>
      </c>
      <c r="U3" s="434">
        <v>2596.6379531179396</v>
      </c>
      <c r="V3" s="434">
        <v>2451.9445868398066</v>
      </c>
      <c r="W3" s="434">
        <v>2409.63482736477</v>
      </c>
      <c r="X3" s="434">
        <v>2384.7705926771105</v>
      </c>
      <c r="Y3" s="434">
        <v>2383.8938504422367</v>
      </c>
      <c r="Z3" s="434">
        <v>2350.4861337831721</v>
      </c>
      <c r="AA3" s="434">
        <v>2334.4402239318183</v>
      </c>
      <c r="AB3" s="434">
        <v>2325.9187912882667</v>
      </c>
      <c r="AC3" s="434">
        <v>2325.2433252688729</v>
      </c>
      <c r="AD3" s="434">
        <v>2328.3297953615106</v>
      </c>
      <c r="AE3" s="434">
        <v>2330.4896871489245</v>
      </c>
      <c r="AF3" s="434">
        <v>2332.2393492737656</v>
      </c>
      <c r="AG3" s="434">
        <v>2315.2873182550234</v>
      </c>
      <c r="AH3" s="434">
        <v>2293.6066586101697</v>
      </c>
      <c r="AI3" s="434">
        <v>2283.3741313897244</v>
      </c>
      <c r="AJ3" s="434">
        <v>2248.6009610132214</v>
      </c>
      <c r="AK3" s="434">
        <v>2215.7586689202049</v>
      </c>
      <c r="AL3" s="434">
        <v>2175.0608485503617</v>
      </c>
      <c r="AM3" s="434">
        <v>2141.8903069325747</v>
      </c>
      <c r="AN3" s="434">
        <v>2120.1143732945861</v>
      </c>
      <c r="AO3" s="434">
        <v>2065.5630856400503</v>
      </c>
      <c r="AP3" s="434">
        <v>2039.265353784876</v>
      </c>
      <c r="AQ3" s="434">
        <v>1971.7937435338004</v>
      </c>
      <c r="AR3" s="434">
        <v>1890.4118310863691</v>
      </c>
      <c r="AS3" s="434">
        <v>1673.9564583392432</v>
      </c>
      <c r="AT3" s="434">
        <v>1541.6045629671223</v>
      </c>
      <c r="AU3" s="434">
        <v>1265.1045490159386</v>
      </c>
      <c r="AV3" s="434">
        <v>1171.7534259478496</v>
      </c>
      <c r="AW3" s="434">
        <v>1169.8927845906983</v>
      </c>
      <c r="AX3" s="434">
        <v>1162.1274613006269</v>
      </c>
      <c r="AY3" s="434">
        <v>956.26940947173262</v>
      </c>
      <c r="AZ3" s="434">
        <v>949.3388763288616</v>
      </c>
      <c r="BA3" s="434">
        <v>872.05850082630411</v>
      </c>
      <c r="BB3" s="245">
        <v>781.05298737983469</v>
      </c>
    </row>
    <row r="4" spans="1:54" x14ac:dyDescent="0.25">
      <c r="A4" s="460"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25">
      <c r="A5" s="460"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25">
      <c r="A6" s="460"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25">
      <c r="A7" s="460"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25">
      <c r="A9" s="460"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25">
      <c r="A10" s="460"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25">
      <c r="A12" s="460"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25">
      <c r="A13" s="460"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25">
      <c r="A15" s="460"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25">
      <c r="A16" s="460"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25">
      <c r="A17" s="460"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25">
      <c r="A18" s="460"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25">
      <c r="A19" s="460"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25">
      <c r="A21" s="460" t="str">
        <f>IF((INDEX('Fuel Mapping'!$O$4:$O$86,MATCH(cem!B21,'Fuel Mapping'!$N$4:$N$86,0)))=0,"",INDEX('Fuel Mapping'!$O$4:$O$86,MATCH(cem!B21,'Fuel Mapping'!$N$4:$N$86,0)))</f>
        <v/>
      </c>
      <c r="B21" s="241" t="s">
        <v>190</v>
      </c>
      <c r="C21" s="433" t="s">
        <v>191</v>
      </c>
      <c r="D21" s="243">
        <v>8757.2369301563685</v>
      </c>
      <c r="E21" s="434">
        <v>9009.0580413418847</v>
      </c>
      <c r="F21" s="434">
        <v>9298.1808216758636</v>
      </c>
      <c r="G21" s="434">
        <v>9241.1569372535159</v>
      </c>
      <c r="H21" s="434">
        <v>10021.479514533725</v>
      </c>
      <c r="I21" s="434">
        <v>9988.1888055953023</v>
      </c>
      <c r="J21" s="434">
        <v>10082.142400548719</v>
      </c>
      <c r="K21" s="434">
        <v>9396.780775742729</v>
      </c>
      <c r="L21" s="434">
        <v>8926.5023022489495</v>
      </c>
      <c r="M21" s="434">
        <v>6676.3540105816255</v>
      </c>
      <c r="N21" s="434">
        <v>6153.5350566659554</v>
      </c>
      <c r="O21" s="434">
        <v>5610.6326444021133</v>
      </c>
      <c r="P21" s="434">
        <v>4885.3346173841328</v>
      </c>
      <c r="Q21" s="434">
        <v>4541.1808727079015</v>
      </c>
      <c r="R21" s="434">
        <v>4023.2596370488955</v>
      </c>
      <c r="S21" s="434">
        <v>4209.9610562420703</v>
      </c>
      <c r="T21" s="434">
        <v>4190.9021109459127</v>
      </c>
      <c r="U21" s="434">
        <v>4080.6598771396443</v>
      </c>
      <c r="V21" s="434">
        <v>3895.7945210053617</v>
      </c>
      <c r="W21" s="434">
        <v>3780.3235405956689</v>
      </c>
      <c r="X21" s="434">
        <v>3737.9221422950677</v>
      </c>
      <c r="Y21" s="434">
        <v>3748.07029054434</v>
      </c>
      <c r="Z21" s="434">
        <v>3723.7318814381611</v>
      </c>
      <c r="AA21" s="434">
        <v>3697.1680014232616</v>
      </c>
      <c r="AB21" s="434">
        <v>3682.925532665723</v>
      </c>
      <c r="AC21" s="434">
        <v>3693.8360387531507</v>
      </c>
      <c r="AD21" s="434">
        <v>3718.4398436973529</v>
      </c>
      <c r="AE21" s="434">
        <v>3740.6573737149824</v>
      </c>
      <c r="AF21" s="434">
        <v>3761.3128769169452</v>
      </c>
      <c r="AG21" s="434">
        <v>3765.2975136445139</v>
      </c>
      <c r="AH21" s="434">
        <v>3759.709674734464</v>
      </c>
      <c r="AI21" s="434">
        <v>3760.1366299853389</v>
      </c>
      <c r="AJ21" s="434">
        <v>3752.0328024481178</v>
      </c>
      <c r="AK21" s="434">
        <v>3728.4434837187764</v>
      </c>
      <c r="AL21" s="434">
        <v>3702.4461063208209</v>
      </c>
      <c r="AM21" s="434">
        <v>3676.1043641272304</v>
      </c>
      <c r="AN21" s="434">
        <v>3665.6329664203877</v>
      </c>
      <c r="AO21" s="434">
        <v>3603.0972165861244</v>
      </c>
      <c r="AP21" s="434">
        <v>3541.685320934871</v>
      </c>
      <c r="AQ21" s="434">
        <v>3371.64626859087</v>
      </c>
      <c r="AR21" s="434">
        <v>3089.7444726737049</v>
      </c>
      <c r="AS21" s="434">
        <v>2759.642006466599</v>
      </c>
      <c r="AT21" s="434">
        <v>2377.9776397482428</v>
      </c>
      <c r="AU21" s="434">
        <v>2099.1463247718398</v>
      </c>
      <c r="AV21" s="434">
        <v>2041.7405489741575</v>
      </c>
      <c r="AW21" s="434">
        <v>2032.5101081344139</v>
      </c>
      <c r="AX21" s="434">
        <v>2019.8582236583095</v>
      </c>
      <c r="AY21" s="434">
        <v>1896.2148665141865</v>
      </c>
      <c r="AZ21" s="434">
        <v>1875.0474133882328</v>
      </c>
      <c r="BA21" s="434">
        <v>1824.6444654044556</v>
      </c>
      <c r="BB21" s="245">
        <v>1744.1267858730678</v>
      </c>
    </row>
    <row r="22" spans="1:54" x14ac:dyDescent="0.25">
      <c r="A22" s="460"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25">
      <c r="A31" s="460"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25">
      <c r="A35" s="460"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25">
      <c r="A36" s="460"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25">
      <c r="A37" s="460"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25">
      <c r="A39" s="460"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25">
      <c r="A42" s="460"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25">
      <c r="A44" s="460"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25">
      <c r="A45" s="460"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25">
      <c r="A46" s="460"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25">
      <c r="A50" s="460"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25">
      <c r="A52" s="460" t="str">
        <f>IF((INDEX('Fuel Mapping'!$O$4:$O$86,MATCH(cem!B52,'Fuel Mapping'!$N$4:$N$86,0)))=0,"",INDEX('Fuel Mapping'!$O$4:$O$86,MATCH(cem!B52,'Fuel Mapping'!$N$4:$N$86,0)))</f>
        <v/>
      </c>
      <c r="B52" s="241" t="s">
        <v>109</v>
      </c>
      <c r="C52" s="433" t="s">
        <v>250</v>
      </c>
      <c r="D52" s="243">
        <v>1875.9422476431062</v>
      </c>
      <c r="E52" s="434">
        <v>1832.5674544008166</v>
      </c>
      <c r="F52" s="434">
        <v>2109.1997710193928</v>
      </c>
      <c r="G52" s="434">
        <v>1607.3918849526756</v>
      </c>
      <c r="H52" s="434">
        <v>1731.7020339794969</v>
      </c>
      <c r="I52" s="434">
        <v>1522.2622960174001</v>
      </c>
      <c r="J52" s="434">
        <v>1919.4806435107732</v>
      </c>
      <c r="K52" s="434">
        <v>1509.8811144423821</v>
      </c>
      <c r="L52" s="434">
        <v>936.25455809018047</v>
      </c>
      <c r="M52" s="434">
        <v>511.60833840001868</v>
      </c>
      <c r="N52" s="434">
        <v>412.77095712542359</v>
      </c>
      <c r="O52" s="434">
        <v>592.30344224410453</v>
      </c>
      <c r="P52" s="434">
        <v>349.33646556533841</v>
      </c>
      <c r="Q52" s="434">
        <v>623.40785618540428</v>
      </c>
      <c r="R52" s="434">
        <v>476.13558448317201</v>
      </c>
      <c r="S52" s="434">
        <v>819.03921493479106</v>
      </c>
      <c r="T52" s="434">
        <v>842.109580696732</v>
      </c>
      <c r="U52" s="434">
        <v>821.93148687967118</v>
      </c>
      <c r="V52" s="434">
        <v>791.52854773713273</v>
      </c>
      <c r="W52" s="434">
        <v>767.17503303687158</v>
      </c>
      <c r="X52" s="434">
        <v>757.62371766541764</v>
      </c>
      <c r="Y52" s="434">
        <v>761.31674215228543</v>
      </c>
      <c r="Z52" s="434">
        <v>760.16403849464245</v>
      </c>
      <c r="AA52" s="434">
        <v>756.19313233968069</v>
      </c>
      <c r="AB52" s="434">
        <v>755.91150419450901</v>
      </c>
      <c r="AC52" s="434">
        <v>761.70598510970501</v>
      </c>
      <c r="AD52" s="434">
        <v>774.13325977950603</v>
      </c>
      <c r="AE52" s="434">
        <v>786.48751730130346</v>
      </c>
      <c r="AF52" s="434">
        <v>798.12951841477093</v>
      </c>
      <c r="AG52" s="434">
        <v>806.02580270315138</v>
      </c>
      <c r="AH52" s="434">
        <v>809.61525387700669</v>
      </c>
      <c r="AI52" s="434">
        <v>815.6574366349065</v>
      </c>
      <c r="AJ52" s="434">
        <v>820.19457375063769</v>
      </c>
      <c r="AK52" s="434">
        <v>818.62488140335131</v>
      </c>
      <c r="AL52" s="434">
        <v>817.63044346883987</v>
      </c>
      <c r="AM52" s="434">
        <v>817.15597085764011</v>
      </c>
      <c r="AN52" s="434">
        <v>823.515642954334</v>
      </c>
      <c r="AO52" s="434">
        <v>822.73317692131411</v>
      </c>
      <c r="AP52" s="434">
        <v>834.14281236265924</v>
      </c>
      <c r="AQ52" s="434">
        <v>830.35081922393067</v>
      </c>
      <c r="AR52" s="434">
        <v>861.38714944121614</v>
      </c>
      <c r="AS52" s="434">
        <v>887.29582313069557</v>
      </c>
      <c r="AT52" s="434">
        <v>918.11388196691985</v>
      </c>
      <c r="AU52" s="434">
        <v>970.333497153228</v>
      </c>
      <c r="AV52" s="434">
        <v>981.28456255552624</v>
      </c>
      <c r="AW52" s="434">
        <v>985.35387165162831</v>
      </c>
      <c r="AX52" s="434">
        <v>987.4804465608903</v>
      </c>
      <c r="AY52" s="434">
        <v>974.90864539443305</v>
      </c>
      <c r="AZ52" s="434">
        <v>975.33053018556552</v>
      </c>
      <c r="BA52" s="434">
        <v>984.93595946106302</v>
      </c>
      <c r="BB52" s="245">
        <v>982.69905651363604</v>
      </c>
    </row>
    <row r="53" spans="1:54" x14ac:dyDescent="0.25">
      <c r="A53" s="460"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25">
      <c r="A54" s="460"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25">
      <c r="A55" s="460"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25">
      <c r="A56" s="460"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25">
      <c r="A59" s="460" t="str">
        <f>IF((INDEX('Fuel Mapping'!$O$4:$O$86,MATCH(cem!B59,'Fuel Mapping'!$N$4:$N$86,0)))=0,"",INDEX('Fuel Mapping'!$O$4:$O$86,MATCH(cem!B59,'Fuel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Mapping'!$O$4:$O$86,MATCH(cem!B60,'Fuel Mapping'!$N$4:$N$86,0)))=0,"",INDEX('Fuel Mapping'!$O$4:$O$86,MATCH(cem!B60,'Fuel Mapping'!$N$4:$N$86,0)))</f>
        <v>Heat</v>
      </c>
      <c r="B60" s="241" t="s">
        <v>264</v>
      </c>
      <c r="C60" s="433" t="s">
        <v>265</v>
      </c>
      <c r="D60" s="243">
        <v>89.772188999717898</v>
      </c>
      <c r="E60" s="434">
        <v>88.694573813677593</v>
      </c>
      <c r="F60" s="434">
        <v>74.431126437149956</v>
      </c>
      <c r="G60" s="434">
        <v>74.820203209764074</v>
      </c>
      <c r="H60" s="434">
        <v>118.37937777771609</v>
      </c>
      <c r="I60" s="434">
        <v>97.636216375370452</v>
      </c>
      <c r="J60" s="434">
        <v>136.45141005946087</v>
      </c>
      <c r="K60" s="434">
        <v>99.083354887749792</v>
      </c>
      <c r="L60" s="434">
        <v>73.199257045353463</v>
      </c>
      <c r="M60" s="434">
        <v>77.875330884655924</v>
      </c>
      <c r="N60" s="434">
        <v>79.740955061231034</v>
      </c>
      <c r="O60" s="434">
        <v>77.577219677551341</v>
      </c>
      <c r="P60" s="434">
        <v>77.324172662999629</v>
      </c>
      <c r="Q60" s="434">
        <v>62.915033351051846</v>
      </c>
      <c r="R60" s="434">
        <v>70.374166188697046</v>
      </c>
      <c r="S60" s="434">
        <v>100.46224222390377</v>
      </c>
      <c r="T60" s="434">
        <v>96.747252455571868</v>
      </c>
      <c r="U60" s="434">
        <v>92.350313680031491</v>
      </c>
      <c r="V60" s="434">
        <v>91.54652771824648</v>
      </c>
      <c r="W60" s="434">
        <v>89.478616356971358</v>
      </c>
      <c r="X60" s="434">
        <v>89.284136962847541</v>
      </c>
      <c r="Y60" s="434">
        <v>90.122117979469962</v>
      </c>
      <c r="Z60" s="434">
        <v>92.768897586296745</v>
      </c>
      <c r="AA60" s="434">
        <v>93.227290602555229</v>
      </c>
      <c r="AB60" s="434">
        <v>94.460982821557351</v>
      </c>
      <c r="AC60" s="434">
        <v>96.485368913585816</v>
      </c>
      <c r="AD60" s="434">
        <v>99.105560137864188</v>
      </c>
      <c r="AE60" s="434">
        <v>101.46383891514439</v>
      </c>
      <c r="AF60" s="434">
        <v>103.52599095682901</v>
      </c>
      <c r="AG60" s="434">
        <v>105.86643252147864</v>
      </c>
      <c r="AH60" s="434">
        <v>107.41924173365062</v>
      </c>
      <c r="AI60" s="434">
        <v>108.81840415074512</v>
      </c>
      <c r="AJ60" s="434">
        <v>112.21388649581237</v>
      </c>
      <c r="AK60" s="434">
        <v>113.73861120396016</v>
      </c>
      <c r="AL60" s="434">
        <v>117.16234662734982</v>
      </c>
      <c r="AM60" s="434">
        <v>120.79036645840473</v>
      </c>
      <c r="AN60" s="434">
        <v>125.75171526892541</v>
      </c>
      <c r="AO60" s="434">
        <v>136.18427069630428</v>
      </c>
      <c r="AP60" s="434">
        <v>149.75351077043078</v>
      </c>
      <c r="AQ60" s="434">
        <v>174.45512319606485</v>
      </c>
      <c r="AR60" s="434">
        <v>215.02276222720369</v>
      </c>
      <c r="AS60" s="434">
        <v>269.99139968632255</v>
      </c>
      <c r="AT60" s="434">
        <v>332.09336045783641</v>
      </c>
      <c r="AU60" s="434">
        <v>424.92750896476889</v>
      </c>
      <c r="AV60" s="434">
        <v>461.70089180302676</v>
      </c>
      <c r="AW60" s="434">
        <v>465.85055588512841</v>
      </c>
      <c r="AX60" s="434">
        <v>475.72539383783896</v>
      </c>
      <c r="AY60" s="434">
        <v>553.30071802067096</v>
      </c>
      <c r="AZ60" s="434">
        <v>560.00457746938162</v>
      </c>
      <c r="BA60" s="434">
        <v>586.80839081266856</v>
      </c>
      <c r="BB60" s="245">
        <v>651.69802607712438</v>
      </c>
    </row>
    <row r="61" spans="1:54" x14ac:dyDescent="0.25">
      <c r="A61" s="460" t="str">
        <f>IF((INDEX('Fuel Mapping'!$O$4:$O$86,MATCH(cem!B61,'Fuel Mapping'!$N$4:$N$86,0)))=0,"",INDEX('Fuel Mapping'!$O$4:$O$86,MATCH(cem!B61,'Fuel Mapping'!$N$4:$N$86,0)))</f>
        <v/>
      </c>
      <c r="B61" s="241" t="s">
        <v>266</v>
      </c>
      <c r="C61" s="433" t="s">
        <v>267</v>
      </c>
      <c r="D61" s="243">
        <v>602.33683871706683</v>
      </c>
      <c r="E61" s="434">
        <v>651.99752999999998</v>
      </c>
      <c r="F61" s="434">
        <v>674.86419000000001</v>
      </c>
      <c r="G61" s="434">
        <v>965.92562649542492</v>
      </c>
      <c r="H61" s="434">
        <v>922.20749836607808</v>
      </c>
      <c r="I61" s="434">
        <v>1135.4590983985966</v>
      </c>
      <c r="J61" s="434">
        <v>1202.433654988773</v>
      </c>
      <c r="K61" s="434">
        <v>1549.9129163768687</v>
      </c>
      <c r="L61" s="434">
        <v>924.99954538981808</v>
      </c>
      <c r="M61" s="434">
        <v>932.59741310819004</v>
      </c>
      <c r="N61" s="434">
        <v>854.90422297163354</v>
      </c>
      <c r="O61" s="434">
        <v>936.60064403686772</v>
      </c>
      <c r="P61" s="434">
        <v>832.22624892203646</v>
      </c>
      <c r="Q61" s="434">
        <v>921.38480289463621</v>
      </c>
      <c r="R61" s="434">
        <v>1008.4574519263915</v>
      </c>
      <c r="S61" s="434">
        <v>906.15540976015382</v>
      </c>
      <c r="T61" s="434">
        <v>931.55481352725974</v>
      </c>
      <c r="U61" s="434">
        <v>933.88125198552018</v>
      </c>
      <c r="V61" s="434">
        <v>916.00713069592632</v>
      </c>
      <c r="W61" s="434">
        <v>907.57834318494463</v>
      </c>
      <c r="X61" s="434">
        <v>904.44760893248315</v>
      </c>
      <c r="Y61" s="434">
        <v>910.21733990829432</v>
      </c>
      <c r="Z61" s="434">
        <v>921.6358313019141</v>
      </c>
      <c r="AA61" s="434">
        <v>924.21713412254041</v>
      </c>
      <c r="AB61" s="434">
        <v>930.56342114674089</v>
      </c>
      <c r="AC61" s="434">
        <v>941.93819362099487</v>
      </c>
      <c r="AD61" s="434">
        <v>959.07336052772087</v>
      </c>
      <c r="AE61" s="434">
        <v>975.71063382582395</v>
      </c>
      <c r="AF61" s="434">
        <v>992.06979466935695</v>
      </c>
      <c r="AG61" s="434">
        <v>1008.0160109928723</v>
      </c>
      <c r="AH61" s="434">
        <v>1019.2757444154795</v>
      </c>
      <c r="AI61" s="434">
        <v>1031.1474581839275</v>
      </c>
      <c r="AJ61" s="434">
        <v>1050.1792828548996</v>
      </c>
      <c r="AK61" s="434">
        <v>1059.5292867131704</v>
      </c>
      <c r="AL61" s="434">
        <v>1073.8845565268582</v>
      </c>
      <c r="AM61" s="434">
        <v>1088.5837684160847</v>
      </c>
      <c r="AN61" s="434">
        <v>1110.0989929790919</v>
      </c>
      <c r="AO61" s="434">
        <v>1204.8448760750609</v>
      </c>
      <c r="AP61" s="434">
        <v>1233.2472329892632</v>
      </c>
      <c r="AQ61" s="434">
        <v>1359.6182172483084</v>
      </c>
      <c r="AR61" s="434">
        <v>1537.1602654246872</v>
      </c>
      <c r="AS61" s="434">
        <v>1870.7713597077175</v>
      </c>
      <c r="AT61" s="434">
        <v>2135.5065800435455</v>
      </c>
      <c r="AU61" s="434">
        <v>2372.4417006004774</v>
      </c>
      <c r="AV61" s="434">
        <v>2425.3870277900601</v>
      </c>
      <c r="AW61" s="434">
        <v>2458.0260976798236</v>
      </c>
      <c r="AX61" s="434">
        <v>2503.9904307867882</v>
      </c>
      <c r="AY61" s="434">
        <v>2624.2252289569883</v>
      </c>
      <c r="AZ61" s="434">
        <v>2674.3041042015693</v>
      </c>
      <c r="BA61" s="434">
        <v>2761.4184009365258</v>
      </c>
      <c r="BB61" s="245">
        <v>2795.7741161510658</v>
      </c>
    </row>
    <row r="62" spans="1:54" x14ac:dyDescent="0.25">
      <c r="A62" s="460"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25">
      <c r="A65" s="460"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25">
      <c r="A66" s="460"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25">
      <c r="A69" s="460"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25">
      <c r="A70" s="460"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25">
      <c r="A72" s="460"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25">
      <c r="A73" s="460"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25">
      <c r="A74" s="460"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25">
      <c r="A76" s="460"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25">
      <c r="A78" s="460"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Mapping'!$O$4:$O$86,MATCH(cem!B79,'Fuel Mapping'!$N$4:$N$86,0)))=0,"",INDEX('Fuel Mapping'!$O$4:$O$86,MATCH(cem!B79,'Fuel Mapping'!$N$4:$N$86,0)))</f>
        <v>Electricity</v>
      </c>
      <c r="B79" s="241" t="s">
        <v>30</v>
      </c>
      <c r="C79" s="433" t="s">
        <v>299</v>
      </c>
      <c r="D79" s="243">
        <v>1697.9991122057579</v>
      </c>
      <c r="E79" s="434">
        <v>1636.8981953618065</v>
      </c>
      <c r="F79" s="434">
        <v>1621.1230659901707</v>
      </c>
      <c r="G79" s="434">
        <v>1602.5135394544041</v>
      </c>
      <c r="H79" s="434">
        <v>1669.9726385229767</v>
      </c>
      <c r="I79" s="434">
        <v>1621.0085612373441</v>
      </c>
      <c r="J79" s="434">
        <v>1699.6530145482775</v>
      </c>
      <c r="K79" s="434">
        <v>1743.7786859355253</v>
      </c>
      <c r="L79" s="434">
        <v>1521.8606360054453</v>
      </c>
      <c r="M79" s="434">
        <v>1198.6744082531229</v>
      </c>
      <c r="N79" s="434">
        <v>1140.00435749556</v>
      </c>
      <c r="O79" s="434">
        <v>1141.3659502283078</v>
      </c>
      <c r="P79" s="434">
        <v>1006.2081036586344</v>
      </c>
      <c r="Q79" s="434">
        <v>952.42987244557753</v>
      </c>
      <c r="R79" s="434">
        <v>915.81064855423335</v>
      </c>
      <c r="S79" s="434">
        <v>935.446943619173</v>
      </c>
      <c r="T79" s="434">
        <v>940.47449252416311</v>
      </c>
      <c r="U79" s="434">
        <v>933.33978723705161</v>
      </c>
      <c r="V79" s="434">
        <v>923.65001238075706</v>
      </c>
      <c r="W79" s="434">
        <v>908.54021411481972</v>
      </c>
      <c r="X79" s="434">
        <v>917.23124588747726</v>
      </c>
      <c r="Y79" s="434">
        <v>910.89820289263002</v>
      </c>
      <c r="Z79" s="434">
        <v>918.56431026040389</v>
      </c>
      <c r="AA79" s="434">
        <v>905.14960188082591</v>
      </c>
      <c r="AB79" s="434">
        <v>915.32235202065192</v>
      </c>
      <c r="AC79" s="434">
        <v>906.2068744705191</v>
      </c>
      <c r="AD79" s="434">
        <v>907.70437018258076</v>
      </c>
      <c r="AE79" s="434">
        <v>912.14442450633851</v>
      </c>
      <c r="AF79" s="434">
        <v>928.67192112435157</v>
      </c>
      <c r="AG79" s="434">
        <v>924.12465099430335</v>
      </c>
      <c r="AH79" s="434">
        <v>924.74620720452174</v>
      </c>
      <c r="AI79" s="434">
        <v>925.59436822227497</v>
      </c>
      <c r="AJ79" s="434">
        <v>931.87369677557786</v>
      </c>
      <c r="AK79" s="434">
        <v>927.30602274814146</v>
      </c>
      <c r="AL79" s="434">
        <v>927.41832991743331</v>
      </c>
      <c r="AM79" s="434">
        <v>925.05046558806077</v>
      </c>
      <c r="AN79" s="434">
        <v>926.71447446169464</v>
      </c>
      <c r="AO79" s="434">
        <v>932.8970150912703</v>
      </c>
      <c r="AP79" s="434">
        <v>935.48604065227175</v>
      </c>
      <c r="AQ79" s="434">
        <v>941.77130312144709</v>
      </c>
      <c r="AR79" s="434">
        <v>964.59929240742531</v>
      </c>
      <c r="AS79" s="434">
        <v>989.99819695808196</v>
      </c>
      <c r="AT79" s="434">
        <v>1027.392314504667</v>
      </c>
      <c r="AU79" s="434">
        <v>1075.4324152971653</v>
      </c>
      <c r="AV79" s="434">
        <v>1102.2352192107385</v>
      </c>
      <c r="AW79" s="434">
        <v>1108.6528079208822</v>
      </c>
      <c r="AX79" s="434">
        <v>1124.9634153261452</v>
      </c>
      <c r="AY79" s="434">
        <v>1220.1912890117273</v>
      </c>
      <c r="AZ79" s="434">
        <v>1235.4403406443112</v>
      </c>
      <c r="BA79" s="434">
        <v>1282.8932994564811</v>
      </c>
      <c r="BB79" s="245">
        <v>1393.8493879105331</v>
      </c>
    </row>
    <row r="80" spans="1:54" x14ac:dyDescent="0.25">
      <c r="A80" s="460" t="str">
        <f>IF((INDEX('Fuel Mapping'!$O$4:$O$86,MATCH(cem!B80,'Fuel Mapping'!$N$4:$N$86,0)))=0,"",INDEX('Fuel Mapping'!$O$4:$O$86,MATCH(cem!B80,'Fuel Mapping'!$N$4:$N$86,0)))</f>
        <v>Coal</v>
      </c>
      <c r="B80" s="241" t="s">
        <v>300</v>
      </c>
      <c r="C80" s="433">
        <v>7200</v>
      </c>
      <c r="D80" s="243">
        <v>486.91304090026188</v>
      </c>
      <c r="E80" s="434">
        <v>364.22256999999991</v>
      </c>
      <c r="F80" s="434">
        <v>342.57067000000006</v>
      </c>
      <c r="G80" s="434">
        <v>504.97737999999993</v>
      </c>
      <c r="H80" s="434">
        <v>603.19720999999981</v>
      </c>
      <c r="I80" s="434">
        <v>676.26045777475974</v>
      </c>
      <c r="J80" s="434">
        <v>770.69986903961114</v>
      </c>
      <c r="K80" s="434">
        <v>987.49429705472039</v>
      </c>
      <c r="L80" s="434">
        <v>1423.2917749207056</v>
      </c>
      <c r="M80" s="434">
        <v>1617.9651395165417</v>
      </c>
      <c r="N80" s="434">
        <v>1772.7525409859577</v>
      </c>
      <c r="O80" s="434">
        <v>1798.1744373742083</v>
      </c>
      <c r="P80" s="434">
        <v>1648.9016451098789</v>
      </c>
      <c r="Q80" s="434">
        <v>1884.9285327490425</v>
      </c>
      <c r="R80" s="434">
        <v>2157.1266694059468</v>
      </c>
      <c r="S80" s="434">
        <v>2020.2052204597587</v>
      </c>
      <c r="T80" s="434">
        <v>2090.4410401355735</v>
      </c>
      <c r="U80" s="434">
        <v>2130.7290806398546</v>
      </c>
      <c r="V80" s="434">
        <v>2051.4219753325724</v>
      </c>
      <c r="W80" s="434">
        <v>2024.0023168939567</v>
      </c>
      <c r="X80" s="434">
        <v>2010.637635838877</v>
      </c>
      <c r="Y80" s="434">
        <v>2026.0978193046444</v>
      </c>
      <c r="Z80" s="434">
        <v>2019.6719820871567</v>
      </c>
      <c r="AA80" s="434">
        <v>2013.6185825543027</v>
      </c>
      <c r="AB80" s="434">
        <v>2019.4391583816373</v>
      </c>
      <c r="AC80" s="434">
        <v>2041.3305418089221</v>
      </c>
      <c r="AD80" s="434">
        <v>2073.7511870391854</v>
      </c>
      <c r="AE80" s="434">
        <v>2105.3875822701898</v>
      </c>
      <c r="AF80" s="434">
        <v>2135.8369037286288</v>
      </c>
      <c r="AG80" s="434">
        <v>2149.9791437100048</v>
      </c>
      <c r="AH80" s="434">
        <v>2153.9478642876666</v>
      </c>
      <c r="AI80" s="434">
        <v>2167.03550433794</v>
      </c>
      <c r="AJ80" s="434">
        <v>2162.7026329307746</v>
      </c>
      <c r="AK80" s="434">
        <v>2147.6873925433279</v>
      </c>
      <c r="AL80" s="434">
        <v>2126.7024233822408</v>
      </c>
      <c r="AM80" s="434">
        <v>2113.7582413414484</v>
      </c>
      <c r="AN80" s="434">
        <v>2117.4811384168856</v>
      </c>
      <c r="AO80" s="434">
        <v>2124.6775445032908</v>
      </c>
      <c r="AP80" s="434">
        <v>2115.2301863322377</v>
      </c>
      <c r="AQ80" s="434">
        <v>2127.3416424403117</v>
      </c>
      <c r="AR80" s="434">
        <v>2139.9456384716859</v>
      </c>
      <c r="AS80" s="434">
        <v>2162.7057569349008</v>
      </c>
      <c r="AT80" s="434">
        <v>2195.9225989873125</v>
      </c>
      <c r="AU80" s="434">
        <v>2197.3711388152801</v>
      </c>
      <c r="AV80" s="434">
        <v>2194.4797394740167</v>
      </c>
      <c r="AW80" s="434">
        <v>2197.3044188925642</v>
      </c>
      <c r="AX80" s="434">
        <v>2191.5538050359705</v>
      </c>
      <c r="AY80" s="434">
        <v>2117.0971453572092</v>
      </c>
      <c r="AZ80" s="434">
        <v>2115.2098453269355</v>
      </c>
      <c r="BA80" s="434">
        <v>2074.4889657393342</v>
      </c>
      <c r="BB80" s="245">
        <v>1989.8692736689457</v>
      </c>
    </row>
    <row r="81" spans="1:54" x14ac:dyDescent="0.25">
      <c r="A81" s="460"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25">
      <c r="A82" s="460"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25">
      <c r="A83" s="460" t="str">
        <f>IF((INDEX('Fuel Mapping'!$O$4:$O$86,MATCH(cem!B83,'Fuel Mapping'!$N$4:$N$86,0)))=0,"",INDEX('Fuel Mapping'!$O$4:$O$86,MATCH(cem!B83,'Fuel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BB85"/>
  <sheetViews>
    <sheetView topLeftCell="A6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25">
      <c r="A3" s="460" t="str">
        <f>IF((INDEX('Fuel Mapping'!$O$4:$O$86,MATCH(cer!B3,'Fuel Mapping'!$N$4:$N$86,0)))=0,"",INDEX('Fuel Mapping'!$O$4:$O$86,MATCH(cer!B3,'Fuel Mapping'!$N$4:$N$86,0)))</f>
        <v>Coal</v>
      </c>
      <c r="B3" s="241" t="s">
        <v>155</v>
      </c>
      <c r="C3" s="433" t="s">
        <v>156</v>
      </c>
      <c r="D3" s="243">
        <v>421.3558355810963</v>
      </c>
      <c r="E3" s="434">
        <v>475.01348487642133</v>
      </c>
      <c r="F3" s="434">
        <v>553.63489594873283</v>
      </c>
      <c r="G3" s="434">
        <v>677.75863139123726</v>
      </c>
      <c r="H3" s="434">
        <v>770.03349713507043</v>
      </c>
      <c r="I3" s="434">
        <v>858.92115495431699</v>
      </c>
      <c r="J3" s="434">
        <v>523.16635098442214</v>
      </c>
      <c r="K3" s="434">
        <v>1304.0510848133176</v>
      </c>
      <c r="L3" s="434">
        <v>1920.098984567463</v>
      </c>
      <c r="M3" s="434">
        <v>1000.0083882128575</v>
      </c>
      <c r="N3" s="434">
        <v>1461.3989938757429</v>
      </c>
      <c r="O3" s="434">
        <v>1717.8750881969668</v>
      </c>
      <c r="P3" s="434">
        <v>1780.621901947937</v>
      </c>
      <c r="Q3" s="434">
        <v>1860.7266625730094</v>
      </c>
      <c r="R3" s="434">
        <v>2193.7247923125228</v>
      </c>
      <c r="S3" s="434">
        <v>1838.8116281093332</v>
      </c>
      <c r="T3" s="434">
        <v>1844.8060241831552</v>
      </c>
      <c r="U3" s="434">
        <v>1845.9656309577326</v>
      </c>
      <c r="V3" s="434">
        <v>1770.4905718968107</v>
      </c>
      <c r="W3" s="434">
        <v>1731.4229411080532</v>
      </c>
      <c r="X3" s="434">
        <v>1709.159952512169</v>
      </c>
      <c r="Y3" s="434">
        <v>1704.6951260070575</v>
      </c>
      <c r="Z3" s="434">
        <v>1647.4607725696176</v>
      </c>
      <c r="AA3" s="434">
        <v>1593.4518682752803</v>
      </c>
      <c r="AB3" s="434">
        <v>1533.5609936097883</v>
      </c>
      <c r="AC3" s="434">
        <v>1495.0941795709446</v>
      </c>
      <c r="AD3" s="434">
        <v>1496.243984984792</v>
      </c>
      <c r="AE3" s="434">
        <v>1426.8802416113415</v>
      </c>
      <c r="AF3" s="434">
        <v>1388.19405039204</v>
      </c>
      <c r="AG3" s="434">
        <v>1386.6694116149608</v>
      </c>
      <c r="AH3" s="434">
        <v>1321.0496310430458</v>
      </c>
      <c r="AI3" s="434">
        <v>1274.2095938363798</v>
      </c>
      <c r="AJ3" s="434">
        <v>1194.946203508277</v>
      </c>
      <c r="AK3" s="434">
        <v>1114.7647463893154</v>
      </c>
      <c r="AL3" s="434">
        <v>1045.4355553539453</v>
      </c>
      <c r="AM3" s="434">
        <v>1009.7813034948121</v>
      </c>
      <c r="AN3" s="434">
        <v>1009.0323222184758</v>
      </c>
      <c r="AO3" s="434">
        <v>990.66336521174185</v>
      </c>
      <c r="AP3" s="434">
        <v>974.78958650273387</v>
      </c>
      <c r="AQ3" s="434">
        <v>946.24944754637431</v>
      </c>
      <c r="AR3" s="434">
        <v>920.92630433223701</v>
      </c>
      <c r="AS3" s="434">
        <v>903.44384802287743</v>
      </c>
      <c r="AT3" s="434">
        <v>837.89534305113511</v>
      </c>
      <c r="AU3" s="434">
        <v>791.97159749260379</v>
      </c>
      <c r="AV3" s="434">
        <v>723.99686468721507</v>
      </c>
      <c r="AW3" s="434">
        <v>675.76311091054265</v>
      </c>
      <c r="AX3" s="434">
        <v>660.21402435982486</v>
      </c>
      <c r="AY3" s="434">
        <v>537.45796917242512</v>
      </c>
      <c r="AZ3" s="434">
        <v>454.58925091320282</v>
      </c>
      <c r="BA3" s="434">
        <v>440.43688471591503</v>
      </c>
      <c r="BB3" s="245">
        <v>366.64902361458519</v>
      </c>
    </row>
    <row r="4" spans="1:54" x14ac:dyDescent="0.25">
      <c r="A4" s="460"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25">
      <c r="A5" s="460"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25">
      <c r="A6" s="460"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25">
      <c r="A7" s="460"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25">
      <c r="A9" s="460"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25">
      <c r="A10" s="460"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25">
      <c r="A12" s="460"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25">
      <c r="A13" s="460"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25">
      <c r="A15" s="460"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25">
      <c r="A16" s="460"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25">
      <c r="A17" s="460"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25">
      <c r="A18" s="460"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25">
      <c r="A19" s="460"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25">
      <c r="A21" s="460" t="str">
        <f>IF((INDEX('Fuel Mapping'!$O$4:$O$86,MATCH(cer!B21,'Fuel Mapping'!$N$4:$N$86,0)))=0,"",INDEX('Fuel Mapping'!$O$4:$O$86,MATCH(cer!B21,'Fuel Mapping'!$N$4:$N$86,0)))</f>
        <v/>
      </c>
      <c r="B21" s="241" t="s">
        <v>190</v>
      </c>
      <c r="C21" s="433" t="s">
        <v>191</v>
      </c>
      <c r="D21" s="243">
        <v>2151.7890098066059</v>
      </c>
      <c r="E21" s="434">
        <v>2089.8976874145415</v>
      </c>
      <c r="F21" s="434">
        <v>2268.4201209261696</v>
      </c>
      <c r="G21" s="434">
        <v>2342.9312994752777</v>
      </c>
      <c r="H21" s="434">
        <v>2443.804971624772</v>
      </c>
      <c r="I21" s="434">
        <v>2523.584684785239</v>
      </c>
      <c r="J21" s="434">
        <v>2025.5996161366309</v>
      </c>
      <c r="K21" s="434">
        <v>2361.0470141251308</v>
      </c>
      <c r="L21" s="434">
        <v>2598.836625892829</v>
      </c>
      <c r="M21" s="434">
        <v>2774.0502005649969</v>
      </c>
      <c r="N21" s="434">
        <v>2841.0793090915072</v>
      </c>
      <c r="O21" s="434">
        <v>2765.3866284739206</v>
      </c>
      <c r="P21" s="434">
        <v>2417.0168456893821</v>
      </c>
      <c r="Q21" s="434">
        <v>1916.7056733404952</v>
      </c>
      <c r="R21" s="434">
        <v>1903.4191904406293</v>
      </c>
      <c r="S21" s="434">
        <v>2426.9687000058284</v>
      </c>
      <c r="T21" s="434">
        <v>2416.3295605105927</v>
      </c>
      <c r="U21" s="434">
        <v>2340.30029611697</v>
      </c>
      <c r="V21" s="434">
        <v>2273.6558141006649</v>
      </c>
      <c r="W21" s="434">
        <v>2200.5317121795188</v>
      </c>
      <c r="X21" s="434">
        <v>2155.1694874583195</v>
      </c>
      <c r="Y21" s="434">
        <v>2085.8417551276439</v>
      </c>
      <c r="Z21" s="434">
        <v>2057.8519079352536</v>
      </c>
      <c r="AA21" s="434">
        <v>1781.8913709153014</v>
      </c>
      <c r="AB21" s="434">
        <v>1736.236861043953</v>
      </c>
      <c r="AC21" s="434">
        <v>1547.6460133027163</v>
      </c>
      <c r="AD21" s="434">
        <v>1553.8521358892408</v>
      </c>
      <c r="AE21" s="434">
        <v>1505.1087303945089</v>
      </c>
      <c r="AF21" s="434">
        <v>1460.6702005106267</v>
      </c>
      <c r="AG21" s="434">
        <v>1459.7517214155434</v>
      </c>
      <c r="AH21" s="434">
        <v>1385.0889127668336</v>
      </c>
      <c r="AI21" s="434">
        <v>1377.4751426557764</v>
      </c>
      <c r="AJ21" s="434">
        <v>1330.5420152917829</v>
      </c>
      <c r="AK21" s="434">
        <v>1241.8058495957778</v>
      </c>
      <c r="AL21" s="434">
        <v>1166.9502082765532</v>
      </c>
      <c r="AM21" s="434">
        <v>1140.3758815667059</v>
      </c>
      <c r="AN21" s="434">
        <v>1134.0816432334843</v>
      </c>
      <c r="AO21" s="434">
        <v>1119.0972701885214</v>
      </c>
      <c r="AP21" s="434">
        <v>1101.0828461636229</v>
      </c>
      <c r="AQ21" s="434">
        <v>1079.9961883286985</v>
      </c>
      <c r="AR21" s="434">
        <v>1060.0270325816261</v>
      </c>
      <c r="AS21" s="434">
        <v>975.61062911913314</v>
      </c>
      <c r="AT21" s="434">
        <v>937.12152732118318</v>
      </c>
      <c r="AU21" s="434">
        <v>786.81090176913028</v>
      </c>
      <c r="AV21" s="434">
        <v>744.23057783919614</v>
      </c>
      <c r="AW21" s="434">
        <v>636.99554831961677</v>
      </c>
      <c r="AX21" s="434">
        <v>623.78033800907485</v>
      </c>
      <c r="AY21" s="434">
        <v>557.82940847721216</v>
      </c>
      <c r="AZ21" s="434">
        <v>485.70054508980252</v>
      </c>
      <c r="BA21" s="434">
        <v>474.03388806203878</v>
      </c>
      <c r="BB21" s="245">
        <v>406.11572633027657</v>
      </c>
    </row>
    <row r="22" spans="1:54" x14ac:dyDescent="0.25">
      <c r="A22" s="460"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25">
      <c r="A31" s="460"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25">
      <c r="A35" s="460"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25">
      <c r="A36" s="460"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25">
      <c r="A37" s="460"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25">
      <c r="A39" s="460"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25">
      <c r="A42" s="460"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25">
      <c r="A44" s="460"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25">
      <c r="A45" s="460"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25">
      <c r="A46" s="460"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25">
      <c r="A50" s="460"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25">
      <c r="A52" s="460" t="str">
        <f>IF((INDEX('Fuel Mapping'!$O$4:$O$86,MATCH(cer!B52,'Fuel Mapping'!$N$4:$N$86,0)))=0,"",INDEX('Fuel Mapping'!$O$4:$O$86,MATCH(cer!B52,'Fuel Mapping'!$N$4:$N$86,0)))</f>
        <v/>
      </c>
      <c r="B52" s="241" t="s">
        <v>109</v>
      </c>
      <c r="C52" s="433" t="s">
        <v>250</v>
      </c>
      <c r="D52" s="243">
        <v>8255.0411934452914</v>
      </c>
      <c r="E52" s="434">
        <v>9052.623756180963</v>
      </c>
      <c r="F52" s="434">
        <v>8200.6366593034109</v>
      </c>
      <c r="G52" s="434">
        <v>9363.373961038209</v>
      </c>
      <c r="H52" s="434">
        <v>8772.5450045614707</v>
      </c>
      <c r="I52" s="434">
        <v>9537.2510997573554</v>
      </c>
      <c r="J52" s="434">
        <v>8349.3970454116115</v>
      </c>
      <c r="K52" s="434">
        <v>7835.4561709039735</v>
      </c>
      <c r="L52" s="434">
        <v>8371.7018999173961</v>
      </c>
      <c r="M52" s="434">
        <v>6404.424203850599</v>
      </c>
      <c r="N52" s="434">
        <v>6870.9225299382915</v>
      </c>
      <c r="O52" s="434">
        <v>6577.2938561522542</v>
      </c>
      <c r="P52" s="434">
        <v>6845.2766537880834</v>
      </c>
      <c r="Q52" s="434">
        <v>7112.4291030875056</v>
      </c>
      <c r="R52" s="434">
        <v>6963.9726301841756</v>
      </c>
      <c r="S52" s="434">
        <v>6148.3476885567607</v>
      </c>
      <c r="T52" s="434">
        <v>6097.5187731328724</v>
      </c>
      <c r="U52" s="434">
        <v>6011.9791451989913</v>
      </c>
      <c r="V52" s="434">
        <v>5895.2475854145287</v>
      </c>
      <c r="W52" s="434">
        <v>5754.1379523565111</v>
      </c>
      <c r="X52" s="434">
        <v>5705.8796958355797</v>
      </c>
      <c r="Y52" s="434">
        <v>5715.5800910651069</v>
      </c>
      <c r="Z52" s="434">
        <v>5736.8496313075693</v>
      </c>
      <c r="AA52" s="434">
        <v>5724.3844498639392</v>
      </c>
      <c r="AB52" s="434">
        <v>5754.4582163644809</v>
      </c>
      <c r="AC52" s="434">
        <v>5768.4162052437323</v>
      </c>
      <c r="AD52" s="434">
        <v>5839.9936652722708</v>
      </c>
      <c r="AE52" s="434">
        <v>5938.6136198973099</v>
      </c>
      <c r="AF52" s="434">
        <v>5994.8352980948121</v>
      </c>
      <c r="AG52" s="434">
        <v>6040.4099098420738</v>
      </c>
      <c r="AH52" s="434">
        <v>6091.3554798431487</v>
      </c>
      <c r="AI52" s="434">
        <v>6159.0392732311193</v>
      </c>
      <c r="AJ52" s="434">
        <v>6188.4394056961783</v>
      </c>
      <c r="AK52" s="434">
        <v>6198.1229874119035</v>
      </c>
      <c r="AL52" s="434">
        <v>6213.6460490716554</v>
      </c>
      <c r="AM52" s="434">
        <v>6215.0804185928164</v>
      </c>
      <c r="AN52" s="434">
        <v>6251.4534719208441</v>
      </c>
      <c r="AO52" s="434">
        <v>6269.5095746840807</v>
      </c>
      <c r="AP52" s="434">
        <v>6274.3105295941832</v>
      </c>
      <c r="AQ52" s="434">
        <v>6309.4331373001451</v>
      </c>
      <c r="AR52" s="434">
        <v>6345.7442354652476</v>
      </c>
      <c r="AS52" s="434">
        <v>6334.1584284673918</v>
      </c>
      <c r="AT52" s="434">
        <v>6388.6022536985856</v>
      </c>
      <c r="AU52" s="434">
        <v>6240.2427118551641</v>
      </c>
      <c r="AV52" s="434">
        <v>6277.8012023685224</v>
      </c>
      <c r="AW52" s="434">
        <v>6188.1711908361904</v>
      </c>
      <c r="AX52" s="434">
        <v>6222.2916438148131</v>
      </c>
      <c r="AY52" s="434">
        <v>6224.3302328791815</v>
      </c>
      <c r="AZ52" s="434">
        <v>6135.4442184930904</v>
      </c>
      <c r="BA52" s="434">
        <v>6105.5924517388376</v>
      </c>
      <c r="BB52" s="245">
        <v>5999.9766427190834</v>
      </c>
    </row>
    <row r="53" spans="1:54" x14ac:dyDescent="0.25">
      <c r="A53" s="460"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25">
      <c r="A54" s="460"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25">
      <c r="A55" s="460"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25">
      <c r="A56" s="460"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25">
      <c r="A59" s="460" t="str">
        <f>IF((INDEX('Fuel Mapping'!$O$4:$O$86,MATCH(cer!B59,'Fuel Mapping'!$N$4:$N$86,0)))=0,"",INDEX('Fuel Mapping'!$O$4:$O$86,MATCH(cer!B59,'Fuel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Mapping'!$O$4:$O$86,MATCH(cer!B60,'Fuel Mapping'!$N$4:$N$86,0)))=0,"",INDEX('Fuel Mapping'!$O$4:$O$86,MATCH(cer!B60,'Fuel Mapping'!$N$4:$N$86,0)))</f>
        <v>Heat</v>
      </c>
      <c r="B60" s="241" t="s">
        <v>264</v>
      </c>
      <c r="C60" s="433" t="s">
        <v>265</v>
      </c>
      <c r="D60" s="243">
        <v>64.951270874680134</v>
      </c>
      <c r="E60" s="434">
        <v>79.010086186322454</v>
      </c>
      <c r="F60" s="434">
        <v>68.421533562850044</v>
      </c>
      <c r="G60" s="434">
        <v>65.884546790235916</v>
      </c>
      <c r="H60" s="434">
        <v>116.98727222228392</v>
      </c>
      <c r="I60" s="434">
        <v>131.8718712582583</v>
      </c>
      <c r="J60" s="434">
        <v>105.55187994053908</v>
      </c>
      <c r="K60" s="434">
        <v>133.22803511225018</v>
      </c>
      <c r="L60" s="434">
        <v>138.30484295464652</v>
      </c>
      <c r="M60" s="434">
        <v>89.437699115344074</v>
      </c>
      <c r="N60" s="434">
        <v>114.6796887670214</v>
      </c>
      <c r="O60" s="434">
        <v>124.31931412837562</v>
      </c>
      <c r="P60" s="434">
        <v>139.71659246424107</v>
      </c>
      <c r="Q60" s="434">
        <v>143.32727312554141</v>
      </c>
      <c r="R60" s="434">
        <v>151.46690212004708</v>
      </c>
      <c r="S60" s="434">
        <v>167.5724175198369</v>
      </c>
      <c r="T60" s="434">
        <v>165.08320065542699</v>
      </c>
      <c r="U60" s="434">
        <v>161.28464094604703</v>
      </c>
      <c r="V60" s="434">
        <v>161.26348050741777</v>
      </c>
      <c r="W60" s="434">
        <v>161.37954163699607</v>
      </c>
      <c r="X60" s="434">
        <v>163.53440210658442</v>
      </c>
      <c r="Y60" s="434">
        <v>164.71055103736347</v>
      </c>
      <c r="Z60" s="434">
        <v>168.13564896845</v>
      </c>
      <c r="AA60" s="434">
        <v>167.76746699273431</v>
      </c>
      <c r="AB60" s="434">
        <v>169.38334068694616</v>
      </c>
      <c r="AC60" s="434">
        <v>170.73575574914275</v>
      </c>
      <c r="AD60" s="434">
        <v>172.64438167616609</v>
      </c>
      <c r="AE60" s="434">
        <v>175.44789412872112</v>
      </c>
      <c r="AF60" s="434">
        <v>183.93493738351643</v>
      </c>
      <c r="AG60" s="434">
        <v>185.56361287770062</v>
      </c>
      <c r="AH60" s="434">
        <v>189.56939335456624</v>
      </c>
      <c r="AI60" s="434">
        <v>191.38200532517322</v>
      </c>
      <c r="AJ60" s="434">
        <v>196.79124611119161</v>
      </c>
      <c r="AK60" s="434">
        <v>207.80786039301287</v>
      </c>
      <c r="AL60" s="434">
        <v>209.88566362708482</v>
      </c>
      <c r="AM60" s="434">
        <v>210.43635519958582</v>
      </c>
      <c r="AN60" s="434">
        <v>211.49843998282489</v>
      </c>
      <c r="AO60" s="434">
        <v>212.86932735050263</v>
      </c>
      <c r="AP60" s="434">
        <v>213.4149505961382</v>
      </c>
      <c r="AQ60" s="434">
        <v>212.95101325229302</v>
      </c>
      <c r="AR60" s="434">
        <v>212.11044477571875</v>
      </c>
      <c r="AS60" s="434">
        <v>211.13606095874559</v>
      </c>
      <c r="AT60" s="434">
        <v>209.46311097318517</v>
      </c>
      <c r="AU60" s="434">
        <v>207.99329816820762</v>
      </c>
      <c r="AV60" s="434">
        <v>205.01442522048151</v>
      </c>
      <c r="AW60" s="434">
        <v>203.71168859536348</v>
      </c>
      <c r="AX60" s="434">
        <v>204.95507938398606</v>
      </c>
      <c r="AY60" s="434">
        <v>204.98123576425141</v>
      </c>
      <c r="AZ60" s="434">
        <v>207.85724188425547</v>
      </c>
      <c r="BA60" s="434">
        <v>209.32973122989429</v>
      </c>
      <c r="BB60" s="245">
        <v>207.22857906886648</v>
      </c>
    </row>
    <row r="61" spans="1:54" x14ac:dyDescent="0.25">
      <c r="A61" s="460" t="str">
        <f>IF((INDEX('Fuel Mapping'!$O$4:$O$86,MATCH(cer!B61,'Fuel Mapping'!$N$4:$N$86,0)))=0,"",INDEX('Fuel Mapping'!$O$4:$O$86,MATCH(cer!B61,'Fuel Mapping'!$N$4:$N$86,0)))</f>
        <v/>
      </c>
      <c r="B61" s="241" t="s">
        <v>266</v>
      </c>
      <c r="C61" s="433" t="s">
        <v>267</v>
      </c>
      <c r="D61" s="243">
        <v>0.26273562295257585</v>
      </c>
      <c r="E61" s="434">
        <v>6.6176600000000203</v>
      </c>
      <c r="F61" s="434">
        <v>5.5017399999999821</v>
      </c>
      <c r="G61" s="434">
        <v>78.769374525406064</v>
      </c>
      <c r="H61" s="434">
        <v>205.46469814604563</v>
      </c>
      <c r="I61" s="434">
        <v>422.89410243368508</v>
      </c>
      <c r="J61" s="434">
        <v>353.30983379865626</v>
      </c>
      <c r="K61" s="434">
        <v>78.599681445850464</v>
      </c>
      <c r="L61" s="434">
        <v>354.00727207018701</v>
      </c>
      <c r="M61" s="434">
        <v>351.64200337458635</v>
      </c>
      <c r="N61" s="434">
        <v>447.70823953190154</v>
      </c>
      <c r="O61" s="434">
        <v>567.82735814774344</v>
      </c>
      <c r="P61" s="434">
        <v>393.71191162721243</v>
      </c>
      <c r="Q61" s="434">
        <v>474.80540747324517</v>
      </c>
      <c r="R61" s="434">
        <v>404.26456301539497</v>
      </c>
      <c r="S61" s="434">
        <v>564.4448734673233</v>
      </c>
      <c r="T61" s="434">
        <v>556.81160851242714</v>
      </c>
      <c r="U61" s="434">
        <v>551.86145002983699</v>
      </c>
      <c r="V61" s="434">
        <v>543.13693327620001</v>
      </c>
      <c r="W61" s="434">
        <v>535.23171534943913</v>
      </c>
      <c r="X61" s="434">
        <v>530.73132527108623</v>
      </c>
      <c r="Y61" s="434">
        <v>556.29603247842897</v>
      </c>
      <c r="Z61" s="434">
        <v>565.96369437074691</v>
      </c>
      <c r="AA61" s="434">
        <v>669.56518040053288</v>
      </c>
      <c r="AB61" s="434">
        <v>677.51134853393432</v>
      </c>
      <c r="AC61" s="434">
        <v>733.6323236921063</v>
      </c>
      <c r="AD61" s="434">
        <v>743.7646412566445</v>
      </c>
      <c r="AE61" s="434">
        <v>769.01741920202528</v>
      </c>
      <c r="AF61" s="434">
        <v>783.27807950124043</v>
      </c>
      <c r="AG61" s="434">
        <v>790.10874604411549</v>
      </c>
      <c r="AH61" s="434">
        <v>826.83389196955864</v>
      </c>
      <c r="AI61" s="434">
        <v>834.91711356459973</v>
      </c>
      <c r="AJ61" s="434">
        <v>859.42969328087531</v>
      </c>
      <c r="AK61" s="434">
        <v>895.96829542408784</v>
      </c>
      <c r="AL61" s="434">
        <v>924.56455566402076</v>
      </c>
      <c r="AM61" s="434">
        <v>943.51767593106638</v>
      </c>
      <c r="AN61" s="434">
        <v>957.75804452262037</v>
      </c>
      <c r="AO61" s="434">
        <v>983.1678461175045</v>
      </c>
      <c r="AP61" s="434">
        <v>1004.5469232767537</v>
      </c>
      <c r="AQ61" s="434">
        <v>1025.7373685174668</v>
      </c>
      <c r="AR61" s="434">
        <v>1051.411526956306</v>
      </c>
      <c r="AS61" s="434">
        <v>1169.5674790990147</v>
      </c>
      <c r="AT61" s="434">
        <v>1211.9592501015056</v>
      </c>
      <c r="AU61" s="434">
        <v>1413.4159847944302</v>
      </c>
      <c r="AV61" s="434">
        <v>1457.8433251727595</v>
      </c>
      <c r="AW61" s="434">
        <v>1572.421153321967</v>
      </c>
      <c r="AX61" s="434">
        <v>1619.8444476804575</v>
      </c>
      <c r="AY61" s="434">
        <v>1701.8537585672468</v>
      </c>
      <c r="AZ61" s="434">
        <v>1742.1466904533195</v>
      </c>
      <c r="BA61" s="434">
        <v>1798.6496141186756</v>
      </c>
      <c r="BB61" s="245">
        <v>1892.102749665883</v>
      </c>
    </row>
    <row r="62" spans="1:54" x14ac:dyDescent="0.25">
      <c r="A62" s="460"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25">
      <c r="A65" s="460"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25">
      <c r="A66" s="460"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25">
      <c r="A69" s="460"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25">
      <c r="A70" s="460"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25">
      <c r="A72" s="460"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25">
      <c r="A73" s="460"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25">
      <c r="A74" s="460"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25">
      <c r="A76" s="460"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25">
      <c r="A78" s="460"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Mapping'!$O$4:$O$86,MATCH(cer!B79,'Fuel Mapping'!$N$4:$N$86,0)))=0,"",INDEX('Fuel Mapping'!$O$4:$O$86,MATCH(cer!B79,'Fuel Mapping'!$N$4:$N$86,0)))</f>
        <v>Electricity</v>
      </c>
      <c r="B79" s="241" t="s">
        <v>30</v>
      </c>
      <c r="C79" s="433" t="s">
        <v>299</v>
      </c>
      <c r="D79" s="243">
        <v>2173.6103759018342</v>
      </c>
      <c r="E79" s="434">
        <v>2337.7406080047649</v>
      </c>
      <c r="F79" s="434">
        <v>2348.9109692190004</v>
      </c>
      <c r="G79" s="434">
        <v>2494.7771888030752</v>
      </c>
      <c r="H79" s="434">
        <v>2471.7169005569813</v>
      </c>
      <c r="I79" s="434">
        <v>2777.6834403420894</v>
      </c>
      <c r="J79" s="434">
        <v>2515.364777403493</v>
      </c>
      <c r="K79" s="434">
        <v>2550.989278740793</v>
      </c>
      <c r="L79" s="434">
        <v>2769.2935376825321</v>
      </c>
      <c r="M79" s="434">
        <v>2316.7103988083363</v>
      </c>
      <c r="N79" s="434">
        <v>2468.7008333636854</v>
      </c>
      <c r="O79" s="434">
        <v>2370.2524571032873</v>
      </c>
      <c r="P79" s="434">
        <v>2416.1019167006157</v>
      </c>
      <c r="Q79" s="434">
        <v>2351.0447661763615</v>
      </c>
      <c r="R79" s="434">
        <v>2356.0264311588621</v>
      </c>
      <c r="S79" s="434">
        <v>2252.1088877923557</v>
      </c>
      <c r="T79" s="434">
        <v>2210.2519001971928</v>
      </c>
      <c r="U79" s="434">
        <v>2177.626805663368</v>
      </c>
      <c r="V79" s="434">
        <v>2163.4985229901681</v>
      </c>
      <c r="W79" s="434">
        <v>2141.5930684921691</v>
      </c>
      <c r="X79" s="434">
        <v>2166.2567752581976</v>
      </c>
      <c r="Y79" s="434">
        <v>2166.5498994269374</v>
      </c>
      <c r="Z79" s="434">
        <v>2177.033510226212</v>
      </c>
      <c r="AA79" s="434">
        <v>2186.5078367012575</v>
      </c>
      <c r="AB79" s="434">
        <v>2213.3515416323062</v>
      </c>
      <c r="AC79" s="434">
        <v>2228.9971397292511</v>
      </c>
      <c r="AD79" s="434">
        <v>2260.3695636915031</v>
      </c>
      <c r="AE79" s="434">
        <v>2286.931319407739</v>
      </c>
      <c r="AF79" s="434">
        <v>2337.4411101229134</v>
      </c>
      <c r="AG79" s="434">
        <v>2359.7235631907911</v>
      </c>
      <c r="AH79" s="434">
        <v>2398.699801480906</v>
      </c>
      <c r="AI79" s="434">
        <v>2430.0773463521277</v>
      </c>
      <c r="AJ79" s="434">
        <v>2484.2209511923593</v>
      </c>
      <c r="AK79" s="434">
        <v>2551.2948773827588</v>
      </c>
      <c r="AL79" s="434">
        <v>2594.0901970811005</v>
      </c>
      <c r="AM79" s="434">
        <v>2630.8693375501675</v>
      </c>
      <c r="AN79" s="434">
        <v>2656.8847879408791</v>
      </c>
      <c r="AO79" s="434">
        <v>2700.7600711313407</v>
      </c>
      <c r="AP79" s="434">
        <v>2741.9771807027596</v>
      </c>
      <c r="AQ79" s="434">
        <v>2782.022115696946</v>
      </c>
      <c r="AR79" s="434">
        <v>2832.7778916834</v>
      </c>
      <c r="AS79" s="434">
        <v>2906.3947823835456</v>
      </c>
      <c r="AT79" s="434">
        <v>3003.6287632772805</v>
      </c>
      <c r="AU79" s="434">
        <v>3161.7685067961716</v>
      </c>
      <c r="AV79" s="434">
        <v>3263.8156082912383</v>
      </c>
      <c r="AW79" s="434">
        <v>3419.0705254304585</v>
      </c>
      <c r="AX79" s="434">
        <v>3494.8066644865989</v>
      </c>
      <c r="AY79" s="434">
        <v>3616.626755603806</v>
      </c>
      <c r="AZ79" s="434">
        <v>3812.1530333877836</v>
      </c>
      <c r="BA79" s="434">
        <v>3895.8246462533994</v>
      </c>
      <c r="BB79" s="245">
        <v>4052.6525985266057</v>
      </c>
    </row>
    <row r="80" spans="1:54" x14ac:dyDescent="0.25">
      <c r="A80" s="460" t="str">
        <f>IF((INDEX('Fuel Mapping'!$O$4:$O$86,MATCH(cer!B80,'Fuel Mapping'!$N$4:$N$86,0)))=0,"",INDEX('Fuel Mapping'!$O$4:$O$86,MATCH(cer!B80,'Fuel Mapping'!$N$4:$N$86,0)))</f>
        <v>Coal</v>
      </c>
      <c r="B80" s="241" t="s">
        <v>300</v>
      </c>
      <c r="C80" s="433">
        <v>7200</v>
      </c>
      <c r="D80" s="243">
        <v>0</v>
      </c>
      <c r="E80" s="434">
        <v>5.3768100000000008</v>
      </c>
      <c r="F80" s="434">
        <v>4.55457</v>
      </c>
      <c r="G80" s="434">
        <v>15.275630000000005</v>
      </c>
      <c r="H80" s="434">
        <v>18.276289999999999</v>
      </c>
      <c r="I80" s="434">
        <v>44.337115644790558</v>
      </c>
      <c r="J80" s="434">
        <v>46.1120709603886</v>
      </c>
      <c r="K80" s="434">
        <v>14.410502945279426</v>
      </c>
      <c r="L80" s="434">
        <v>29.418045079294139</v>
      </c>
      <c r="M80" s="434">
        <v>39.498640483458395</v>
      </c>
      <c r="N80" s="434">
        <v>74.074031533790702</v>
      </c>
      <c r="O80" s="434">
        <v>179.01361782040274</v>
      </c>
      <c r="P80" s="434">
        <v>296.52267435779771</v>
      </c>
      <c r="Q80" s="434">
        <v>324.49203079282768</v>
      </c>
      <c r="R80" s="434">
        <v>218.12606939398279</v>
      </c>
      <c r="S80" s="434">
        <v>366.94070395975882</v>
      </c>
      <c r="T80" s="434">
        <v>358.97108170092241</v>
      </c>
      <c r="U80" s="434">
        <v>352.76579803511555</v>
      </c>
      <c r="V80" s="434">
        <v>337.01705207075702</v>
      </c>
      <c r="W80" s="434">
        <v>325.16750887299548</v>
      </c>
      <c r="X80" s="434">
        <v>320.00376965161871</v>
      </c>
      <c r="Y80" s="434">
        <v>321.82909452274436</v>
      </c>
      <c r="Z80" s="434">
        <v>321.78854120285496</v>
      </c>
      <c r="AA80" s="434">
        <v>322.59738548416152</v>
      </c>
      <c r="AB80" s="434">
        <v>326.43384924034393</v>
      </c>
      <c r="AC80" s="434">
        <v>331.77019183917997</v>
      </c>
      <c r="AD80" s="434">
        <v>338.11152659755032</v>
      </c>
      <c r="AE80" s="434">
        <v>345.79377808172768</v>
      </c>
      <c r="AF80" s="434">
        <v>353.22616385100764</v>
      </c>
      <c r="AG80" s="434">
        <v>355.07644901229742</v>
      </c>
      <c r="AH80" s="434">
        <v>357.21194930545619</v>
      </c>
      <c r="AI80" s="434">
        <v>361.05784548060905</v>
      </c>
      <c r="AJ80" s="434">
        <v>370.67636887216042</v>
      </c>
      <c r="AK80" s="434">
        <v>396.58703248833137</v>
      </c>
      <c r="AL80" s="434">
        <v>406.852666132151</v>
      </c>
      <c r="AM80" s="434">
        <v>413.27679263697047</v>
      </c>
      <c r="AN80" s="434">
        <v>417.08569785706675</v>
      </c>
      <c r="AO80" s="434">
        <v>420.8905403830787</v>
      </c>
      <c r="AP80" s="434">
        <v>422.48147864849074</v>
      </c>
      <c r="AQ80" s="434">
        <v>425.49629077140446</v>
      </c>
      <c r="AR80" s="434">
        <v>428.55992932087014</v>
      </c>
      <c r="AS80" s="434">
        <v>434.47202460939599</v>
      </c>
      <c r="AT80" s="434">
        <v>440.66042502340008</v>
      </c>
      <c r="AU80" s="434">
        <v>444.69010027677086</v>
      </c>
      <c r="AV80" s="434">
        <v>445.74022743498227</v>
      </c>
      <c r="AW80" s="434">
        <v>444.08088888573678</v>
      </c>
      <c r="AX80" s="434">
        <v>447.29630442286646</v>
      </c>
      <c r="AY80" s="434">
        <v>446.16340125833563</v>
      </c>
      <c r="AZ80" s="434">
        <v>447.10906702361706</v>
      </c>
      <c r="BA80" s="434">
        <v>443.68541979003555</v>
      </c>
      <c r="BB80" s="245">
        <v>442.01995981544457</v>
      </c>
    </row>
    <row r="81" spans="1:54" x14ac:dyDescent="0.25">
      <c r="A81" s="460"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25">
      <c r="A82" s="460"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25">
      <c r="A83" s="460" t="str">
        <f>IF((INDEX('Fuel Mapping'!$O$4:$O$86,MATCH(cer!B83,'Fuel Mapping'!$N$4:$N$86,0)))=0,"",INDEX('Fuel Mapping'!$O$4:$O$86,MATCH(cer!B83,'Fuel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25">
      <c r="A3" s="460" t="str">
        <f>IF((INDEX('Fuel Mapping'!$O$4:$O$86,MATCH(cpi!B3,'Fuel Mapping'!$N$4:$N$86,0)))=0,"",INDEX('Fuel Mapping'!$O$4:$O$86,MATCH(cpi!B3,'Fuel Mapping'!$N$4:$N$86,0)))</f>
        <v>Coal</v>
      </c>
      <c r="B3" s="241" t="s">
        <v>155</v>
      </c>
      <c r="C3" s="433" t="s">
        <v>156</v>
      </c>
      <c r="D3" s="243">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434">
        <v>0</v>
      </c>
      <c r="BB3" s="245">
        <v>0</v>
      </c>
    </row>
    <row r="4" spans="1:54" x14ac:dyDescent="0.25">
      <c r="A4" s="460"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25">
      <c r="A5" s="460"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25">
      <c r="A6" s="460"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25">
      <c r="A9" s="460"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25">
      <c r="A16" s="460"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25">
      <c r="A17" s="460"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Mapping'!$O$4:$O$86,MATCH(cpi!B21,'Fuel Mapping'!$N$4:$N$86,0)))=0,"",INDEX('Fuel Mapping'!$O$4:$O$86,MATCH(cpi!B21,'Fuel Mapping'!$N$4:$N$86,0)))</f>
        <v/>
      </c>
      <c r="B21" s="241" t="s">
        <v>190</v>
      </c>
      <c r="C21" s="433" t="s">
        <v>191</v>
      </c>
      <c r="D21" s="243">
        <v>1.9824206140719804</v>
      </c>
      <c r="E21" s="434">
        <v>4.0000100000000005</v>
      </c>
      <c r="F21" s="434">
        <v>3.0002399999999989</v>
      </c>
      <c r="G21" s="434">
        <v>6.0062799999999994</v>
      </c>
      <c r="H21" s="434">
        <v>7.0900000000000007</v>
      </c>
      <c r="I21" s="434">
        <v>3.0572420521146291</v>
      </c>
      <c r="J21" s="434">
        <v>0.99999000000000016</v>
      </c>
      <c r="K21" s="434">
        <v>2.1</v>
      </c>
      <c r="L21" s="434">
        <v>1.0002799999999998</v>
      </c>
      <c r="M21" s="434">
        <v>2.1000000000000005</v>
      </c>
      <c r="N21" s="434">
        <v>1.0270364496798519</v>
      </c>
      <c r="O21" s="434">
        <v>1.0270368276362465</v>
      </c>
      <c r="P21" s="434">
        <v>1.0270394712152615</v>
      </c>
      <c r="Q21" s="434">
        <v>1.0270377737325105</v>
      </c>
      <c r="R21" s="434">
        <v>1.0270375023988036</v>
      </c>
      <c r="S21" s="434">
        <v>1.0271043242014055</v>
      </c>
      <c r="T21" s="434">
        <v>1.0771624336380445</v>
      </c>
      <c r="U21" s="434">
        <v>1.1129228119069114</v>
      </c>
      <c r="V21" s="434">
        <v>1.125819262154671</v>
      </c>
      <c r="W21" s="434">
        <v>1.1401315033355921</v>
      </c>
      <c r="X21" s="434">
        <v>1.1696153184356908</v>
      </c>
      <c r="Y21" s="434">
        <v>1.1898669510941706</v>
      </c>
      <c r="Z21" s="434">
        <v>1.2214406850139379</v>
      </c>
      <c r="AA21" s="434">
        <v>1.2371877383290375</v>
      </c>
      <c r="AB21" s="434">
        <v>1.2488374668086204</v>
      </c>
      <c r="AC21" s="434">
        <v>1.2619437288468118</v>
      </c>
      <c r="AD21" s="434">
        <v>1.2922311507864619</v>
      </c>
      <c r="AE21" s="434">
        <v>1.3178233716339596</v>
      </c>
      <c r="AF21" s="434">
        <v>1.3409631353955502</v>
      </c>
      <c r="AG21" s="434">
        <v>1.3619267337880654</v>
      </c>
      <c r="AH21" s="434">
        <v>1.3911074906128007</v>
      </c>
      <c r="AI21" s="434">
        <v>1.4127208075702087</v>
      </c>
      <c r="AJ21" s="434">
        <v>1.4247356738691528</v>
      </c>
      <c r="AK21" s="434">
        <v>1.4471743996149555</v>
      </c>
      <c r="AL21" s="434">
        <v>1.4651218017656182</v>
      </c>
      <c r="AM21" s="434">
        <v>1.4850782714306074</v>
      </c>
      <c r="AN21" s="434">
        <v>1.5000654144292631</v>
      </c>
      <c r="AO21" s="434">
        <v>1.5154044990541615</v>
      </c>
      <c r="AP21" s="434">
        <v>1.526336785462836</v>
      </c>
      <c r="AQ21" s="434">
        <v>1.5333642706098858</v>
      </c>
      <c r="AR21" s="434">
        <v>1.5424512801993453</v>
      </c>
      <c r="AS21" s="434">
        <v>1.5524087050757236</v>
      </c>
      <c r="AT21" s="434">
        <v>1.5618285831135803</v>
      </c>
      <c r="AU21" s="434">
        <v>1.568992160153267</v>
      </c>
      <c r="AV21" s="434">
        <v>1.5748853844192299</v>
      </c>
      <c r="AW21" s="434">
        <v>1.5797228020609804</v>
      </c>
      <c r="AX21" s="434">
        <v>1.5828310874865468</v>
      </c>
      <c r="AY21" s="434">
        <v>1.5807035675528416</v>
      </c>
      <c r="AZ21" s="434">
        <v>1.5760329020000463</v>
      </c>
      <c r="BA21" s="434">
        <v>1.5716320888392112</v>
      </c>
      <c r="BB21" s="245">
        <v>1.5667212026062525</v>
      </c>
    </row>
    <row r="22" spans="1:54" x14ac:dyDescent="0.25">
      <c r="A22" s="460"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25">
      <c r="A31" s="460"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25">
      <c r="A35" s="460"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25">
      <c r="A44" s="460"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25">
      <c r="A45" s="460"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Mapping'!$O$4:$O$86,MATCH(cpi!B52,'Fuel Mapping'!$N$4:$N$86,0)))=0,"",INDEX('Fuel Mapping'!$O$4:$O$86,MATCH(cpi!B52,'Fuel Mapping'!$N$4:$N$86,0)))</f>
        <v/>
      </c>
      <c r="B52" s="241" t="s">
        <v>109</v>
      </c>
      <c r="C52" s="433" t="s">
        <v>250</v>
      </c>
      <c r="D52" s="243">
        <v>435.46410916950077</v>
      </c>
      <c r="E52" s="434">
        <v>1125.7679099999998</v>
      </c>
      <c r="F52" s="434">
        <v>906.02689999999984</v>
      </c>
      <c r="G52" s="434">
        <v>1818.1511499999999</v>
      </c>
      <c r="H52" s="434">
        <v>2069.0996799999998</v>
      </c>
      <c r="I52" s="434">
        <v>2063.0465566746479</v>
      </c>
      <c r="J52" s="434">
        <v>1888.00594</v>
      </c>
      <c r="K52" s="434">
        <v>1906.63059</v>
      </c>
      <c r="L52" s="434">
        <v>1969.40897</v>
      </c>
      <c r="M52" s="434">
        <v>1474.8394500000002</v>
      </c>
      <c r="N52" s="434">
        <v>1527.5336576531768</v>
      </c>
      <c r="O52" s="434">
        <v>1765.1565153515883</v>
      </c>
      <c r="P52" s="434">
        <v>1476.3804957873331</v>
      </c>
      <c r="Q52" s="434">
        <v>1671.5112544263634</v>
      </c>
      <c r="R52" s="434">
        <v>1445.2883935414966</v>
      </c>
      <c r="S52" s="434">
        <v>1410.8966040637818</v>
      </c>
      <c r="T52" s="434">
        <v>1440.5264834783338</v>
      </c>
      <c r="U52" s="434">
        <v>1469.1894795988292</v>
      </c>
      <c r="V52" s="434">
        <v>1460.1129818654917</v>
      </c>
      <c r="W52" s="434">
        <v>1453.0752173335043</v>
      </c>
      <c r="X52" s="434">
        <v>1455.2291963728571</v>
      </c>
      <c r="Y52" s="434">
        <v>1464.5397135243779</v>
      </c>
      <c r="Z52" s="434">
        <v>1475.8200914053298</v>
      </c>
      <c r="AA52" s="434">
        <v>1482.8971092618326</v>
      </c>
      <c r="AB52" s="434">
        <v>1486.552804475836</v>
      </c>
      <c r="AC52" s="434">
        <v>1492.8900828993999</v>
      </c>
      <c r="AD52" s="434">
        <v>1511.1786350907555</v>
      </c>
      <c r="AE52" s="434">
        <v>1532.6912347299988</v>
      </c>
      <c r="AF52" s="434">
        <v>1547.0713053167763</v>
      </c>
      <c r="AG52" s="434">
        <v>1561.3314230017331</v>
      </c>
      <c r="AH52" s="434">
        <v>1579.4388814787355</v>
      </c>
      <c r="AI52" s="434">
        <v>1593.3063209719351</v>
      </c>
      <c r="AJ52" s="434">
        <v>1598.3324323245893</v>
      </c>
      <c r="AK52" s="434">
        <v>1606.3666606849879</v>
      </c>
      <c r="AL52" s="434">
        <v>1610.2225652063159</v>
      </c>
      <c r="AM52" s="434">
        <v>1613.1940718765916</v>
      </c>
      <c r="AN52" s="434">
        <v>1620.4222170830985</v>
      </c>
      <c r="AO52" s="434">
        <v>1623.9797704358471</v>
      </c>
      <c r="AP52" s="434">
        <v>1626.5086710520438</v>
      </c>
      <c r="AQ52" s="434">
        <v>1627.2598450090529</v>
      </c>
      <c r="AR52" s="434">
        <v>1629.029030854673</v>
      </c>
      <c r="AS52" s="434">
        <v>1633.4538565404771</v>
      </c>
      <c r="AT52" s="434">
        <v>1634.9495770700512</v>
      </c>
      <c r="AU52" s="434">
        <v>1635.1904966763709</v>
      </c>
      <c r="AV52" s="434">
        <v>1635.0438372795174</v>
      </c>
      <c r="AW52" s="434">
        <v>1634.6829893461661</v>
      </c>
      <c r="AX52" s="434">
        <v>1633.9720849684115</v>
      </c>
      <c r="AY52" s="434">
        <v>1627.1965654821954</v>
      </c>
      <c r="AZ52" s="434">
        <v>1623.6181377255268</v>
      </c>
      <c r="BA52" s="434">
        <v>1615.4499640975355</v>
      </c>
      <c r="BB52" s="245">
        <v>1608.0710464633783</v>
      </c>
    </row>
    <row r="53" spans="1:54" x14ac:dyDescent="0.25">
      <c r="A53" s="460"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25">
      <c r="A54" s="460"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Mapping'!$O$4:$O$86,MATCH(cpi!B59,'Fuel Mapping'!$N$4:$N$86,0)))=0,"",INDEX('Fuel Mapping'!$O$4:$O$86,MATCH(cpi!B59,'Fuel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Mapping'!$O$4:$O$86,MATCH(cpi!B60,'Fuel Mapping'!$N$4:$N$86,0)))=0,"",INDEX('Fuel Mapping'!$O$4:$O$86,MATCH(cpi!B60,'Fuel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Mapping'!$O$4:$O$86,MATCH(cpi!B61,'Fuel Mapping'!$N$4:$N$86,0)))=0,"",INDEX('Fuel Mapping'!$O$4:$O$86,MATCH(cpi!B61,'Fuel Mapping'!$N$4:$N$86,0)))</f>
        <v/>
      </c>
      <c r="B61" s="241" t="s">
        <v>266</v>
      </c>
      <c r="C61" s="433" t="s">
        <v>267</v>
      </c>
      <c r="D61" s="243">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434">
        <v>0</v>
      </c>
      <c r="BB61" s="245">
        <v>0</v>
      </c>
    </row>
    <row r="62" spans="1:54" x14ac:dyDescent="0.25">
      <c r="A62" s="460"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Mapping'!$O$4:$O$86,MATCH(cpi!B79,'Fuel Mapping'!$N$4:$N$86,0)))=0,"",INDEX('Fuel Mapping'!$O$4:$O$86,MATCH(cpi!B79,'Fuel Mapping'!$N$4:$N$86,0)))</f>
        <v>Electricity</v>
      </c>
      <c r="B79" s="241" t="s">
        <v>30</v>
      </c>
      <c r="C79" s="433" t="s">
        <v>299</v>
      </c>
      <c r="D79" s="243">
        <v>98.296168291463076</v>
      </c>
      <c r="E79" s="434">
        <v>99.107729999999989</v>
      </c>
      <c r="F79" s="434">
        <v>98.742249999999999</v>
      </c>
      <c r="G79" s="434">
        <v>102.36033999999999</v>
      </c>
      <c r="H79" s="434">
        <v>106.42824000000002</v>
      </c>
      <c r="I79" s="434">
        <v>116.65389311160226</v>
      </c>
      <c r="J79" s="434">
        <v>115.38620999999998</v>
      </c>
      <c r="K79" s="434">
        <v>107.27432999999999</v>
      </c>
      <c r="L79" s="434">
        <v>105.39337999999996</v>
      </c>
      <c r="M79" s="434">
        <v>103.82029999999999</v>
      </c>
      <c r="N79" s="434">
        <v>104.32074534554373</v>
      </c>
      <c r="O79" s="434">
        <v>101.62547264416438</v>
      </c>
      <c r="P79" s="434">
        <v>99.016065682846033</v>
      </c>
      <c r="Q79" s="434">
        <v>97.807495279472008</v>
      </c>
      <c r="R79" s="434">
        <v>95.349927963157057</v>
      </c>
      <c r="S79" s="434">
        <v>94.564853591495577</v>
      </c>
      <c r="T79" s="434">
        <v>95.926646041303854</v>
      </c>
      <c r="U79" s="434">
        <v>97.228035699242966</v>
      </c>
      <c r="V79" s="434">
        <v>96.368551504927439</v>
      </c>
      <c r="W79" s="434">
        <v>94.67071208665908</v>
      </c>
      <c r="X79" s="434">
        <v>94.632818357443213</v>
      </c>
      <c r="Y79" s="434">
        <v>95.201880889313898</v>
      </c>
      <c r="Z79" s="434">
        <v>96.013918952222198</v>
      </c>
      <c r="AA79" s="434">
        <v>97.061185122124513</v>
      </c>
      <c r="AB79" s="434">
        <v>96.759040099744027</v>
      </c>
      <c r="AC79" s="434">
        <v>96.776086209532437</v>
      </c>
      <c r="AD79" s="434">
        <v>97.434789318440494</v>
      </c>
      <c r="AE79" s="434">
        <v>98.965505681151228</v>
      </c>
      <c r="AF79" s="434">
        <v>99.614573312095104</v>
      </c>
      <c r="AG79" s="434">
        <v>100.22003629134767</v>
      </c>
      <c r="AH79" s="434">
        <v>101.16379444140378</v>
      </c>
      <c r="AI79" s="434">
        <v>101.86432650298315</v>
      </c>
      <c r="AJ79" s="434">
        <v>102.0575760160211</v>
      </c>
      <c r="AK79" s="434">
        <v>102.5504226266208</v>
      </c>
      <c r="AL79" s="434">
        <v>102.70637149734357</v>
      </c>
      <c r="AM79" s="434">
        <v>102.83831866982932</v>
      </c>
      <c r="AN79" s="434">
        <v>103.10682368144923</v>
      </c>
      <c r="AO79" s="434">
        <v>103.17829618925974</v>
      </c>
      <c r="AP79" s="434">
        <v>103.20649615537262</v>
      </c>
      <c r="AQ79" s="434">
        <v>103.13895523127734</v>
      </c>
      <c r="AR79" s="434">
        <v>103.20367847253883</v>
      </c>
      <c r="AS79" s="434">
        <v>103.37213382582742</v>
      </c>
      <c r="AT79" s="434">
        <v>103.38166093179714</v>
      </c>
      <c r="AU79" s="434">
        <v>103.30663153408931</v>
      </c>
      <c r="AV79" s="434">
        <v>103.24684339258761</v>
      </c>
      <c r="AW79" s="434">
        <v>103.10595769161132</v>
      </c>
      <c r="AX79" s="434">
        <v>102.97644291030763</v>
      </c>
      <c r="AY79" s="434">
        <v>102.5322037312657</v>
      </c>
      <c r="AZ79" s="434">
        <v>102.19701397648602</v>
      </c>
      <c r="BA79" s="434">
        <v>101.76054298882093</v>
      </c>
      <c r="BB79" s="245">
        <v>101.3032350708896</v>
      </c>
    </row>
    <row r="80" spans="1:54" x14ac:dyDescent="0.25">
      <c r="A80" s="460" t="str">
        <f>IF((INDEX('Fuel Mapping'!$O$4:$O$86,MATCH(cpi!B80,'Fuel Mapping'!$N$4:$N$86,0)))=0,"",INDEX('Fuel Mapping'!$O$4:$O$86,MATCH(cpi!B80,'Fuel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Mapping'!$O$4:$O$86,MATCH(cpi!B83,'Fuel Mapping'!$N$4:$N$86,0)))=0,"",INDEX('Fuel Mapping'!$O$4:$O$86,MATCH(cpi!B83,'Fuel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973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3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3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3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3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3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3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3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3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3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3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3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3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3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35.301038806547858</v>
      </c>
      <c r="C33" s="362">
        <v>37.058426348548764</v>
      </c>
      <c r="D33" s="362">
        <v>37.657274761711946</v>
      </c>
      <c r="E33" s="362">
        <v>41.433198888667661</v>
      </c>
      <c r="F33" s="362">
        <v>40.217480649358386</v>
      </c>
      <c r="G33" s="362">
        <v>39.269986221096147</v>
      </c>
      <c r="H33" s="362">
        <v>37.179913216887783</v>
      </c>
      <c r="I33" s="362">
        <v>35.468342086033509</v>
      </c>
      <c r="J33" s="362">
        <v>36.774222628141821</v>
      </c>
      <c r="K33" s="362">
        <v>38.716547491089813</v>
      </c>
      <c r="L33" s="362">
        <v>38.144638661243619</v>
      </c>
      <c r="M33" s="362">
        <v>35.647170660347726</v>
      </c>
      <c r="N33" s="362">
        <v>35.044750928212075</v>
      </c>
      <c r="O33" s="362">
        <v>35.21639796345373</v>
      </c>
      <c r="P33" s="362">
        <v>33.225995418078412</v>
      </c>
      <c r="Q33" s="362">
        <v>32.554072017512539</v>
      </c>
      <c r="R33" s="362">
        <v>32.553274586928424</v>
      </c>
      <c r="S33" s="362">
        <v>32.41946595902639</v>
      </c>
      <c r="T33" s="362">
        <v>31.735698709780088</v>
      </c>
      <c r="U33" s="362">
        <v>31.155078831613203</v>
      </c>
      <c r="V33" s="362">
        <v>30.48875503263687</v>
      </c>
      <c r="W33" s="362">
        <v>30.14110132777974</v>
      </c>
      <c r="X33" s="362">
        <v>30.111900350213975</v>
      </c>
      <c r="Y33" s="362">
        <v>29.655402613851312</v>
      </c>
      <c r="Z33" s="362">
        <v>29.267985121302839</v>
      </c>
      <c r="AA33" s="362">
        <v>29.135530161531928</v>
      </c>
      <c r="AB33" s="362">
        <v>28.786786311276977</v>
      </c>
      <c r="AC33" s="362">
        <v>28.549277231568492</v>
      </c>
      <c r="AD33" s="362">
        <v>28.437147559036408</v>
      </c>
      <c r="AE33" s="362">
        <v>28.113910339043688</v>
      </c>
      <c r="AF33" s="362">
        <v>27.875420852636587</v>
      </c>
      <c r="AG33" s="362">
        <v>27.672129897955326</v>
      </c>
      <c r="AH33" s="362">
        <v>27.472245675000185</v>
      </c>
      <c r="AI33" s="362">
        <v>27.182216446559114</v>
      </c>
      <c r="AJ33" s="362">
        <v>26.949432335002783</v>
      </c>
      <c r="AK33" s="362">
        <v>26.717983049040587</v>
      </c>
      <c r="AL33" s="362">
        <v>26.54276106140933</v>
      </c>
      <c r="AM33" s="362">
        <v>26.30011132926429</v>
      </c>
      <c r="AN33" s="362">
        <v>26.068547482440842</v>
      </c>
      <c r="AO33" s="362">
        <v>25.860054657886231</v>
      </c>
      <c r="AP33" s="362">
        <v>25.666191757010328</v>
      </c>
      <c r="AQ33" s="362">
        <v>25.465258990961541</v>
      </c>
      <c r="AR33" s="362">
        <v>25.242193556132722</v>
      </c>
      <c r="AS33" s="362">
        <v>25.002448707481111</v>
      </c>
      <c r="AT33" s="362">
        <v>24.767011629058292</v>
      </c>
      <c r="AU33" s="362">
        <v>24.468414314820663</v>
      </c>
      <c r="AV33" s="362">
        <v>24.278414388171843</v>
      </c>
      <c r="AW33" s="362">
        <v>24.081326608813605</v>
      </c>
      <c r="AX33" s="362">
        <v>23.853986067807806</v>
      </c>
      <c r="AY33" s="362">
        <v>23.647425696106712</v>
      </c>
      <c r="AZ33" s="362">
        <v>23.454329556735285</v>
      </c>
    </row>
    <row r="34" spans="1:52" ht="12" customHeight="1" x14ac:dyDescent="0.35">
      <c r="A34" s="363" t="s">
        <v>862</v>
      </c>
      <c r="B34" s="364">
        <v>36.933178532405094</v>
      </c>
      <c r="C34" s="364">
        <v>36.911064110938547</v>
      </c>
      <c r="D34" s="364">
        <v>37.038361975986462</v>
      </c>
      <c r="E34" s="364">
        <v>36.518238903698482</v>
      </c>
      <c r="F34" s="364">
        <v>36.154224980349177</v>
      </c>
      <c r="G34" s="364">
        <v>36.135356279177586</v>
      </c>
      <c r="H34" s="364">
        <v>35.937047190693477</v>
      </c>
      <c r="I34" s="364">
        <v>35.569792285092987</v>
      </c>
      <c r="J34" s="364">
        <v>35.269572501174693</v>
      </c>
      <c r="K34" s="364">
        <v>35.088021196272059</v>
      </c>
      <c r="L34" s="364">
        <v>34.98396279230797</v>
      </c>
      <c r="M34" s="364">
        <v>34.795546351461333</v>
      </c>
      <c r="N34" s="364">
        <v>34.353239655969233</v>
      </c>
      <c r="O34" s="364">
        <v>34.052099497661366</v>
      </c>
      <c r="P34" s="364">
        <v>33.495885741658419</v>
      </c>
      <c r="Q34" s="364">
        <v>32.554072017512546</v>
      </c>
      <c r="R34" s="364">
        <v>32.401878443008989</v>
      </c>
      <c r="S34" s="364">
        <v>32.311786494225032</v>
      </c>
      <c r="T34" s="364">
        <v>31.871281651162864</v>
      </c>
      <c r="U34" s="364">
        <v>31.611634160828466</v>
      </c>
      <c r="V34" s="364">
        <v>31.240643220240042</v>
      </c>
      <c r="W34" s="364">
        <v>31.11012962460617</v>
      </c>
      <c r="X34" s="364">
        <v>31.224525623948587</v>
      </c>
      <c r="Y34" s="364">
        <v>30.937082992323507</v>
      </c>
      <c r="Z34" s="364">
        <v>30.731623205463833</v>
      </c>
      <c r="AA34" s="364">
        <v>30.72323872895825</v>
      </c>
      <c r="AB34" s="364">
        <v>30.510197291218322</v>
      </c>
      <c r="AC34" s="364">
        <v>30.375126804935029</v>
      </c>
      <c r="AD34" s="364">
        <v>30.411129944228797</v>
      </c>
      <c r="AE34" s="364">
        <v>30.219028410734563</v>
      </c>
      <c r="AF34" s="364">
        <v>30.112976938673082</v>
      </c>
      <c r="AG34" s="364">
        <v>30.056074487258048</v>
      </c>
      <c r="AH34" s="364">
        <v>30.001987928711788</v>
      </c>
      <c r="AI34" s="364">
        <v>29.832961794054103</v>
      </c>
      <c r="AJ34" s="364">
        <v>29.754820962311697</v>
      </c>
      <c r="AK34" s="364">
        <v>29.681170551223683</v>
      </c>
      <c r="AL34" s="364">
        <v>29.640801067867052</v>
      </c>
      <c r="AM34" s="364">
        <v>29.536193180730784</v>
      </c>
      <c r="AN34" s="364">
        <v>29.44463563934422</v>
      </c>
      <c r="AO34" s="364">
        <v>29.376626940677745</v>
      </c>
      <c r="AP34" s="364">
        <v>29.329497719636919</v>
      </c>
      <c r="AQ34" s="364">
        <v>29.273882522886989</v>
      </c>
      <c r="AR34" s="364">
        <v>29.199539070397933</v>
      </c>
      <c r="AS34" s="364">
        <v>29.116954531400204</v>
      </c>
      <c r="AT34" s="364">
        <v>29.03316678665071</v>
      </c>
      <c r="AU34" s="364">
        <v>28.879124625497827</v>
      </c>
      <c r="AV34" s="364">
        <v>28.842090045503198</v>
      </c>
      <c r="AW34" s="364">
        <v>28.793318473631089</v>
      </c>
      <c r="AX34" s="364">
        <v>28.699436015389427</v>
      </c>
      <c r="AY34" s="364">
        <v>28.641107131661158</v>
      </c>
      <c r="AZ34" s="364">
        <v>28.581541182815211</v>
      </c>
    </row>
    <row r="35" spans="1:52" ht="12" customHeight="1" x14ac:dyDescent="0.35">
      <c r="A35" s="166" t="s">
        <v>863</v>
      </c>
      <c r="B35" s="365">
        <v>54.21441430635668</v>
      </c>
      <c r="C35" s="365">
        <v>54.686173670620065</v>
      </c>
      <c r="D35" s="365">
        <v>54.040294329287079</v>
      </c>
      <c r="E35" s="365">
        <v>48.26480931079346</v>
      </c>
      <c r="F35" s="365">
        <v>46.903470260088206</v>
      </c>
      <c r="G35" s="365">
        <v>46.26000108803435</v>
      </c>
      <c r="H35" s="365">
        <v>45.615245340183201</v>
      </c>
      <c r="I35" s="365">
        <v>44.012046267761761</v>
      </c>
      <c r="J35" s="365">
        <v>39.688361928284664</v>
      </c>
      <c r="K35" s="365">
        <v>40.34615756549114</v>
      </c>
      <c r="L35" s="365">
        <v>38.910375418734262</v>
      </c>
      <c r="M35" s="365">
        <v>36.720768497301634</v>
      </c>
      <c r="N35" s="365">
        <v>35.566500824798759</v>
      </c>
      <c r="O35" s="365">
        <v>35.756758675069165</v>
      </c>
      <c r="P35" s="365">
        <v>32.838421818156114</v>
      </c>
      <c r="Q35" s="365">
        <v>33.197352403363993</v>
      </c>
      <c r="R35" s="365">
        <v>33.130613333025352</v>
      </c>
      <c r="S35" s="365">
        <v>33.155018002493733</v>
      </c>
      <c r="T35" s="365">
        <v>32.491794247561849</v>
      </c>
      <c r="U35" s="365">
        <v>31.67797978998945</v>
      </c>
      <c r="V35" s="365">
        <v>31.214713899801851</v>
      </c>
      <c r="W35" s="365">
        <v>31.147972473532242</v>
      </c>
      <c r="X35" s="365">
        <v>30.954975387122676</v>
      </c>
      <c r="Y35" s="365">
        <v>30.74519246985421</v>
      </c>
      <c r="Z35" s="365">
        <v>30.569261474662785</v>
      </c>
      <c r="AA35" s="365">
        <v>30.39033777454916</v>
      </c>
      <c r="AB35" s="365">
        <v>30.278876697261012</v>
      </c>
      <c r="AC35" s="365">
        <v>30.153518623726601</v>
      </c>
      <c r="AD35" s="365">
        <v>30.023849731326951</v>
      </c>
      <c r="AE35" s="365">
        <v>29.89137314785944</v>
      </c>
      <c r="AF35" s="365">
        <v>29.759026570461668</v>
      </c>
      <c r="AG35" s="365">
        <v>29.60461694059677</v>
      </c>
      <c r="AH35" s="365">
        <v>29.522944458889057</v>
      </c>
      <c r="AI35" s="365">
        <v>29.157768529407292</v>
      </c>
      <c r="AJ35" s="365">
        <v>29.039247636374103</v>
      </c>
      <c r="AK35" s="365">
        <v>28.931704787720765</v>
      </c>
      <c r="AL35" s="365">
        <v>28.793408287336987</v>
      </c>
      <c r="AM35" s="365">
        <v>28.503181679264475</v>
      </c>
      <c r="AN35" s="365">
        <v>28.373887201037345</v>
      </c>
      <c r="AO35" s="365">
        <v>28.224123689037409</v>
      </c>
      <c r="AP35" s="365">
        <v>28.107396705015507</v>
      </c>
      <c r="AQ35" s="365">
        <v>27.980327269522711</v>
      </c>
      <c r="AR35" s="365">
        <v>27.831838526123349</v>
      </c>
      <c r="AS35" s="365">
        <v>27.669981159192144</v>
      </c>
      <c r="AT35" s="365">
        <v>27.402740811857512</v>
      </c>
      <c r="AU35" s="365">
        <v>27.026154787981564</v>
      </c>
      <c r="AV35" s="365">
        <v>26.954282426094281</v>
      </c>
      <c r="AW35" s="365">
        <v>26.832578243846466</v>
      </c>
      <c r="AX35" s="365">
        <v>26.706063279024288</v>
      </c>
      <c r="AY35" s="365">
        <v>26.611687011245632</v>
      </c>
      <c r="AZ35" s="365">
        <v>26.516268811676369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3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35">
      <c r="A40" s="366" t="s">
        <v>42</v>
      </c>
      <c r="B40" s="367">
        <v>535.8231303547193</v>
      </c>
      <c r="C40" s="367">
        <v>549.49539362148425</v>
      </c>
      <c r="D40" s="367">
        <v>540.34768870865651</v>
      </c>
      <c r="E40" s="367">
        <v>587.07061993354125</v>
      </c>
      <c r="F40" s="367">
        <v>593.44795414802354</v>
      </c>
      <c r="G40" s="367">
        <v>588.52080411867746</v>
      </c>
      <c r="H40" s="367">
        <v>589.48095458826526</v>
      </c>
      <c r="I40" s="367">
        <v>588.05656103977719</v>
      </c>
      <c r="J40" s="367">
        <v>610.84667324802683</v>
      </c>
      <c r="K40" s="367">
        <v>529.73012924963314</v>
      </c>
      <c r="L40" s="367">
        <v>568.19810116036774</v>
      </c>
      <c r="M40" s="367">
        <v>557.17249377029941</v>
      </c>
      <c r="N40" s="367">
        <v>540.42779238802768</v>
      </c>
      <c r="O40" s="367">
        <v>539.8218240861728</v>
      </c>
      <c r="P40" s="367">
        <v>520.64696930602599</v>
      </c>
      <c r="Q40" s="367">
        <v>509.31085483992268</v>
      </c>
      <c r="R40" s="367">
        <v>519.6221428810444</v>
      </c>
      <c r="S40" s="367">
        <v>525.99141768268817</v>
      </c>
      <c r="T40" s="367">
        <v>529.73821434415322</v>
      </c>
      <c r="U40" s="367">
        <v>529.58174685733923</v>
      </c>
      <c r="V40" s="367">
        <v>523.84638620573605</v>
      </c>
      <c r="W40" s="367">
        <v>525.75274249901361</v>
      </c>
      <c r="X40" s="367">
        <v>528.14845489690993</v>
      </c>
      <c r="Y40" s="367">
        <v>524.13652489005392</v>
      </c>
      <c r="Z40" s="367">
        <v>522.52729252764721</v>
      </c>
      <c r="AA40" s="367">
        <v>520.14608189076466</v>
      </c>
      <c r="AB40" s="367">
        <v>519.15202999662279</v>
      </c>
      <c r="AC40" s="367">
        <v>518.92433211254979</v>
      </c>
      <c r="AD40" s="367">
        <v>516.59529872415055</v>
      </c>
      <c r="AE40" s="367">
        <v>515.32781420072342</v>
      </c>
      <c r="AF40" s="367">
        <v>515.04562679485412</v>
      </c>
      <c r="AG40" s="367">
        <v>513.45546332744141</v>
      </c>
      <c r="AH40" s="367">
        <v>512.13398147131011</v>
      </c>
      <c r="AI40" s="367">
        <v>506.20147958249879</v>
      </c>
      <c r="AJ40" s="367">
        <v>503.08792269158727</v>
      </c>
      <c r="AK40" s="367">
        <v>498.95296795679388</v>
      </c>
      <c r="AL40" s="367">
        <v>497.57183372464164</v>
      </c>
      <c r="AM40" s="367">
        <v>495.86043873862712</v>
      </c>
      <c r="AN40" s="367">
        <v>492.50916789387497</v>
      </c>
      <c r="AO40" s="367">
        <v>490.24836251215891</v>
      </c>
      <c r="AP40" s="367">
        <v>489.01873507742459</v>
      </c>
      <c r="AQ40" s="367">
        <v>487.13427842466916</v>
      </c>
      <c r="AR40" s="367">
        <v>485.38916881401428</v>
      </c>
      <c r="AS40" s="367">
        <v>478.13751081582615</v>
      </c>
      <c r="AT40" s="367">
        <v>474.838898831542</v>
      </c>
      <c r="AU40" s="367">
        <v>470.53158156184628</v>
      </c>
      <c r="AV40" s="367">
        <v>468.33099057513419</v>
      </c>
      <c r="AW40" s="367">
        <v>466.41232528207564</v>
      </c>
      <c r="AX40" s="367">
        <v>462.8394981790118</v>
      </c>
      <c r="AY40" s="367">
        <v>460.35351060823587</v>
      </c>
      <c r="AZ40" s="367">
        <v>459.16873653593836</v>
      </c>
    </row>
    <row r="41" spans="1:52" ht="12" customHeight="1" x14ac:dyDescent="0.3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3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3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3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3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3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3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35">
      <c r="A48" s="368" t="s">
        <v>974</v>
      </c>
      <c r="B48" s="369">
        <v>3453.8022515852563</v>
      </c>
      <c r="C48" s="369">
        <v>3540.2806685286901</v>
      </c>
      <c r="D48" s="369">
        <v>3480.9584635576207</v>
      </c>
      <c r="E48" s="369">
        <v>3774.4913115815516</v>
      </c>
      <c r="F48" s="369">
        <v>3804.6084240707605</v>
      </c>
      <c r="G48" s="369">
        <v>3777.7502280301674</v>
      </c>
      <c r="H48" s="369">
        <v>3781.875122607742</v>
      </c>
      <c r="I48" s="369">
        <v>3767.6712295215061</v>
      </c>
      <c r="J48" s="369">
        <v>3909.4922535308583</v>
      </c>
      <c r="K48" s="369">
        <v>3376.323399565616</v>
      </c>
      <c r="L48" s="369">
        <v>3617.5288804620491</v>
      </c>
      <c r="M48" s="369">
        <v>3548.3398223485433</v>
      </c>
      <c r="N48" s="369">
        <v>3441.5786568526096</v>
      </c>
      <c r="O48" s="369">
        <v>3442.832863689232</v>
      </c>
      <c r="P48" s="369">
        <v>3320.4768421176645</v>
      </c>
      <c r="Q48" s="369">
        <v>3255.8365281809351</v>
      </c>
      <c r="R48" s="369">
        <v>3324.6443068951157</v>
      </c>
      <c r="S48" s="369">
        <v>3372.2227731968128</v>
      </c>
      <c r="T48" s="369">
        <v>3392.6226354710975</v>
      </c>
      <c r="U48" s="369">
        <v>3384.5961489817132</v>
      </c>
      <c r="V48" s="369">
        <v>3389.3858244099488</v>
      </c>
      <c r="W48" s="369">
        <v>3412.117371934396</v>
      </c>
      <c r="X48" s="369">
        <v>3433.2836503742092</v>
      </c>
      <c r="Y48" s="369">
        <v>3444.0491350777738</v>
      </c>
      <c r="Z48" s="369">
        <v>3452.1845281119186</v>
      </c>
      <c r="AA48" s="369">
        <v>3465.7819533914217</v>
      </c>
      <c r="AB48" s="369">
        <v>3477.4922905189624</v>
      </c>
      <c r="AC48" s="369">
        <v>3491.3639520233205</v>
      </c>
      <c r="AD48" s="369">
        <v>3500.4228077354019</v>
      </c>
      <c r="AE48" s="369">
        <v>3508.4950436053732</v>
      </c>
      <c r="AF48" s="369">
        <v>3516.2184523959095</v>
      </c>
      <c r="AG48" s="369">
        <v>3521.5228452090741</v>
      </c>
      <c r="AH48" s="369">
        <v>3529.5961097252557</v>
      </c>
      <c r="AI48" s="369">
        <v>3527.9649086195973</v>
      </c>
      <c r="AJ48" s="369">
        <v>3532.7423187062627</v>
      </c>
      <c r="AK48" s="369">
        <v>3535.7761447855978</v>
      </c>
      <c r="AL48" s="369">
        <v>3541.5500101983389</v>
      </c>
      <c r="AM48" s="369">
        <v>3538.7530558470708</v>
      </c>
      <c r="AN48" s="369">
        <v>3543.125557122311</v>
      </c>
      <c r="AO48" s="369">
        <v>3546.6026712636422</v>
      </c>
      <c r="AP48" s="369">
        <v>3551.3952595713149</v>
      </c>
      <c r="AQ48" s="369">
        <v>3558.9221220941336</v>
      </c>
      <c r="AR48" s="369">
        <v>3561.6218788816341</v>
      </c>
      <c r="AS48" s="369">
        <v>3564.2472525864914</v>
      </c>
      <c r="AT48" s="369">
        <v>3563.1104790488143</v>
      </c>
      <c r="AU48" s="369">
        <v>3553.6354908688704</v>
      </c>
      <c r="AV48" s="369">
        <v>3563.1819279343422</v>
      </c>
      <c r="AW48" s="369">
        <v>3569.8183753222756</v>
      </c>
      <c r="AX48" s="369">
        <v>3575.8885631535195</v>
      </c>
      <c r="AY48" s="369">
        <v>3580.5351617115593</v>
      </c>
      <c r="AZ48" s="369">
        <v>3585.8558727083191</v>
      </c>
    </row>
    <row r="49" spans="1:52" ht="12" customHeight="1" x14ac:dyDescent="0.35">
      <c r="A49" s="80" t="s">
        <v>975</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3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3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3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3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3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35">
      <c r="A55" s="80" t="s">
        <v>976</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35">
      <c r="A56" s="368" t="s">
        <v>977</v>
      </c>
      <c r="B56" s="369">
        <v>1701.2748957297106</v>
      </c>
      <c r="C56" s="369">
        <v>1745.6214263207094</v>
      </c>
      <c r="D56" s="369">
        <v>1717.5807766311627</v>
      </c>
      <c r="E56" s="369">
        <v>1855.4366152285975</v>
      </c>
      <c r="F56" s="369">
        <v>1870.035350779372</v>
      </c>
      <c r="G56" s="369">
        <v>1847.9327443809473</v>
      </c>
      <c r="H56" s="369">
        <v>1855.2469258661918</v>
      </c>
      <c r="I56" s="369">
        <v>1848.4758420613803</v>
      </c>
      <c r="J56" s="369">
        <v>1917.3909510313067</v>
      </c>
      <c r="K56" s="369">
        <v>1654.8503792438632</v>
      </c>
      <c r="L56" s="369">
        <v>1773.409647215429</v>
      </c>
      <c r="M56" s="369">
        <v>1739.8124949294711</v>
      </c>
      <c r="N56" s="369">
        <v>1686.5452816713021</v>
      </c>
      <c r="O56" s="369">
        <v>1686.9188922915346</v>
      </c>
      <c r="P56" s="369">
        <v>1630.0677206552064</v>
      </c>
      <c r="Q56" s="369">
        <v>1596.2477096713726</v>
      </c>
      <c r="R56" s="369">
        <v>1629.7934934679849</v>
      </c>
      <c r="S56" s="369">
        <v>1654.559002148045</v>
      </c>
      <c r="T56" s="369">
        <v>1656.5334400850195</v>
      </c>
      <c r="U56" s="369">
        <v>1643.8917852281006</v>
      </c>
      <c r="V56" s="369">
        <v>1642.0815816339802</v>
      </c>
      <c r="W56" s="369">
        <v>1653.2877622231479</v>
      </c>
      <c r="X56" s="369">
        <v>1661.7821943202357</v>
      </c>
      <c r="Y56" s="369">
        <v>1665.9917251778179</v>
      </c>
      <c r="Z56" s="369">
        <v>1668.6201197025209</v>
      </c>
      <c r="AA56" s="369">
        <v>1673.9054039137661</v>
      </c>
      <c r="AB56" s="369">
        <v>1679.36308914297</v>
      </c>
      <c r="AC56" s="369">
        <v>1685.6944207301735</v>
      </c>
      <c r="AD56" s="369">
        <v>1689.7009143231182</v>
      </c>
      <c r="AE56" s="369">
        <v>1693.230337884889</v>
      </c>
      <c r="AF56" s="369">
        <v>1696.2965660490913</v>
      </c>
      <c r="AG56" s="369">
        <v>1697.4586482181348</v>
      </c>
      <c r="AH56" s="369">
        <v>1701.0351352114319</v>
      </c>
      <c r="AI56" s="369">
        <v>1692.4927119108092</v>
      </c>
      <c r="AJ56" s="369">
        <v>1690.9854425115675</v>
      </c>
      <c r="AK56" s="369">
        <v>1690.7603448232642</v>
      </c>
      <c r="AL56" s="369">
        <v>1690.4693203529789</v>
      </c>
      <c r="AM56" s="369">
        <v>1690.7746157715433</v>
      </c>
      <c r="AN56" s="369">
        <v>1686.8578718921913</v>
      </c>
      <c r="AO56" s="369">
        <v>1687.2378354185569</v>
      </c>
      <c r="AP56" s="369">
        <v>1690.0609543719836</v>
      </c>
      <c r="AQ56" s="369">
        <v>1692.2573679262632</v>
      </c>
      <c r="AR56" s="369">
        <v>1692.8945984932479</v>
      </c>
      <c r="AS56" s="369">
        <v>1693.5329133045498</v>
      </c>
      <c r="AT56" s="369">
        <v>1693.9380666036266</v>
      </c>
      <c r="AU56" s="369">
        <v>1689.6223753562426</v>
      </c>
      <c r="AV56" s="369">
        <v>1694.2302792084724</v>
      </c>
      <c r="AW56" s="369">
        <v>1697.4146122325469</v>
      </c>
      <c r="AX56" s="369">
        <v>1700.8869546796479</v>
      </c>
      <c r="AY56" s="369">
        <v>1703.5992066617066</v>
      </c>
      <c r="AZ56" s="369">
        <v>1706.8000026958644</v>
      </c>
    </row>
    <row r="57" spans="1:52" ht="12" customHeight="1" x14ac:dyDescent="0.35">
      <c r="A57" s="80" t="s">
        <v>978</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35">
      <c r="A58" s="80" t="s">
        <v>979</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35">
      <c r="A59" s="368" t="s">
        <v>980</v>
      </c>
      <c r="B59" s="369">
        <v>4929.0107243935681</v>
      </c>
      <c r="C59" s="369">
        <v>5049.1953414628852</v>
      </c>
      <c r="D59" s="369">
        <v>4962.511598757741</v>
      </c>
      <c r="E59" s="369">
        <v>5380.6784711755981</v>
      </c>
      <c r="F59" s="369">
        <v>5424.5704885598807</v>
      </c>
      <c r="G59" s="369">
        <v>5402.3950640345274</v>
      </c>
      <c r="H59" s="369">
        <v>5409.3125319087339</v>
      </c>
      <c r="I59" s="369">
        <v>5391.2348408513972</v>
      </c>
      <c r="J59" s="369">
        <v>5593.4298324086603</v>
      </c>
      <c r="K59" s="369">
        <v>4833.3595845031859</v>
      </c>
      <c r="L59" s="369">
        <v>5177.3893808376342</v>
      </c>
      <c r="M59" s="369">
        <v>5077.8222265368058</v>
      </c>
      <c r="N59" s="369">
        <v>4925.9832198398235</v>
      </c>
      <c r="O59" s="369">
        <v>4927.259796759402</v>
      </c>
      <c r="P59" s="369">
        <v>4759.5520547401893</v>
      </c>
      <c r="Q59" s="369">
        <v>4663.1180524949177</v>
      </c>
      <c r="R59" s="369">
        <v>4761.4445290969215</v>
      </c>
      <c r="S59" s="369">
        <v>4830.1392582098033</v>
      </c>
      <c r="T59" s="369">
        <v>4811.9236153470965</v>
      </c>
      <c r="U59" s="369">
        <v>4747.7274710047886</v>
      </c>
      <c r="V59" s="369">
        <v>4732.5789959350095</v>
      </c>
      <c r="W59" s="369">
        <v>4761.966851856736</v>
      </c>
      <c r="X59" s="369">
        <v>4781.3019239454743</v>
      </c>
      <c r="Y59" s="369">
        <v>4790.092952219602</v>
      </c>
      <c r="Z59" s="369">
        <v>4794.3518437445282</v>
      </c>
      <c r="AA59" s="369">
        <v>4806.1192668597951</v>
      </c>
      <c r="AB59" s="369">
        <v>4819.4690485485025</v>
      </c>
      <c r="AC59" s="369">
        <v>4835.2781424844588</v>
      </c>
      <c r="AD59" s="369">
        <v>4844.7766246883075</v>
      </c>
      <c r="AE59" s="369">
        <v>4852.7687041812515</v>
      </c>
      <c r="AF59" s="369">
        <v>4859.7511804358483</v>
      </c>
      <c r="AG59" s="369">
        <v>4861.0157566538201</v>
      </c>
      <c r="AH59" s="369">
        <v>4870.5645373898233</v>
      </c>
      <c r="AI59" s="369">
        <v>4840.0678850889672</v>
      </c>
      <c r="AJ59" s="369">
        <v>4835.725831616357</v>
      </c>
      <c r="AK59" s="369">
        <v>4834.1183311745917</v>
      </c>
      <c r="AL59" s="369">
        <v>4831.9287797080506</v>
      </c>
      <c r="AM59" s="369">
        <v>4827.1362221688287</v>
      </c>
      <c r="AN59" s="369">
        <v>4812.8282091605715</v>
      </c>
      <c r="AO59" s="369">
        <v>4811.4260533146025</v>
      </c>
      <c r="AP59" s="369">
        <v>4818.6918705512398</v>
      </c>
      <c r="AQ59" s="369">
        <v>4824.908478887708</v>
      </c>
      <c r="AR59" s="369">
        <v>4824.3661381596612</v>
      </c>
      <c r="AS59" s="369">
        <v>4823.9752970596255</v>
      </c>
      <c r="AT59" s="369">
        <v>4824.1554130100576</v>
      </c>
      <c r="AU59" s="369">
        <v>4808.4401428231558</v>
      </c>
      <c r="AV59" s="369">
        <v>4821.642194520954</v>
      </c>
      <c r="AW59" s="369">
        <v>4830.6120195027779</v>
      </c>
      <c r="AX59" s="369">
        <v>4840.7284844551232</v>
      </c>
      <c r="AY59" s="369">
        <v>4849.0298580905328</v>
      </c>
      <c r="AZ59" s="369">
        <v>4858.2513623658024</v>
      </c>
    </row>
    <row r="60" spans="1:52" ht="12" customHeight="1" x14ac:dyDescent="0.35">
      <c r="A60" s="80" t="s">
        <v>981</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3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3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3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3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3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35">
      <c r="A66" s="80" t="s">
        <v>982</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35">
      <c r="A67" s="368" t="s">
        <v>983</v>
      </c>
      <c r="B67" s="369">
        <v>3763.9968128649339</v>
      </c>
      <c r="C67" s="369">
        <v>3992.8702172121039</v>
      </c>
      <c r="D67" s="369">
        <v>3707.0145262315868</v>
      </c>
      <c r="E67" s="369">
        <v>4054.4268836508486</v>
      </c>
      <c r="F67" s="369">
        <v>4110.6311244838016</v>
      </c>
      <c r="G67" s="369">
        <v>3841.1799856763355</v>
      </c>
      <c r="H67" s="369">
        <v>3653.9363006854965</v>
      </c>
      <c r="I67" s="369">
        <v>3517.3293946773924</v>
      </c>
      <c r="J67" s="369">
        <v>2945.1487736844911</v>
      </c>
      <c r="K67" s="369">
        <v>2802.575216364773</v>
      </c>
      <c r="L67" s="369">
        <v>2712.9252166123374</v>
      </c>
      <c r="M67" s="369">
        <v>2298.3930206675709</v>
      </c>
      <c r="N67" s="369">
        <v>2175.8213162323259</v>
      </c>
      <c r="O67" s="369">
        <v>2310.570800519889</v>
      </c>
      <c r="P67" s="369">
        <v>1949.8426620837531</v>
      </c>
      <c r="Q67" s="369">
        <v>1963.0287640394558</v>
      </c>
      <c r="R67" s="369">
        <v>1965.9207433407016</v>
      </c>
      <c r="S67" s="369">
        <v>2040.4613596398146</v>
      </c>
      <c r="T67" s="369">
        <v>2037.1479939970095</v>
      </c>
      <c r="U67" s="369">
        <v>2019.7498128948835</v>
      </c>
      <c r="V67" s="369">
        <v>2018.8369011535817</v>
      </c>
      <c r="W67" s="369">
        <v>2035.2712094925778</v>
      </c>
      <c r="X67" s="369">
        <v>2048.5558157556379</v>
      </c>
      <c r="Y67" s="369">
        <v>2055.5367298287897</v>
      </c>
      <c r="Z67" s="369">
        <v>2060.1517949432382</v>
      </c>
      <c r="AA67" s="369">
        <v>2069.3190123329264</v>
      </c>
      <c r="AB67" s="369">
        <v>2077.7050789618752</v>
      </c>
      <c r="AC67" s="369">
        <v>2087.655423604318</v>
      </c>
      <c r="AD67" s="369">
        <v>2094.0800842466056</v>
      </c>
      <c r="AE67" s="369">
        <v>2101.3573854102137</v>
      </c>
      <c r="AF67" s="369">
        <v>2107.2918824153267</v>
      </c>
      <c r="AG67" s="369">
        <v>2110.3057368673976</v>
      </c>
      <c r="AH67" s="369">
        <v>2117.4314237251683</v>
      </c>
      <c r="AI67" s="369">
        <v>2110.5596205040465</v>
      </c>
      <c r="AJ67" s="369">
        <v>2109.4173083171308</v>
      </c>
      <c r="AK67" s="369">
        <v>2112.5478845658313</v>
      </c>
      <c r="AL67" s="369">
        <v>2113.6737252166049</v>
      </c>
      <c r="AM67" s="369">
        <v>2110.9209647868565</v>
      </c>
      <c r="AN67" s="369">
        <v>2111.7845899416734</v>
      </c>
      <c r="AO67" s="369">
        <v>2113.4281894800079</v>
      </c>
      <c r="AP67" s="369">
        <v>2119.1954578974623</v>
      </c>
      <c r="AQ67" s="369">
        <v>2122.3181639543122</v>
      </c>
      <c r="AR67" s="369">
        <v>2123.8840886495595</v>
      </c>
      <c r="AS67" s="369">
        <v>2125.1396868881679</v>
      </c>
      <c r="AT67" s="369">
        <v>2123.9534138405365</v>
      </c>
      <c r="AU67" s="369">
        <v>2121.0470646894619</v>
      </c>
      <c r="AV67" s="369">
        <v>2127.7234576692454</v>
      </c>
      <c r="AW67" s="369">
        <v>2131.3839048537084</v>
      </c>
      <c r="AX67" s="369">
        <v>2134.9916834350552</v>
      </c>
      <c r="AY67" s="369">
        <v>2138.9362348657419</v>
      </c>
      <c r="AZ67" s="369">
        <v>2144.759001641934</v>
      </c>
    </row>
    <row r="68" spans="1:52" ht="12" customHeight="1" x14ac:dyDescent="0.35">
      <c r="A68" s="370"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35">
      <c r="A71" s="370"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35">
      <c r="A72" s="370"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35">
      <c r="A73" s="370"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35">
      <c r="A74" s="370"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35">
      <c r="A75" s="370"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35">
      <c r="A76" s="370"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35">
      <c r="A77" s="370"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35">
      <c r="A79" s="368" t="s">
        <v>984</v>
      </c>
      <c r="B79" s="369">
        <v>1402.8910489661057</v>
      </c>
      <c r="C79" s="369">
        <v>1429.3102688915928</v>
      </c>
      <c r="D79" s="369">
        <v>1393.4553097659543</v>
      </c>
      <c r="E79" s="369">
        <v>1446.7410111455574</v>
      </c>
      <c r="F79" s="369">
        <v>1436.368185749853</v>
      </c>
      <c r="G79" s="369">
        <v>1430.1861080042493</v>
      </c>
      <c r="H79" s="369">
        <v>1436.8696210275932</v>
      </c>
      <c r="I79" s="369">
        <v>1429.1075351864963</v>
      </c>
      <c r="J79" s="369">
        <v>1419.0998140003037</v>
      </c>
      <c r="K79" s="369">
        <v>1247.3499836036506</v>
      </c>
      <c r="L79" s="369">
        <v>1348.7139630867437</v>
      </c>
      <c r="M79" s="369">
        <v>1314.479042921269</v>
      </c>
      <c r="N79" s="369">
        <v>1272.2131005165027</v>
      </c>
      <c r="O79" s="369">
        <v>1253.2922111449664</v>
      </c>
      <c r="P79" s="369">
        <v>1202.8425915261867</v>
      </c>
      <c r="Q79" s="369">
        <v>1208.6275128312623</v>
      </c>
      <c r="R79" s="369">
        <v>1231.9766307663958</v>
      </c>
      <c r="S79" s="369">
        <v>1246.7807739603636</v>
      </c>
      <c r="T79" s="369">
        <v>1262.438344074267</v>
      </c>
      <c r="U79" s="369">
        <v>1269.6053325178261</v>
      </c>
      <c r="V79" s="369">
        <v>1275.8600795084058</v>
      </c>
      <c r="W79" s="369">
        <v>1281.512152689937</v>
      </c>
      <c r="X79" s="369">
        <v>1291.5016147812103</v>
      </c>
      <c r="Y79" s="369">
        <v>1298.2391792054484</v>
      </c>
      <c r="Z79" s="369">
        <v>1303.4176627071104</v>
      </c>
      <c r="AA79" s="369">
        <v>1310.3089034216453</v>
      </c>
      <c r="AB79" s="369">
        <v>1316.1957012904959</v>
      </c>
      <c r="AC79" s="369">
        <v>1322.9156285783574</v>
      </c>
      <c r="AD79" s="369">
        <v>1328.1821933811186</v>
      </c>
      <c r="AE79" s="369">
        <v>1332.875745468127</v>
      </c>
      <c r="AF79" s="369">
        <v>1336.4296589112673</v>
      </c>
      <c r="AG79" s="369">
        <v>1341.4140522014879</v>
      </c>
      <c r="AH79" s="369">
        <v>1346.7793495354508</v>
      </c>
      <c r="AI79" s="369">
        <v>1349.3570568498874</v>
      </c>
      <c r="AJ79" s="369">
        <v>1352.8308811381303</v>
      </c>
      <c r="AK79" s="369">
        <v>1356.3721343554369</v>
      </c>
      <c r="AL79" s="369">
        <v>1362.071981760776</v>
      </c>
      <c r="AM79" s="369">
        <v>1366.0219017708623</v>
      </c>
      <c r="AN79" s="369">
        <v>1372.0224104458625</v>
      </c>
      <c r="AO79" s="369">
        <v>1377.3283347331339</v>
      </c>
      <c r="AP79" s="369">
        <v>1382.6516162435778</v>
      </c>
      <c r="AQ79" s="369">
        <v>1389.3013144119595</v>
      </c>
      <c r="AR79" s="369">
        <v>1394.5911168874125</v>
      </c>
      <c r="AS79" s="369">
        <v>1399.6707938021855</v>
      </c>
      <c r="AT79" s="369">
        <v>1405.2762462850139</v>
      </c>
      <c r="AU79" s="369">
        <v>1409.2932411031927</v>
      </c>
      <c r="AV79" s="369">
        <v>1416.524673045076</v>
      </c>
      <c r="AW79" s="369">
        <v>1424.6429466753684</v>
      </c>
      <c r="AX79" s="369">
        <v>1428.6406572782635</v>
      </c>
      <c r="AY79" s="369">
        <v>1435.2151101129734</v>
      </c>
      <c r="AZ79" s="369">
        <v>1442.5234646863687</v>
      </c>
    </row>
    <row r="80" spans="1:52" ht="12" customHeight="1" x14ac:dyDescent="0.35">
      <c r="A80" s="94" t="s">
        <v>985</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3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3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3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3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35">
      <c r="A89" s="92" t="s">
        <v>974</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35">
      <c r="A90" s="92" t="s">
        <v>977</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35">
      <c r="A91" s="92" t="s">
        <v>980</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35">
      <c r="A92" s="92" t="s">
        <v>983</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35">
      <c r="A93" s="92" t="s">
        <v>984</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35">
      <c r="A94" s="94" t="s">
        <v>985</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3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3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3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3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3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35">
      <c r="A103" s="92" t="s">
        <v>974</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35">
      <c r="A104" s="92" t="s">
        <v>977</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35">
      <c r="A105" s="92" t="s">
        <v>980</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35">
      <c r="A106" s="92" t="s">
        <v>983</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35">
      <c r="A107" s="92" t="s">
        <v>984</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35">
      <c r="A108" s="94" t="s">
        <v>985</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3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3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3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3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3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35">
      <c r="A117" s="92" t="s">
        <v>974</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35">
      <c r="A118" s="92" t="s">
        <v>977</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35">
      <c r="A119" s="92" t="s">
        <v>980</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35">
      <c r="A120" s="92" t="s">
        <v>983</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35">
      <c r="A121" s="92" t="s">
        <v>984</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35">
      <c r="A122" s="94" t="s">
        <v>985</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3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3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3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3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3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35">
      <c r="A131" s="92" t="s">
        <v>974</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35">
      <c r="A132" s="92" t="s">
        <v>977</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35">
      <c r="A133" s="92" t="s">
        <v>980</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35">
      <c r="A134" s="92" t="s">
        <v>983</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35">
      <c r="A135" s="92" t="s">
        <v>984</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35">
      <c r="A136" s="94" t="s">
        <v>985</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974</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35">
      <c r="A146" s="92" t="s">
        <v>977</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35">
      <c r="A147" s="92" t="s">
        <v>980</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35">
      <c r="A148" s="92" t="s">
        <v>983</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35">
      <c r="A149" s="92" t="s">
        <v>984</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985</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974</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35">
      <c r="A160" s="92" t="s">
        <v>977</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35">
      <c r="A161" s="92" t="s">
        <v>980</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35">
      <c r="A162" s="92" t="s">
        <v>983</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35">
      <c r="A163" s="92" t="s">
        <v>984</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985</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974</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35">
      <c r="A174" s="92" t="s">
        <v>977</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35">
      <c r="A175" s="92" t="s">
        <v>980</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35">
      <c r="A176" s="92" t="s">
        <v>983</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35">
      <c r="A177" s="92" t="s">
        <v>984</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985</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25015.60285730063</v>
      </c>
      <c r="C183" s="371">
        <v>25040.065145465756</v>
      </c>
      <c r="D183" s="371">
        <v>24480.611381088584</v>
      </c>
      <c r="E183" s="371">
        <v>25653.441733400621</v>
      </c>
      <c r="F183" s="371">
        <v>25919.292444781935</v>
      </c>
      <c r="G183" s="371">
        <v>27715.518880338099</v>
      </c>
      <c r="H183" s="371">
        <v>29823.126625940175</v>
      </c>
      <c r="I183" s="371">
        <v>29939.715371526043</v>
      </c>
      <c r="J183" s="371">
        <v>33179.299483997449</v>
      </c>
      <c r="K183" s="371">
        <v>31500.379329967916</v>
      </c>
      <c r="L183" s="371">
        <v>32533.519282018016</v>
      </c>
      <c r="M183" s="371">
        <v>33797.770159853149</v>
      </c>
      <c r="N183" s="371">
        <v>34108.158331915562</v>
      </c>
      <c r="O183" s="371">
        <v>33586.369261386986</v>
      </c>
      <c r="P183" s="371">
        <v>32680.593651109353</v>
      </c>
      <c r="Q183" s="371">
        <v>30768.438746586809</v>
      </c>
      <c r="R183" s="371">
        <v>28950.524077592207</v>
      </c>
      <c r="S183" s="371">
        <v>27844.607983588663</v>
      </c>
      <c r="T183" s="371">
        <v>28571.379662764535</v>
      </c>
      <c r="U183" s="371">
        <v>30067.492394298373</v>
      </c>
      <c r="V183" s="371">
        <v>30706.540224247423</v>
      </c>
      <c r="W183" s="371">
        <v>30852.337143484885</v>
      </c>
      <c r="X183" s="371">
        <v>31251.060455143124</v>
      </c>
      <c r="Y183" s="371">
        <v>31793.767069979145</v>
      </c>
      <c r="Z183" s="371">
        <v>32110.028260324165</v>
      </c>
      <c r="AA183" s="371">
        <v>32534.125142704059</v>
      </c>
      <c r="AB183" s="371">
        <v>32021.064436405024</v>
      </c>
      <c r="AC183" s="371">
        <v>31675.936522085489</v>
      </c>
      <c r="AD183" s="371">
        <v>31596.214913505501</v>
      </c>
      <c r="AE183" s="371">
        <v>31088.36009369804</v>
      </c>
      <c r="AF183" s="371">
        <v>30746.224315745392</v>
      </c>
      <c r="AG183" s="371">
        <v>30751.068266693586</v>
      </c>
      <c r="AH183" s="371">
        <v>30128.834666729588</v>
      </c>
      <c r="AI183" s="371">
        <v>30371.070682752179</v>
      </c>
      <c r="AJ183" s="371">
        <v>30731.174931841939</v>
      </c>
      <c r="AK183" s="371">
        <v>30877.680721598186</v>
      </c>
      <c r="AL183" s="371">
        <v>31038.899906305105</v>
      </c>
      <c r="AM183" s="371">
        <v>30962.166947964542</v>
      </c>
      <c r="AN183" s="371">
        <v>30991.929683798</v>
      </c>
      <c r="AO183" s="371">
        <v>31122.553158239858</v>
      </c>
      <c r="AP183" s="371">
        <v>31022.279708571263</v>
      </c>
      <c r="AQ183" s="371">
        <v>30651.694971334997</v>
      </c>
      <c r="AR183" s="371">
        <v>30478.162467247079</v>
      </c>
      <c r="AS183" s="371">
        <v>30458.231307302383</v>
      </c>
      <c r="AT183" s="371">
        <v>30508.61971074008</v>
      </c>
      <c r="AU183" s="371">
        <v>30386.70591338689</v>
      </c>
      <c r="AV183" s="371">
        <v>30176.178963723978</v>
      </c>
      <c r="AW183" s="371">
        <v>29905.246368372224</v>
      </c>
      <c r="AX183" s="371">
        <v>29814.676052407453</v>
      </c>
      <c r="AY183" s="371">
        <v>29552.663115492498</v>
      </c>
      <c r="AZ183" s="371">
        <v>29573.934888358628</v>
      </c>
    </row>
    <row r="184" spans="1:52" ht="12" customHeight="1" x14ac:dyDescent="0.35">
      <c r="A184" s="116" t="s">
        <v>77</v>
      </c>
      <c r="B184" s="372">
        <v>2256.1104354815907</v>
      </c>
      <c r="C184" s="372">
        <v>2168.7040914947884</v>
      </c>
      <c r="D184" s="372">
        <v>2131.8893546647514</v>
      </c>
      <c r="E184" s="372">
        <v>2079.9492180480324</v>
      </c>
      <c r="F184" s="372">
        <v>2143.519719094319</v>
      </c>
      <c r="G184" s="372">
        <v>2113.989623534982</v>
      </c>
      <c r="H184" s="372">
        <v>2196.581037670318</v>
      </c>
      <c r="I184" s="372">
        <v>2229.8552892785278</v>
      </c>
      <c r="J184" s="372">
        <v>2204.7548034524721</v>
      </c>
      <c r="K184" s="372">
        <v>2159.9374195822534</v>
      </c>
      <c r="L184" s="372">
        <v>2329.1671963231115</v>
      </c>
      <c r="M184" s="372">
        <v>2429.4329991107766</v>
      </c>
      <c r="N184" s="372">
        <v>2482.3060590827927</v>
      </c>
      <c r="O184" s="372">
        <v>2490.0460359706149</v>
      </c>
      <c r="P184" s="372">
        <v>2553.6712880033338</v>
      </c>
      <c r="Q184" s="372">
        <v>2870.1685437649885</v>
      </c>
      <c r="R184" s="372">
        <v>2811.5643388526337</v>
      </c>
      <c r="S184" s="372">
        <v>2732.2888749035951</v>
      </c>
      <c r="T184" s="372">
        <v>2711.9796241889157</v>
      </c>
      <c r="U184" s="372">
        <v>2830.9974403778897</v>
      </c>
      <c r="V184" s="372">
        <v>2646.0494327111978</v>
      </c>
      <c r="W184" s="372">
        <v>2594.678713090992</v>
      </c>
      <c r="X184" s="372">
        <v>2780.6163942011472</v>
      </c>
      <c r="Y184" s="372">
        <v>2548.4333410863956</v>
      </c>
      <c r="Z184" s="372">
        <v>2470.2482775897083</v>
      </c>
      <c r="AA184" s="372">
        <v>2546.1072093624571</v>
      </c>
      <c r="AB184" s="372">
        <v>2430.4120437705533</v>
      </c>
      <c r="AC184" s="372">
        <v>2371.783410187561</v>
      </c>
      <c r="AD184" s="372">
        <v>2450.6655063341263</v>
      </c>
      <c r="AE184" s="372">
        <v>2350.097396233818</v>
      </c>
      <c r="AF184" s="372">
        <v>2056.4095673510378</v>
      </c>
      <c r="AG184" s="372">
        <v>2075.7272243057496</v>
      </c>
      <c r="AH184" s="372">
        <v>1989.7996043516789</v>
      </c>
      <c r="AI184" s="372">
        <v>2129.0064155631867</v>
      </c>
      <c r="AJ184" s="372">
        <v>2155.0651638987688</v>
      </c>
      <c r="AK184" s="372">
        <v>2066.4817971237567</v>
      </c>
      <c r="AL184" s="372">
        <v>2157.2195485884313</v>
      </c>
      <c r="AM184" s="372">
        <v>2167.2448969650413</v>
      </c>
      <c r="AN184" s="372">
        <v>2271.0358010915888</v>
      </c>
      <c r="AO184" s="372">
        <v>2336.2167728457425</v>
      </c>
      <c r="AP184" s="372">
        <v>2325.2187635330838</v>
      </c>
      <c r="AQ184" s="372">
        <v>2353.5717854126747</v>
      </c>
      <c r="AR184" s="372">
        <v>2396.814661545437</v>
      </c>
      <c r="AS184" s="372">
        <v>2410.868223995471</v>
      </c>
      <c r="AT184" s="372">
        <v>2448.4826354897964</v>
      </c>
      <c r="AU184" s="372">
        <v>2555.739177959008</v>
      </c>
      <c r="AV184" s="372">
        <v>2502.6620144534086</v>
      </c>
      <c r="AW184" s="372">
        <v>2498.9209694771694</v>
      </c>
      <c r="AX184" s="372">
        <v>2510.3624332934378</v>
      </c>
      <c r="AY184" s="372">
        <v>2512.9118283470548</v>
      </c>
      <c r="AZ184" s="372">
        <v>2524.41080732824</v>
      </c>
    </row>
    <row r="185" spans="1:52" ht="12" customHeight="1" x14ac:dyDescent="0.35">
      <c r="A185" s="116" t="s">
        <v>78</v>
      </c>
      <c r="B185" s="372">
        <v>892.4741367887874</v>
      </c>
      <c r="C185" s="372">
        <v>889.8105987729366</v>
      </c>
      <c r="D185" s="372">
        <v>893.22250665297167</v>
      </c>
      <c r="E185" s="372">
        <v>922.90014880268575</v>
      </c>
      <c r="F185" s="372">
        <v>930.49161249969177</v>
      </c>
      <c r="G185" s="372">
        <v>930.85124708995102</v>
      </c>
      <c r="H185" s="372">
        <v>941.18687479783455</v>
      </c>
      <c r="I185" s="372">
        <v>942.14730702401005</v>
      </c>
      <c r="J185" s="372">
        <v>972.58924494650125</v>
      </c>
      <c r="K185" s="372">
        <v>964.5672335294197</v>
      </c>
      <c r="L185" s="372">
        <v>959.80908467817119</v>
      </c>
      <c r="M185" s="372">
        <v>968.95382852945863</v>
      </c>
      <c r="N185" s="372">
        <v>971.91872908891662</v>
      </c>
      <c r="O185" s="372">
        <v>973.72981749348628</v>
      </c>
      <c r="P185" s="372">
        <v>1005.9169004309725</v>
      </c>
      <c r="Q185" s="372">
        <v>978.3673125331585</v>
      </c>
      <c r="R185" s="372">
        <v>980.00802288516968</v>
      </c>
      <c r="S185" s="372">
        <v>975.20094922343185</v>
      </c>
      <c r="T185" s="372">
        <v>968.60054412869613</v>
      </c>
      <c r="U185" s="372">
        <v>953.88793435979017</v>
      </c>
      <c r="V185" s="372">
        <v>947.62287960696619</v>
      </c>
      <c r="W185" s="372">
        <v>944.95399696259847</v>
      </c>
      <c r="X185" s="372">
        <v>944.46348320439529</v>
      </c>
      <c r="Y185" s="372">
        <v>937.73083062157536</v>
      </c>
      <c r="Z185" s="372">
        <v>932.08448330444151</v>
      </c>
      <c r="AA185" s="372">
        <v>918.88546262355453</v>
      </c>
      <c r="AB185" s="372">
        <v>912.69163367788894</v>
      </c>
      <c r="AC185" s="372">
        <v>908.54558082393271</v>
      </c>
      <c r="AD185" s="372">
        <v>918.20167110350837</v>
      </c>
      <c r="AE185" s="372">
        <v>911.78461083574962</v>
      </c>
      <c r="AF185" s="372">
        <v>909.5353078310593</v>
      </c>
      <c r="AG185" s="372">
        <v>894.46518106588678</v>
      </c>
      <c r="AH185" s="372">
        <v>893.75486263897858</v>
      </c>
      <c r="AI185" s="372">
        <v>892.52342981704487</v>
      </c>
      <c r="AJ185" s="372">
        <v>900.50892623799473</v>
      </c>
      <c r="AK185" s="372">
        <v>899.71870119002313</v>
      </c>
      <c r="AL185" s="372">
        <v>896.43278688292742</v>
      </c>
      <c r="AM185" s="372">
        <v>888.25458019782411</v>
      </c>
      <c r="AN185" s="372">
        <v>886.8291727804102</v>
      </c>
      <c r="AO185" s="372">
        <v>887.82602704108899</v>
      </c>
      <c r="AP185" s="372">
        <v>892.46691789016097</v>
      </c>
      <c r="AQ185" s="372">
        <v>891.15385046781</v>
      </c>
      <c r="AR185" s="372">
        <v>888.61316191246908</v>
      </c>
      <c r="AS185" s="372">
        <v>886.13713423184629</v>
      </c>
      <c r="AT185" s="372">
        <v>888.39456717996507</v>
      </c>
      <c r="AU185" s="372">
        <v>892.31934649042114</v>
      </c>
      <c r="AV185" s="372">
        <v>892.07539936458932</v>
      </c>
      <c r="AW185" s="372">
        <v>891.64831767885687</v>
      </c>
      <c r="AX185" s="372">
        <v>889.28835334837697</v>
      </c>
      <c r="AY185" s="372">
        <v>890.29781286603531</v>
      </c>
      <c r="AZ185" s="372">
        <v>891.05571421496575</v>
      </c>
    </row>
    <row r="186" spans="1:52" ht="12" customHeight="1" x14ac:dyDescent="0.35">
      <c r="A186" s="116" t="s">
        <v>79</v>
      </c>
      <c r="B186" s="372">
        <v>597.72076819228948</v>
      </c>
      <c r="C186" s="372">
        <v>595.96195663480069</v>
      </c>
      <c r="D186" s="372">
        <v>598.27851237118864</v>
      </c>
      <c r="E186" s="372">
        <v>617.17708787826598</v>
      </c>
      <c r="F186" s="372">
        <v>622.05352147110227</v>
      </c>
      <c r="G186" s="372">
        <v>622.27477266718267</v>
      </c>
      <c r="H186" s="372">
        <v>629.0431423702197</v>
      </c>
      <c r="I186" s="372">
        <v>629.70796893638601</v>
      </c>
      <c r="J186" s="372">
        <v>649.6544082481646</v>
      </c>
      <c r="K186" s="372">
        <v>644.10893093232278</v>
      </c>
      <c r="L186" s="372">
        <v>641.04791059109232</v>
      </c>
      <c r="M186" s="372">
        <v>647.06307060038137</v>
      </c>
      <c r="N186" s="372">
        <v>649.15368173607794</v>
      </c>
      <c r="O186" s="372">
        <v>650.17147876607464</v>
      </c>
      <c r="P186" s="372">
        <v>671.37464587934414</v>
      </c>
      <c r="Q186" s="372">
        <v>653.4646223084294</v>
      </c>
      <c r="R186" s="372">
        <v>653.84930854833271</v>
      </c>
      <c r="S186" s="372">
        <v>652.51165504577864</v>
      </c>
      <c r="T186" s="372">
        <v>648.66536560565328</v>
      </c>
      <c r="U186" s="372">
        <v>643.36202907454901</v>
      </c>
      <c r="V186" s="372">
        <v>641.80762875509072</v>
      </c>
      <c r="W186" s="372">
        <v>641.90747052244251</v>
      </c>
      <c r="X186" s="372">
        <v>641.59142347145792</v>
      </c>
      <c r="Y186" s="372">
        <v>641.94822553828374</v>
      </c>
      <c r="Z186" s="372">
        <v>642.21752520878999</v>
      </c>
      <c r="AA186" s="372">
        <v>643.04874043563893</v>
      </c>
      <c r="AB186" s="372">
        <v>641.58418243942845</v>
      </c>
      <c r="AC186" s="372">
        <v>642.22162939614657</v>
      </c>
      <c r="AD186" s="372">
        <v>643.53962483924056</v>
      </c>
      <c r="AE186" s="372">
        <v>644.4425969588126</v>
      </c>
      <c r="AF186" s="372">
        <v>645.09474740913481</v>
      </c>
      <c r="AG186" s="372">
        <v>645.7451275926303</v>
      </c>
      <c r="AH186" s="372">
        <v>646.6278967215701</v>
      </c>
      <c r="AI186" s="372">
        <v>647.04050170986966</v>
      </c>
      <c r="AJ186" s="372">
        <v>646.93838233221766</v>
      </c>
      <c r="AK186" s="372">
        <v>647.4973465758568</v>
      </c>
      <c r="AL186" s="372">
        <v>649.70152524581397</v>
      </c>
      <c r="AM186" s="372">
        <v>650.20516890389115</v>
      </c>
      <c r="AN186" s="372">
        <v>649.49170061122379</v>
      </c>
      <c r="AO186" s="372">
        <v>649.58637675314787</v>
      </c>
      <c r="AP186" s="372">
        <v>650.01017758328635</v>
      </c>
      <c r="AQ186" s="372">
        <v>650.07710470059226</v>
      </c>
      <c r="AR186" s="372">
        <v>650.11428637866618</v>
      </c>
      <c r="AS186" s="372">
        <v>650.45401080495367</v>
      </c>
      <c r="AT186" s="372">
        <v>651.45373009804121</v>
      </c>
      <c r="AU186" s="372">
        <v>652.60249086577016</v>
      </c>
      <c r="AV186" s="372">
        <v>652.97396015902484</v>
      </c>
      <c r="AW186" s="372">
        <v>653.46113502615196</v>
      </c>
      <c r="AX186" s="372">
        <v>654.10124752607896</v>
      </c>
      <c r="AY186" s="372">
        <v>654.63831687592176</v>
      </c>
      <c r="AZ186" s="372">
        <v>654.91458912934684</v>
      </c>
    </row>
    <row r="187" spans="1:52" ht="12" customHeight="1" x14ac:dyDescent="0.35">
      <c r="A187" s="116" t="s">
        <v>80</v>
      </c>
      <c r="B187" s="372">
        <v>21269.297516837963</v>
      </c>
      <c r="C187" s="372">
        <v>21385.588498563229</v>
      </c>
      <c r="D187" s="372">
        <v>20857.221007399672</v>
      </c>
      <c r="E187" s="372">
        <v>22033.415278671637</v>
      </c>
      <c r="F187" s="372">
        <v>22223.227591716823</v>
      </c>
      <c r="G187" s="372">
        <v>24048.403237045983</v>
      </c>
      <c r="H187" s="372">
        <v>26056.315571101801</v>
      </c>
      <c r="I187" s="372">
        <v>26138.004806287117</v>
      </c>
      <c r="J187" s="372">
        <v>29352.30102735031</v>
      </c>
      <c r="K187" s="372">
        <v>27731.76574592392</v>
      </c>
      <c r="L187" s="372">
        <v>28603.49509042564</v>
      </c>
      <c r="M187" s="372">
        <v>29752.320261612535</v>
      </c>
      <c r="N187" s="372">
        <v>30004.779862007777</v>
      </c>
      <c r="O187" s="372">
        <v>29472.421929156808</v>
      </c>
      <c r="P187" s="372">
        <v>28449.630816795703</v>
      </c>
      <c r="Q187" s="372">
        <v>26266.438267980233</v>
      </c>
      <c r="R187" s="372">
        <v>24505.102407306069</v>
      </c>
      <c r="S187" s="372">
        <v>23484.606504415857</v>
      </c>
      <c r="T187" s="372">
        <v>24242.13412884127</v>
      </c>
      <c r="U187" s="372">
        <v>25639.244990486146</v>
      </c>
      <c r="V187" s="372">
        <v>26471.060283174167</v>
      </c>
      <c r="W187" s="372">
        <v>26670.796962908851</v>
      </c>
      <c r="X187" s="372">
        <v>26884.389154266126</v>
      </c>
      <c r="Y187" s="372">
        <v>27665.65467273289</v>
      </c>
      <c r="Z187" s="372">
        <v>28065.477974221227</v>
      </c>
      <c r="AA187" s="372">
        <v>28426.083730282407</v>
      </c>
      <c r="AB187" s="372">
        <v>28036.376576517152</v>
      </c>
      <c r="AC187" s="372">
        <v>27753.385901677848</v>
      </c>
      <c r="AD187" s="372">
        <v>27583.808111228624</v>
      </c>
      <c r="AE187" s="372">
        <v>27182.035489669659</v>
      </c>
      <c r="AF187" s="372">
        <v>27135.184693154159</v>
      </c>
      <c r="AG187" s="372">
        <v>27135.130733729318</v>
      </c>
      <c r="AH187" s="372">
        <v>26598.652303017359</v>
      </c>
      <c r="AI187" s="372">
        <v>26702.500335662076</v>
      </c>
      <c r="AJ187" s="372">
        <v>27028.662459372958</v>
      </c>
      <c r="AK187" s="372">
        <v>27263.982876708549</v>
      </c>
      <c r="AL187" s="372">
        <v>27335.546045587933</v>
      </c>
      <c r="AM187" s="372">
        <v>27256.462301897787</v>
      </c>
      <c r="AN187" s="372">
        <v>27184.573009314776</v>
      </c>
      <c r="AO187" s="372">
        <v>27248.923981599877</v>
      </c>
      <c r="AP187" s="372">
        <v>27154.583849564733</v>
      </c>
      <c r="AQ187" s="372">
        <v>26756.892230753921</v>
      </c>
      <c r="AR187" s="372">
        <v>26542.620357410506</v>
      </c>
      <c r="AS187" s="372">
        <v>26510.771938270111</v>
      </c>
      <c r="AT187" s="372">
        <v>26520.288777972277</v>
      </c>
      <c r="AU187" s="372">
        <v>26286.04489807169</v>
      </c>
      <c r="AV187" s="372">
        <v>26128.467589746953</v>
      </c>
      <c r="AW187" s="372">
        <v>25861.215946190045</v>
      </c>
      <c r="AX187" s="372">
        <v>25760.924018239559</v>
      </c>
      <c r="AY187" s="372">
        <v>25494.815157403486</v>
      </c>
      <c r="AZ187" s="372">
        <v>25503.553777686077</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677.32060578950689</v>
      </c>
      <c r="C192" s="376">
        <v>678.38914289239267</v>
      </c>
      <c r="D192" s="376">
        <v>660.95286279021741</v>
      </c>
      <c r="E192" s="376">
        <v>702.48299215772147</v>
      </c>
      <c r="F192" s="376">
        <v>716.9090876341503</v>
      </c>
      <c r="G192" s="376">
        <v>766.99171487922251</v>
      </c>
      <c r="H192" s="376">
        <v>829.87137111430206</v>
      </c>
      <c r="I192" s="376">
        <v>841.71746440233039</v>
      </c>
      <c r="J192" s="376">
        <v>940.734381821395</v>
      </c>
      <c r="K192" s="376">
        <v>897.75308655236131</v>
      </c>
      <c r="L192" s="376">
        <v>929.95523334970096</v>
      </c>
      <c r="M192" s="376">
        <v>971.32460052416218</v>
      </c>
      <c r="N192" s="376">
        <v>992.86584536107682</v>
      </c>
      <c r="O192" s="376">
        <v>986.32300964860133</v>
      </c>
      <c r="P192" s="376">
        <v>975.65993337697898</v>
      </c>
      <c r="Q192" s="376">
        <v>945.14869691370257</v>
      </c>
      <c r="R192" s="376">
        <v>893.48289262033677</v>
      </c>
      <c r="S192" s="376">
        <v>861.74770895336371</v>
      </c>
      <c r="T192" s="376">
        <v>896.46158493039684</v>
      </c>
      <c r="U192" s="376">
        <v>951.15273830280137</v>
      </c>
      <c r="V192" s="376">
        <v>982.90358517181278</v>
      </c>
      <c r="W192" s="376">
        <v>991.71355168776324</v>
      </c>
      <c r="X192" s="376">
        <v>1000.8498073442047</v>
      </c>
      <c r="Y192" s="376">
        <v>1027.691171719978</v>
      </c>
      <c r="Z192" s="376">
        <v>1044.8529856573036</v>
      </c>
      <c r="AA192" s="376">
        <v>1058.9419113564663</v>
      </c>
      <c r="AB192" s="376">
        <v>1049.5200712983121</v>
      </c>
      <c r="AC192" s="376">
        <v>1042.8248324856086</v>
      </c>
      <c r="AD192" s="376">
        <v>1038.9687910791226</v>
      </c>
      <c r="AE192" s="376">
        <v>1028.7676913747057</v>
      </c>
      <c r="AF192" s="376">
        <v>1021.0290526360764</v>
      </c>
      <c r="AG192" s="376">
        <v>1023.1232385230537</v>
      </c>
      <c r="AH192" s="376">
        <v>1004.2279444388553</v>
      </c>
      <c r="AI192" s="376">
        <v>1018.0373940882171</v>
      </c>
      <c r="AJ192" s="376">
        <v>1032.8133034565028</v>
      </c>
      <c r="AK192" s="376">
        <v>1040.3120951146307</v>
      </c>
      <c r="AL192" s="376">
        <v>1047.168051741817</v>
      </c>
      <c r="AM192" s="376">
        <v>1048.2788610742177</v>
      </c>
      <c r="AN192" s="376">
        <v>1052.5492678328908</v>
      </c>
      <c r="AO192" s="376">
        <v>1059.4324944483171</v>
      </c>
      <c r="AP192" s="376">
        <v>1057.7160238172432</v>
      </c>
      <c r="AQ192" s="376">
        <v>1047.0662696473828</v>
      </c>
      <c r="AR192" s="376">
        <v>1043.7891637181833</v>
      </c>
      <c r="AS192" s="376">
        <v>1046.0651464924233</v>
      </c>
      <c r="AT192" s="376">
        <v>1050.8195655999805</v>
      </c>
      <c r="AU192" s="376">
        <v>1052.203150456922</v>
      </c>
      <c r="AV192" s="376">
        <v>1046.2549321535309</v>
      </c>
      <c r="AW192" s="376">
        <v>1038.6175666330173</v>
      </c>
      <c r="AX192" s="376">
        <v>1038.8593015005592</v>
      </c>
      <c r="AY192" s="376">
        <v>1031.8268417362842</v>
      </c>
      <c r="AZ192" s="376">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1096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3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3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3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3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3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3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3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3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3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3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3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3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3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48.402361245885245</v>
      </c>
      <c r="C33" s="362">
        <v>48.011338919531653</v>
      </c>
      <c r="D33" s="362">
        <v>46.678383911480395</v>
      </c>
      <c r="E33" s="362">
        <v>48.272259589260997</v>
      </c>
      <c r="F33" s="362">
        <v>48.722997919660457</v>
      </c>
      <c r="G33" s="362">
        <v>47.137806825951102</v>
      </c>
      <c r="H33" s="362">
        <v>42.967839450156262</v>
      </c>
      <c r="I33" s="362">
        <v>41.452652526517873</v>
      </c>
      <c r="J33" s="362">
        <v>40.219824583038026</v>
      </c>
      <c r="K33" s="362">
        <v>42.293909488097974</v>
      </c>
      <c r="L33" s="362">
        <v>38.141379209109061</v>
      </c>
      <c r="M33" s="362">
        <v>34.657637331435268</v>
      </c>
      <c r="N33" s="362">
        <v>36.272334929684064</v>
      </c>
      <c r="O33" s="362">
        <v>36.402701710144584</v>
      </c>
      <c r="P33" s="362">
        <v>31.73266840401374</v>
      </c>
      <c r="Q33" s="362">
        <v>29.787929451577643</v>
      </c>
      <c r="R33" s="362">
        <v>30.498754574580296</v>
      </c>
      <c r="S33" s="362">
        <v>29.592180740496627</v>
      </c>
      <c r="T33" s="362">
        <v>29.002505163618036</v>
      </c>
      <c r="U33" s="362">
        <v>28.583426183009031</v>
      </c>
      <c r="V33" s="362">
        <v>27.929268064445754</v>
      </c>
      <c r="W33" s="362">
        <v>27.526061389830172</v>
      </c>
      <c r="X33" s="362">
        <v>27.568782545792107</v>
      </c>
      <c r="Y33" s="362">
        <v>27.14499985537535</v>
      </c>
      <c r="Z33" s="362">
        <v>26.797432573050219</v>
      </c>
      <c r="AA33" s="362">
        <v>26.710543938745786</v>
      </c>
      <c r="AB33" s="362">
        <v>26.356706441062798</v>
      </c>
      <c r="AC33" s="362">
        <v>26.144168698617587</v>
      </c>
      <c r="AD33" s="362">
        <v>26.103480124188941</v>
      </c>
      <c r="AE33" s="362">
        <v>25.804199368028268</v>
      </c>
      <c r="AF33" s="362">
        <v>25.605078548601043</v>
      </c>
      <c r="AG33" s="362">
        <v>25.449961632383506</v>
      </c>
      <c r="AH33" s="362">
        <v>25.287027620659039</v>
      </c>
      <c r="AI33" s="362">
        <v>25.107979104064786</v>
      </c>
      <c r="AJ33" s="362">
        <v>24.924120095398113</v>
      </c>
      <c r="AK33" s="362">
        <v>24.737428045016738</v>
      </c>
      <c r="AL33" s="362">
        <v>24.588376014279962</v>
      </c>
      <c r="AM33" s="362">
        <v>24.385551022505705</v>
      </c>
      <c r="AN33" s="362">
        <v>24.231009037284572</v>
      </c>
      <c r="AO33" s="362">
        <v>24.05982728541661</v>
      </c>
      <c r="AP33" s="362">
        <v>23.885365140395105</v>
      </c>
      <c r="AQ33" s="362">
        <v>23.676460198244776</v>
      </c>
      <c r="AR33" s="362">
        <v>23.475527518910539</v>
      </c>
      <c r="AS33" s="362">
        <v>23.250903284743462</v>
      </c>
      <c r="AT33" s="362">
        <v>23.011038854519533</v>
      </c>
      <c r="AU33" s="362">
        <v>22.741091310861393</v>
      </c>
      <c r="AV33" s="362">
        <v>22.538454954868712</v>
      </c>
      <c r="AW33" s="362">
        <v>22.334877061217412</v>
      </c>
      <c r="AX33" s="362">
        <v>22.124227976111424</v>
      </c>
      <c r="AY33" s="362">
        <v>21.918363372185173</v>
      </c>
      <c r="AZ33" s="362">
        <v>21.720358939998913</v>
      </c>
    </row>
    <row r="34" spans="1:52" ht="12" customHeight="1" x14ac:dyDescent="0.35">
      <c r="A34" s="363" t="s">
        <v>862</v>
      </c>
      <c r="B34" s="364">
        <v>35.420774082114271</v>
      </c>
      <c r="C34" s="364">
        <v>35.312350519042681</v>
      </c>
      <c r="D34" s="364">
        <v>35.341095252199736</v>
      </c>
      <c r="E34" s="364">
        <v>34.782901461308406</v>
      </c>
      <c r="F34" s="364">
        <v>34.533856552075797</v>
      </c>
      <c r="G34" s="364">
        <v>34.422701602287312</v>
      </c>
      <c r="H34" s="364">
        <v>34.324600845602731</v>
      </c>
      <c r="I34" s="364">
        <v>33.914185251608302</v>
      </c>
      <c r="J34" s="364">
        <v>33.994359676164308</v>
      </c>
      <c r="K34" s="364">
        <v>33.942790515347951</v>
      </c>
      <c r="L34" s="364">
        <v>33.143662737720298</v>
      </c>
      <c r="M34" s="364">
        <v>32.510773433450652</v>
      </c>
      <c r="N34" s="364">
        <v>32.295574126340391</v>
      </c>
      <c r="O34" s="364">
        <v>31.658552883629586</v>
      </c>
      <c r="P34" s="364">
        <v>30.757274822795711</v>
      </c>
      <c r="Q34" s="364">
        <v>29.787929451577657</v>
      </c>
      <c r="R34" s="364">
        <v>29.626223376448895</v>
      </c>
      <c r="S34" s="364">
        <v>29.415214536717706</v>
      </c>
      <c r="T34" s="364">
        <v>29.095910467334985</v>
      </c>
      <c r="U34" s="364">
        <v>28.982584915036007</v>
      </c>
      <c r="V34" s="364">
        <v>28.622779087978504</v>
      </c>
      <c r="W34" s="364">
        <v>28.470089411712042</v>
      </c>
      <c r="X34" s="364">
        <v>28.625711715566037</v>
      </c>
      <c r="Y34" s="364">
        <v>28.352665259268495</v>
      </c>
      <c r="Z34" s="364">
        <v>28.144098706990036</v>
      </c>
      <c r="AA34" s="364">
        <v>28.150608169097879</v>
      </c>
      <c r="AB34" s="364">
        <v>27.904064792887937</v>
      </c>
      <c r="AC34" s="364">
        <v>27.75767911254492</v>
      </c>
      <c r="AD34" s="364">
        <v>27.834835647928713</v>
      </c>
      <c r="AE34" s="364">
        <v>27.629957893182066</v>
      </c>
      <c r="AF34" s="364">
        <v>27.531144895122608</v>
      </c>
      <c r="AG34" s="364">
        <v>27.48857378929678</v>
      </c>
      <c r="AH34" s="364">
        <v>27.438087400685816</v>
      </c>
      <c r="AI34" s="364">
        <v>27.354287698759961</v>
      </c>
      <c r="AJ34" s="364">
        <v>27.301017243118164</v>
      </c>
      <c r="AK34" s="364">
        <v>27.233707294226701</v>
      </c>
      <c r="AL34" s="364">
        <v>27.203707682111922</v>
      </c>
      <c r="AM34" s="364">
        <v>27.124172000207878</v>
      </c>
      <c r="AN34" s="364">
        <v>27.087625294065489</v>
      </c>
      <c r="AO34" s="364">
        <v>27.050800379420163</v>
      </c>
      <c r="AP34" s="364">
        <v>27.003202388881856</v>
      </c>
      <c r="AQ34" s="364">
        <v>26.924418701684246</v>
      </c>
      <c r="AR34" s="364">
        <v>26.859196236597533</v>
      </c>
      <c r="AS34" s="364">
        <v>26.782452671776063</v>
      </c>
      <c r="AT34" s="364">
        <v>26.678205746522487</v>
      </c>
      <c r="AU34" s="364">
        <v>26.549825022410293</v>
      </c>
      <c r="AV34" s="364">
        <v>26.494627670898051</v>
      </c>
      <c r="AW34" s="364">
        <v>26.435397342120915</v>
      </c>
      <c r="AX34" s="364">
        <v>26.360666911396724</v>
      </c>
      <c r="AY34" s="364">
        <v>26.302501368461662</v>
      </c>
      <c r="AZ34" s="364">
        <v>26.236093563927465</v>
      </c>
    </row>
    <row r="35" spans="1:52" ht="12" customHeight="1" x14ac:dyDescent="0.35">
      <c r="A35" s="166" t="s">
        <v>863</v>
      </c>
      <c r="B35" s="365">
        <v>44.707397077941323</v>
      </c>
      <c r="C35" s="365">
        <v>45.653308480220325</v>
      </c>
      <c r="D35" s="365">
        <v>44.456394100020013</v>
      </c>
      <c r="E35" s="365">
        <v>42.448092671139975</v>
      </c>
      <c r="F35" s="365">
        <v>39.871326544149255</v>
      </c>
      <c r="G35" s="365">
        <v>37.370255401508835</v>
      </c>
      <c r="H35" s="365">
        <v>37.063170217103874</v>
      </c>
      <c r="I35" s="365">
        <v>35.70113563614084</v>
      </c>
      <c r="J35" s="365">
        <v>31.849918689379866</v>
      </c>
      <c r="K35" s="365">
        <v>31.633542872849834</v>
      </c>
      <c r="L35" s="365">
        <v>31.197382748572085</v>
      </c>
      <c r="M35" s="365">
        <v>29.81546400899785</v>
      </c>
      <c r="N35" s="365">
        <v>29.124908199611514</v>
      </c>
      <c r="O35" s="365">
        <v>29.900436332690955</v>
      </c>
      <c r="P35" s="365">
        <v>26.399494439905983</v>
      </c>
      <c r="Q35" s="365">
        <v>26.213290707054032</v>
      </c>
      <c r="R35" s="365">
        <v>26.033634693600732</v>
      </c>
      <c r="S35" s="365">
        <v>26.108717893238257</v>
      </c>
      <c r="T35" s="365">
        <v>25.801389814207926</v>
      </c>
      <c r="U35" s="365">
        <v>25.293648956188839</v>
      </c>
      <c r="V35" s="365">
        <v>24.970738169597009</v>
      </c>
      <c r="W35" s="365">
        <v>24.936718674917888</v>
      </c>
      <c r="X35" s="365">
        <v>24.81566552928286</v>
      </c>
      <c r="Y35" s="365">
        <v>24.689518224867282</v>
      </c>
      <c r="Z35" s="365">
        <v>24.582835597094185</v>
      </c>
      <c r="AA35" s="365">
        <v>24.478050117408657</v>
      </c>
      <c r="AB35" s="365">
        <v>24.40378564713745</v>
      </c>
      <c r="AC35" s="365">
        <v>24.328875922048031</v>
      </c>
      <c r="AD35" s="365">
        <v>24.272766835622789</v>
      </c>
      <c r="AE35" s="365">
        <v>24.215499109390251</v>
      </c>
      <c r="AF35" s="365">
        <v>24.142465417994703</v>
      </c>
      <c r="AG35" s="365">
        <v>24.100329948800624</v>
      </c>
      <c r="AH35" s="365">
        <v>24.07694758042981</v>
      </c>
      <c r="AI35" s="365">
        <v>23.879914066009491</v>
      </c>
      <c r="AJ35" s="365">
        <v>23.857814743150811</v>
      </c>
      <c r="AK35" s="365">
        <v>23.659369439676787</v>
      </c>
      <c r="AL35" s="365">
        <v>23.527502985674481</v>
      </c>
      <c r="AM35" s="365">
        <v>23.372411855075697</v>
      </c>
      <c r="AN35" s="365">
        <v>23.314191239059998</v>
      </c>
      <c r="AO35" s="365">
        <v>23.277124727512557</v>
      </c>
      <c r="AP35" s="365">
        <v>23.129570485334252</v>
      </c>
      <c r="AQ35" s="365">
        <v>22.824041570964329</v>
      </c>
      <c r="AR35" s="365">
        <v>22.629045475896056</v>
      </c>
      <c r="AS35" s="365">
        <v>22.389182816484713</v>
      </c>
      <c r="AT35" s="365">
        <v>22.055799967542725</v>
      </c>
      <c r="AU35" s="365">
        <v>21.790786142743968</v>
      </c>
      <c r="AV35" s="365">
        <v>21.683319766529351</v>
      </c>
      <c r="AW35" s="365">
        <v>21.576449506906336</v>
      </c>
      <c r="AX35" s="365">
        <v>21.463568954405773</v>
      </c>
      <c r="AY35" s="365">
        <v>21.372316051038805</v>
      </c>
      <c r="AZ35" s="365">
        <v>21.282722923369921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3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35">
      <c r="A40" s="366" t="s">
        <v>42</v>
      </c>
      <c r="B40" s="367">
        <v>280.51841292609794</v>
      </c>
      <c r="C40" s="367">
        <v>287.15557365115137</v>
      </c>
      <c r="D40" s="367">
        <v>277.93189983224181</v>
      </c>
      <c r="E40" s="367">
        <v>293.98946202192718</v>
      </c>
      <c r="F40" s="367">
        <v>299.87312478878545</v>
      </c>
      <c r="G40" s="367">
        <v>289.53022191038241</v>
      </c>
      <c r="H40" s="367">
        <v>281.73225816468477</v>
      </c>
      <c r="I40" s="367">
        <v>280.15417315664916</v>
      </c>
      <c r="J40" s="367">
        <v>257.27504091632198</v>
      </c>
      <c r="K40" s="367">
        <v>221.9196472621687</v>
      </c>
      <c r="L40" s="367">
        <v>245.02312859835968</v>
      </c>
      <c r="M40" s="367">
        <v>239.08733784585903</v>
      </c>
      <c r="N40" s="367">
        <v>242.4533164715898</v>
      </c>
      <c r="O40" s="367">
        <v>248.75587569356986</v>
      </c>
      <c r="P40" s="367">
        <v>236.58831083005305</v>
      </c>
      <c r="Q40" s="367">
        <v>239.41105760886114</v>
      </c>
      <c r="R40" s="367">
        <v>255.67291160151282</v>
      </c>
      <c r="S40" s="367">
        <v>259.55253495775685</v>
      </c>
      <c r="T40" s="367">
        <v>264.31937102785054</v>
      </c>
      <c r="U40" s="367">
        <v>266.63165847220978</v>
      </c>
      <c r="V40" s="367">
        <v>265.78654524562796</v>
      </c>
      <c r="W40" s="367">
        <v>266.75851542336801</v>
      </c>
      <c r="X40" s="367">
        <v>269.12100588183131</v>
      </c>
      <c r="Y40" s="367">
        <v>269.15765679201689</v>
      </c>
      <c r="Z40" s="367">
        <v>269.25690634520845</v>
      </c>
      <c r="AA40" s="367">
        <v>269.03457689604528</v>
      </c>
      <c r="AB40" s="367">
        <v>269.6939911487359</v>
      </c>
      <c r="AC40" s="367">
        <v>269.93847607129868</v>
      </c>
      <c r="AD40" s="367">
        <v>271.28745594371452</v>
      </c>
      <c r="AE40" s="367">
        <v>272.72745389729238</v>
      </c>
      <c r="AF40" s="367">
        <v>273.67103728582754</v>
      </c>
      <c r="AG40" s="367">
        <v>273.60100846994476</v>
      </c>
      <c r="AH40" s="367">
        <v>274.39089653938265</v>
      </c>
      <c r="AI40" s="367">
        <v>274.03949442660127</v>
      </c>
      <c r="AJ40" s="367">
        <v>272.79649967060044</v>
      </c>
      <c r="AK40" s="367">
        <v>272.01762331316297</v>
      </c>
      <c r="AL40" s="367">
        <v>272.91150897605814</v>
      </c>
      <c r="AM40" s="367">
        <v>272.70750455292983</v>
      </c>
      <c r="AN40" s="367">
        <v>273.87536294434318</v>
      </c>
      <c r="AO40" s="367">
        <v>274.83632426026588</v>
      </c>
      <c r="AP40" s="367">
        <v>275.3953276272851</v>
      </c>
      <c r="AQ40" s="367">
        <v>275.01002282441425</v>
      </c>
      <c r="AR40" s="367">
        <v>275.55797382216349</v>
      </c>
      <c r="AS40" s="367">
        <v>274.52051469505653</v>
      </c>
      <c r="AT40" s="367">
        <v>273.14680407667424</v>
      </c>
      <c r="AU40" s="367">
        <v>272.00806206283403</v>
      </c>
      <c r="AV40" s="367">
        <v>272.19874911710974</v>
      </c>
      <c r="AW40" s="367">
        <v>271.90960354631682</v>
      </c>
      <c r="AX40" s="367">
        <v>273.04516695605304</v>
      </c>
      <c r="AY40" s="367">
        <v>274.00642356019671</v>
      </c>
      <c r="AZ40" s="367">
        <v>274.63100774829286</v>
      </c>
    </row>
    <row r="41" spans="1:52" ht="12" customHeight="1" x14ac:dyDescent="0.3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3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3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3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3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3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3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35">
      <c r="A48" s="368" t="s">
        <v>1097</v>
      </c>
      <c r="B48" s="369">
        <v>728.99599587654939</v>
      </c>
      <c r="C48" s="369">
        <v>748.5418257113563</v>
      </c>
      <c r="D48" s="369">
        <v>721.97572432962204</v>
      </c>
      <c r="E48" s="369">
        <v>760.22351749474024</v>
      </c>
      <c r="F48" s="369">
        <v>761.77027331627494</v>
      </c>
      <c r="G48" s="369">
        <v>722.65454739203165</v>
      </c>
      <c r="H48" s="369">
        <v>694.41297233348962</v>
      </c>
      <c r="I48" s="369">
        <v>695.19903699829422</v>
      </c>
      <c r="J48" s="369">
        <v>621.45544345023768</v>
      </c>
      <c r="K48" s="369">
        <v>535.94735902218008</v>
      </c>
      <c r="L48" s="369">
        <v>574.50373242797104</v>
      </c>
      <c r="M48" s="369">
        <v>563.35144982453767</v>
      </c>
      <c r="N48" s="369">
        <v>579.03474647911662</v>
      </c>
      <c r="O48" s="369">
        <v>600.27333201104454</v>
      </c>
      <c r="P48" s="369">
        <v>568.95391303325323</v>
      </c>
      <c r="Q48" s="369">
        <v>577.24427087769811</v>
      </c>
      <c r="R48" s="369">
        <v>620.48616681546719</v>
      </c>
      <c r="S48" s="369">
        <v>629.27384823466843</v>
      </c>
      <c r="T48" s="369">
        <v>638.22533969971323</v>
      </c>
      <c r="U48" s="369">
        <v>638.78793953725472</v>
      </c>
      <c r="V48" s="369">
        <v>640.77406641483469</v>
      </c>
      <c r="W48" s="369">
        <v>647.09106425091466</v>
      </c>
      <c r="X48" s="369">
        <v>653.70407590932143</v>
      </c>
      <c r="Y48" s="369">
        <v>658.27271297395021</v>
      </c>
      <c r="Z48" s="369">
        <v>663.07066076116973</v>
      </c>
      <c r="AA48" s="369">
        <v>669.038576424707</v>
      </c>
      <c r="AB48" s="369">
        <v>675.34104169014279</v>
      </c>
      <c r="AC48" s="369">
        <v>682.51005554053972</v>
      </c>
      <c r="AD48" s="369">
        <v>689.0507526369081</v>
      </c>
      <c r="AE48" s="369">
        <v>695.88327767841508</v>
      </c>
      <c r="AF48" s="369">
        <v>702.54571622963658</v>
      </c>
      <c r="AG48" s="369">
        <v>709.26450937220011</v>
      </c>
      <c r="AH48" s="369">
        <v>716.63031064867107</v>
      </c>
      <c r="AI48" s="369">
        <v>723.28261664284969</v>
      </c>
      <c r="AJ48" s="369">
        <v>731.37369079275436</v>
      </c>
      <c r="AK48" s="369">
        <v>737.41067168678364</v>
      </c>
      <c r="AL48" s="369">
        <v>746.98280898251721</v>
      </c>
      <c r="AM48" s="369">
        <v>753.49742586952107</v>
      </c>
      <c r="AN48" s="369">
        <v>762.86159881359799</v>
      </c>
      <c r="AO48" s="369">
        <v>769.56460543220464</v>
      </c>
      <c r="AP48" s="369">
        <v>780.57367029017655</v>
      </c>
      <c r="AQ48" s="369">
        <v>788.59095799993781</v>
      </c>
      <c r="AR48" s="369">
        <v>794.8213019603121</v>
      </c>
      <c r="AS48" s="369">
        <v>799.1283262099181</v>
      </c>
      <c r="AT48" s="369">
        <v>802.62017048535654</v>
      </c>
      <c r="AU48" s="369">
        <v>809.61217725168274</v>
      </c>
      <c r="AV48" s="369">
        <v>816.42350080483982</v>
      </c>
      <c r="AW48" s="369">
        <v>823.33775823307326</v>
      </c>
      <c r="AX48" s="369">
        <v>830.44496992758638</v>
      </c>
      <c r="AY48" s="369">
        <v>837.38398383746278</v>
      </c>
      <c r="AZ48" s="369">
        <v>844.78652118633886</v>
      </c>
    </row>
    <row r="49" spans="1:52" ht="12" customHeight="1" x14ac:dyDescent="0.35">
      <c r="A49" s="80" t="s">
        <v>1098</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3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3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3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3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3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35">
      <c r="A55" s="80" t="s">
        <v>1099</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35">
      <c r="A56" s="368" t="s">
        <v>1100</v>
      </c>
      <c r="B56" s="369">
        <v>513.30756515214705</v>
      </c>
      <c r="C56" s="369">
        <v>526.56310514981999</v>
      </c>
      <c r="D56" s="369">
        <v>509.93931784799264</v>
      </c>
      <c r="E56" s="369">
        <v>540.77785490984809</v>
      </c>
      <c r="F56" s="369">
        <v>546.96739698110707</v>
      </c>
      <c r="G56" s="369">
        <v>528.13919889230874</v>
      </c>
      <c r="H56" s="369">
        <v>516.14809320788197</v>
      </c>
      <c r="I56" s="369">
        <v>513.69141301958859</v>
      </c>
      <c r="J56" s="369">
        <v>472.58512614824269</v>
      </c>
      <c r="K56" s="369">
        <v>407.68879906392635</v>
      </c>
      <c r="L56" s="369">
        <v>448.40327948026493</v>
      </c>
      <c r="M56" s="369">
        <v>441.49911473477965</v>
      </c>
      <c r="N56" s="369">
        <v>451.20283382949111</v>
      </c>
      <c r="O56" s="369">
        <v>464.21271033095223</v>
      </c>
      <c r="P56" s="369">
        <v>440.44623581540327</v>
      </c>
      <c r="Q56" s="369">
        <v>445.45303588382893</v>
      </c>
      <c r="R56" s="369">
        <v>477.51708951666774</v>
      </c>
      <c r="S56" s="369">
        <v>485.03297262374281</v>
      </c>
      <c r="T56" s="369">
        <v>491.96497718553286</v>
      </c>
      <c r="U56" s="369">
        <v>492.89554892653172</v>
      </c>
      <c r="V56" s="369">
        <v>494.28965827528589</v>
      </c>
      <c r="W56" s="369">
        <v>498.04089525350076</v>
      </c>
      <c r="X56" s="369">
        <v>503.05595769920978</v>
      </c>
      <c r="Y56" s="369">
        <v>506.38643783183943</v>
      </c>
      <c r="Z56" s="369">
        <v>509.69369288790085</v>
      </c>
      <c r="AA56" s="369">
        <v>513.9222440690321</v>
      </c>
      <c r="AB56" s="369">
        <v>518.15649854063793</v>
      </c>
      <c r="AC56" s="369">
        <v>523.20689470113882</v>
      </c>
      <c r="AD56" s="369">
        <v>527.5591546325719</v>
      </c>
      <c r="AE56" s="369">
        <v>531.98843035956531</v>
      </c>
      <c r="AF56" s="369">
        <v>536.30641528860735</v>
      </c>
      <c r="AG56" s="369">
        <v>540.85946154060139</v>
      </c>
      <c r="AH56" s="369">
        <v>545.14487640666152</v>
      </c>
      <c r="AI56" s="369">
        <v>547.88341394220265</v>
      </c>
      <c r="AJ56" s="369">
        <v>551.05577022827379</v>
      </c>
      <c r="AK56" s="369">
        <v>554.41808421081294</v>
      </c>
      <c r="AL56" s="369">
        <v>557.27980613869863</v>
      </c>
      <c r="AM56" s="369">
        <v>560.01864459016792</v>
      </c>
      <c r="AN56" s="369">
        <v>564.65018110504468</v>
      </c>
      <c r="AO56" s="369">
        <v>569.15359817162926</v>
      </c>
      <c r="AP56" s="369">
        <v>572.50555146686077</v>
      </c>
      <c r="AQ56" s="369">
        <v>574.15513570060477</v>
      </c>
      <c r="AR56" s="369">
        <v>577.35619231102362</v>
      </c>
      <c r="AS56" s="369">
        <v>580.23721525874873</v>
      </c>
      <c r="AT56" s="369">
        <v>582.0859024095239</v>
      </c>
      <c r="AU56" s="369">
        <v>584.46613408726523</v>
      </c>
      <c r="AV56" s="369">
        <v>589.12223227074605</v>
      </c>
      <c r="AW56" s="369">
        <v>593.80021965938488</v>
      </c>
      <c r="AX56" s="369">
        <v>598.65039751325969</v>
      </c>
      <c r="AY56" s="369">
        <v>603.36827433544659</v>
      </c>
      <c r="AZ56" s="369">
        <v>608.28253874416043</v>
      </c>
    </row>
    <row r="57" spans="1:52" ht="12" customHeight="1" x14ac:dyDescent="0.35">
      <c r="A57" s="80" t="s">
        <v>1101</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35">
      <c r="A58" s="80" t="s">
        <v>1102</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35">
      <c r="A59" s="368" t="s">
        <v>1103</v>
      </c>
      <c r="B59" s="369">
        <v>2707.8360011936493</v>
      </c>
      <c r="C59" s="369">
        <v>2782.846898727701</v>
      </c>
      <c r="D59" s="369">
        <v>2690.7602071520419</v>
      </c>
      <c r="E59" s="369">
        <v>2842.3966006344267</v>
      </c>
      <c r="F59" s="369">
        <v>2852.0433401329378</v>
      </c>
      <c r="G59" s="369">
        <v>2726.6892215439334</v>
      </c>
      <c r="H59" s="369">
        <v>2646.6692732901092</v>
      </c>
      <c r="I59" s="369">
        <v>2643.6671133633986</v>
      </c>
      <c r="J59" s="369">
        <v>2406.2402386379667</v>
      </c>
      <c r="K59" s="369">
        <v>2079.5194412985675</v>
      </c>
      <c r="L59" s="369">
        <v>2260.2431880814179</v>
      </c>
      <c r="M59" s="369">
        <v>2221.6329899368948</v>
      </c>
      <c r="N59" s="369">
        <v>2275.0865414039636</v>
      </c>
      <c r="O59" s="369">
        <v>2345.3487367103398</v>
      </c>
      <c r="P59" s="369">
        <v>2219.243457426322</v>
      </c>
      <c r="Q59" s="369">
        <v>2253.3396741434699</v>
      </c>
      <c r="R59" s="369">
        <v>2418.300750306214</v>
      </c>
      <c r="S59" s="369">
        <v>2451.0887726184005</v>
      </c>
      <c r="T59" s="369">
        <v>2482.5874477758593</v>
      </c>
      <c r="U59" s="369">
        <v>2482.1103142770116</v>
      </c>
      <c r="V59" s="369">
        <v>2485.6539244201726</v>
      </c>
      <c r="W59" s="369">
        <v>2503.1997060565932</v>
      </c>
      <c r="X59" s="369">
        <v>2528.2579898156237</v>
      </c>
      <c r="Y59" s="369">
        <v>2545.329831139903</v>
      </c>
      <c r="Z59" s="369">
        <v>2562.6106648797386</v>
      </c>
      <c r="AA59" s="369">
        <v>2584.2995898847125</v>
      </c>
      <c r="AB59" s="369">
        <v>2606.3622683356975</v>
      </c>
      <c r="AC59" s="369">
        <v>2632.4537921531623</v>
      </c>
      <c r="AD59" s="369">
        <v>2655.3742093307587</v>
      </c>
      <c r="AE59" s="369">
        <v>2678.8454851675087</v>
      </c>
      <c r="AF59" s="369">
        <v>2701.912237878676</v>
      </c>
      <c r="AG59" s="369">
        <v>2725.0057613557956</v>
      </c>
      <c r="AH59" s="369">
        <v>2748.3060394110453</v>
      </c>
      <c r="AI59" s="369">
        <v>2764.0927192474519</v>
      </c>
      <c r="AJ59" s="369">
        <v>2782.0345647941276</v>
      </c>
      <c r="AK59" s="369">
        <v>2798.4687710800754</v>
      </c>
      <c r="AL59" s="369">
        <v>2814.1525024262287</v>
      </c>
      <c r="AM59" s="369">
        <v>2828.6043277719218</v>
      </c>
      <c r="AN59" s="369">
        <v>2853.27271775397</v>
      </c>
      <c r="AO59" s="369">
        <v>2877.0914469641266</v>
      </c>
      <c r="AP59" s="369">
        <v>2895.3326591690284</v>
      </c>
      <c r="AQ59" s="369">
        <v>2906.3325712075216</v>
      </c>
      <c r="AR59" s="369">
        <v>2923.7630778589114</v>
      </c>
      <c r="AS59" s="369">
        <v>2939.2703764258345</v>
      </c>
      <c r="AT59" s="369">
        <v>2949.4884943639358</v>
      </c>
      <c r="AU59" s="369">
        <v>2959.5935087378803</v>
      </c>
      <c r="AV59" s="369">
        <v>2984.3866620906829</v>
      </c>
      <c r="AW59" s="369">
        <v>3008.9746686491649</v>
      </c>
      <c r="AX59" s="369">
        <v>3034.5556992506245</v>
      </c>
      <c r="AY59" s="369">
        <v>3059.1439864471918</v>
      </c>
      <c r="AZ59" s="369">
        <v>3085.1123268292745</v>
      </c>
    </row>
    <row r="60" spans="1:52" ht="12" customHeight="1" x14ac:dyDescent="0.35">
      <c r="A60" s="80" t="s">
        <v>1104</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3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3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3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3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3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35">
      <c r="A66" s="80" t="s">
        <v>1105</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35">
      <c r="A67" s="368" t="s">
        <v>1106</v>
      </c>
      <c r="B67" s="369">
        <v>2043.8190307253251</v>
      </c>
      <c r="C67" s="369">
        <v>2270.5471845852398</v>
      </c>
      <c r="D67" s="369">
        <v>2097.1858746198072</v>
      </c>
      <c r="E67" s="369">
        <v>2517.0409582292054</v>
      </c>
      <c r="F67" s="369">
        <v>2478.8554074042158</v>
      </c>
      <c r="G67" s="369">
        <v>2129.8840113214096</v>
      </c>
      <c r="H67" s="369">
        <v>2005.320089222259</v>
      </c>
      <c r="I67" s="369">
        <v>1866.9836463863146</v>
      </c>
      <c r="J67" s="369">
        <v>1368.3778917902764</v>
      </c>
      <c r="K67" s="369">
        <v>1229.4060184801756</v>
      </c>
      <c r="L67" s="369">
        <v>1502.565310669135</v>
      </c>
      <c r="M67" s="369">
        <v>1269.1320786269212</v>
      </c>
      <c r="N67" s="369">
        <v>1393.2915587263515</v>
      </c>
      <c r="O67" s="369">
        <v>1565.5573433356249</v>
      </c>
      <c r="P67" s="369">
        <v>1186.169600316432</v>
      </c>
      <c r="Q67" s="369">
        <v>1239.0758033348925</v>
      </c>
      <c r="R67" s="369">
        <v>1305.7049361819609</v>
      </c>
      <c r="S67" s="369">
        <v>1331.4916325033992</v>
      </c>
      <c r="T67" s="369">
        <v>1341.7147595220461</v>
      </c>
      <c r="U67" s="369">
        <v>1337.0412355223327</v>
      </c>
      <c r="V67" s="369">
        <v>1337.9913764954952</v>
      </c>
      <c r="W67" s="369">
        <v>1351.3499030146118</v>
      </c>
      <c r="X67" s="369">
        <v>1364.1888474116483</v>
      </c>
      <c r="Y67" s="369">
        <v>1371.2717717031201</v>
      </c>
      <c r="Z67" s="369">
        <v>1379.3417605021828</v>
      </c>
      <c r="AA67" s="369">
        <v>1390.5366106676472</v>
      </c>
      <c r="AB67" s="369">
        <v>1401.9577872606269</v>
      </c>
      <c r="AC67" s="369">
        <v>1415.1891029947353</v>
      </c>
      <c r="AD67" s="369">
        <v>1426.6062492710769</v>
      </c>
      <c r="AE67" s="369">
        <v>1437.9290163536064</v>
      </c>
      <c r="AF67" s="369">
        <v>1448.7849623574216</v>
      </c>
      <c r="AG67" s="369">
        <v>1460.2010975551775</v>
      </c>
      <c r="AH67" s="369">
        <v>1471.4682576612574</v>
      </c>
      <c r="AI67" s="369">
        <v>1479.3816894859056</v>
      </c>
      <c r="AJ67" s="369">
        <v>1486.5432938224692</v>
      </c>
      <c r="AK67" s="369">
        <v>1494.8763452246924</v>
      </c>
      <c r="AL67" s="369">
        <v>1502.2897044870419</v>
      </c>
      <c r="AM67" s="369">
        <v>1509.176968462536</v>
      </c>
      <c r="AN67" s="369">
        <v>1521.3857242307931</v>
      </c>
      <c r="AO67" s="369">
        <v>1532.2953006467521</v>
      </c>
      <c r="AP67" s="369">
        <v>1542.8749752309648</v>
      </c>
      <c r="AQ67" s="369">
        <v>1549.6537473343362</v>
      </c>
      <c r="AR67" s="369">
        <v>1559.2694066326515</v>
      </c>
      <c r="AS67" s="369">
        <v>1567.9808556878963</v>
      </c>
      <c r="AT67" s="369">
        <v>1573.1929397437511</v>
      </c>
      <c r="AU67" s="369">
        <v>1580.1135938024659</v>
      </c>
      <c r="AV67" s="369">
        <v>1593.5530969062631</v>
      </c>
      <c r="AW67" s="369">
        <v>1607.3956532151985</v>
      </c>
      <c r="AX67" s="369">
        <v>1620.282941413961</v>
      </c>
      <c r="AY67" s="369">
        <v>1633.4706385475272</v>
      </c>
      <c r="AZ67" s="369">
        <v>1646.9726169831085</v>
      </c>
    </row>
    <row r="68" spans="1:52" ht="12" customHeight="1" x14ac:dyDescent="0.35">
      <c r="A68" s="370"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35">
      <c r="A71" s="370"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35">
      <c r="A72" s="370"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35">
      <c r="A73" s="370"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35">
      <c r="A74" s="370"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35">
      <c r="A75" s="370"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35">
      <c r="A76" s="370"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35">
      <c r="A77" s="370"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35">
      <c r="A79" s="368" t="s">
        <v>1107</v>
      </c>
      <c r="B79" s="369">
        <v>741.65689209093989</v>
      </c>
      <c r="C79" s="369">
        <v>764.94350917058796</v>
      </c>
      <c r="D79" s="369">
        <v>762.53649243418602</v>
      </c>
      <c r="E79" s="369">
        <v>800.69553631185852</v>
      </c>
      <c r="F79" s="369">
        <v>842.11004313450519</v>
      </c>
      <c r="G79" s="369">
        <v>808.2627434387515</v>
      </c>
      <c r="H79" s="369">
        <v>788.35448118175032</v>
      </c>
      <c r="I79" s="369">
        <v>790.32953606691319</v>
      </c>
      <c r="J79" s="369">
        <v>733.71688439390391</v>
      </c>
      <c r="K79" s="369">
        <v>634.92692959400665</v>
      </c>
      <c r="L79" s="369">
        <v>695.99198162238702</v>
      </c>
      <c r="M79" s="369">
        <v>685.2127465514393</v>
      </c>
      <c r="N79" s="369">
        <v>703.28568995342141</v>
      </c>
      <c r="O79" s="369">
        <v>721.1682220834814</v>
      </c>
      <c r="P79" s="369">
        <v>679.9275787274978</v>
      </c>
      <c r="Q79" s="369">
        <v>685.89791976675838</v>
      </c>
      <c r="R79" s="369">
        <v>737.45824004794827</v>
      </c>
      <c r="S79" s="369">
        <v>745.25534850986173</v>
      </c>
      <c r="T79" s="369">
        <v>759.95983369037833</v>
      </c>
      <c r="U79" s="369">
        <v>769.07738685169522</v>
      </c>
      <c r="V79" s="369">
        <v>774.86724951886481</v>
      </c>
      <c r="W79" s="369">
        <v>780.31017213625955</v>
      </c>
      <c r="X79" s="369">
        <v>788.90102698418457</v>
      </c>
      <c r="Y79" s="369">
        <v>795.40052760910828</v>
      </c>
      <c r="Z79" s="369">
        <v>801.58570234774663</v>
      </c>
      <c r="AA79" s="369">
        <v>808.5025279438878</v>
      </c>
      <c r="AB79" s="369">
        <v>813.62835728246353</v>
      </c>
      <c r="AC79" s="369">
        <v>820.61181580348875</v>
      </c>
      <c r="AD79" s="369">
        <v>826.62311864925323</v>
      </c>
      <c r="AE79" s="369">
        <v>831.90801882918481</v>
      </c>
      <c r="AF79" s="369">
        <v>837.36556149398484</v>
      </c>
      <c r="AG79" s="369">
        <v>843.88564108504261</v>
      </c>
      <c r="AH79" s="369">
        <v>850.32624939067955</v>
      </c>
      <c r="AI79" s="369">
        <v>855.46870205545474</v>
      </c>
      <c r="AJ79" s="369">
        <v>860.70516087294084</v>
      </c>
      <c r="AK79" s="369">
        <v>866.31035943545521</v>
      </c>
      <c r="AL79" s="369">
        <v>872.03869274103056</v>
      </c>
      <c r="AM79" s="369">
        <v>877.33575279575211</v>
      </c>
      <c r="AN79" s="369">
        <v>884.92116790127193</v>
      </c>
      <c r="AO79" s="369">
        <v>892.01696954969987</v>
      </c>
      <c r="AP79" s="369">
        <v>898.77609574156577</v>
      </c>
      <c r="AQ79" s="369">
        <v>904.39688736913138</v>
      </c>
      <c r="AR79" s="369">
        <v>910.69652674854512</v>
      </c>
      <c r="AS79" s="369">
        <v>916.69420498657496</v>
      </c>
      <c r="AT79" s="369">
        <v>922.17725540774211</v>
      </c>
      <c r="AU79" s="369">
        <v>927.92494063132881</v>
      </c>
      <c r="AV79" s="369">
        <v>936.00021501624246</v>
      </c>
      <c r="AW79" s="369">
        <v>944.42721304742179</v>
      </c>
      <c r="AX79" s="369">
        <v>951.10871035762329</v>
      </c>
      <c r="AY79" s="369">
        <v>958.58715314470646</v>
      </c>
      <c r="AZ79" s="369">
        <v>966.08465261737115</v>
      </c>
    </row>
    <row r="80" spans="1:52" ht="12" customHeight="1" x14ac:dyDescent="0.35">
      <c r="A80" s="94" t="s">
        <v>1108</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3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3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3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3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35">
      <c r="A89" s="92" t="s">
        <v>1097</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35">
      <c r="A90" s="92" t="s">
        <v>1100</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35">
      <c r="A91" s="92" t="s">
        <v>1103</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35">
      <c r="A92" s="92" t="s">
        <v>1106</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35">
      <c r="A93" s="92" t="s">
        <v>1107</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35">
      <c r="A94" s="94" t="s">
        <v>1108</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3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3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3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3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3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35">
      <c r="A103" s="92" t="s">
        <v>1097</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35">
      <c r="A104" s="92" t="s">
        <v>1100</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35">
      <c r="A105" s="92" t="s">
        <v>1103</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35">
      <c r="A106" s="92" t="s">
        <v>1106</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35">
      <c r="A107" s="92" t="s">
        <v>1107</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35">
      <c r="A108" s="94" t="s">
        <v>1108</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3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3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3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3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3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35">
      <c r="A117" s="92" t="s">
        <v>1097</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35">
      <c r="A118" s="92" t="s">
        <v>1100</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35">
      <c r="A119" s="92" t="s">
        <v>1103</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35">
      <c r="A120" s="92" t="s">
        <v>1106</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35">
      <c r="A121" s="92" t="s">
        <v>1107</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35">
      <c r="A122" s="94" t="s">
        <v>1108</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3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3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3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3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3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35">
      <c r="A131" s="92" t="s">
        <v>1097</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35">
      <c r="A132" s="92" t="s">
        <v>1100</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35">
      <c r="A133" s="92" t="s">
        <v>1103</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35">
      <c r="A134" s="92" t="s">
        <v>1106</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35">
      <c r="A135" s="92" t="s">
        <v>1107</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35">
      <c r="A136" s="94" t="s">
        <v>1108</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1097</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35">
      <c r="A146" s="92" t="s">
        <v>1100</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35">
      <c r="A147" s="92" t="s">
        <v>1103</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35">
      <c r="A148" s="92" t="s">
        <v>1106</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35">
      <c r="A149" s="92" t="s">
        <v>1107</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1108</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1097</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35">
      <c r="A160" s="92" t="s">
        <v>1100</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35">
      <c r="A161" s="92" t="s">
        <v>1103</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35">
      <c r="A162" s="92" t="s">
        <v>1106</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35">
      <c r="A163" s="92" t="s">
        <v>1107</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1108</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1097</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35">
      <c r="A174" s="92" t="s">
        <v>1100</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35">
      <c r="A175" s="92" t="s">
        <v>1103</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35">
      <c r="A176" s="92" t="s">
        <v>1106</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35">
      <c r="A177" s="92" t="s">
        <v>1107</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1108</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25322.253137462012</v>
      </c>
      <c r="C183" s="371">
        <v>25300.428569778665</v>
      </c>
      <c r="D183" s="371">
        <v>24948.079049675795</v>
      </c>
      <c r="E183" s="371">
        <v>24136.351379700078</v>
      </c>
      <c r="F183" s="371">
        <v>24647.243552534383</v>
      </c>
      <c r="G183" s="371">
        <v>26863.613951016716</v>
      </c>
      <c r="H183" s="371">
        <v>28614.802987274259</v>
      </c>
      <c r="I183" s="371">
        <v>28713.132757300104</v>
      </c>
      <c r="J183" s="371">
        <v>31837.341617269896</v>
      </c>
      <c r="K183" s="371">
        <v>30574.540178936244</v>
      </c>
      <c r="L183" s="371">
        <v>30808.391931807455</v>
      </c>
      <c r="M183" s="371">
        <v>31328.944597106634</v>
      </c>
      <c r="N183" s="371">
        <v>31259.632398186932</v>
      </c>
      <c r="O183" s="371">
        <v>30346.341894950689</v>
      </c>
      <c r="P183" s="371">
        <v>29718.725699331353</v>
      </c>
      <c r="Q183" s="371">
        <v>28296.484311615921</v>
      </c>
      <c r="R183" s="371">
        <v>26809.858746098296</v>
      </c>
      <c r="S183" s="371">
        <v>25837.05993053185</v>
      </c>
      <c r="T183" s="371">
        <v>26400.624949657002</v>
      </c>
      <c r="U183" s="371">
        <v>27860.567022972391</v>
      </c>
      <c r="V183" s="371">
        <v>28310.526455703912</v>
      </c>
      <c r="W183" s="371">
        <v>28223.234782468964</v>
      </c>
      <c r="X183" s="371">
        <v>28568.40743829136</v>
      </c>
      <c r="Y183" s="371">
        <v>29101.247057254841</v>
      </c>
      <c r="Z183" s="371">
        <v>29302.311350806423</v>
      </c>
      <c r="AA183" s="371">
        <v>29683.779050012454</v>
      </c>
      <c r="AB183" s="371">
        <v>29116.237386555604</v>
      </c>
      <c r="AC183" s="371">
        <v>28759.923538681644</v>
      </c>
      <c r="AD183" s="371">
        <v>28811.436262471212</v>
      </c>
      <c r="AE183" s="371">
        <v>28307.050601633237</v>
      </c>
      <c r="AF183" s="371">
        <v>27997.575355136247</v>
      </c>
      <c r="AG183" s="371">
        <v>27879.491924490758</v>
      </c>
      <c r="AH183" s="371">
        <v>27337.871477418092</v>
      </c>
      <c r="AI183" s="371">
        <v>27548.481776689692</v>
      </c>
      <c r="AJ183" s="371">
        <v>27832.458701825108</v>
      </c>
      <c r="AK183" s="371">
        <v>28046.448533025297</v>
      </c>
      <c r="AL183" s="371">
        <v>28316.827038521642</v>
      </c>
      <c r="AM183" s="371">
        <v>28227.899223498025</v>
      </c>
      <c r="AN183" s="371">
        <v>28367.052635773365</v>
      </c>
      <c r="AO183" s="371">
        <v>28431.118379599535</v>
      </c>
      <c r="AP183" s="371">
        <v>28395.721441019668</v>
      </c>
      <c r="AQ183" s="371">
        <v>28173.409139358235</v>
      </c>
      <c r="AR183" s="371">
        <v>28062.807505584598</v>
      </c>
      <c r="AS183" s="371">
        <v>28039.402526916019</v>
      </c>
      <c r="AT183" s="371">
        <v>28115.045331323818</v>
      </c>
      <c r="AU183" s="371">
        <v>27904.245371106641</v>
      </c>
      <c r="AV183" s="371">
        <v>27626.433649234907</v>
      </c>
      <c r="AW183" s="371">
        <v>27377.161656631128</v>
      </c>
      <c r="AX183" s="371">
        <v>27310.724851922911</v>
      </c>
      <c r="AY183" s="371">
        <v>27120.208692658787</v>
      </c>
      <c r="AZ183" s="371">
        <v>27132.994077225208</v>
      </c>
    </row>
    <row r="184" spans="1:52" ht="12" customHeight="1" x14ac:dyDescent="0.35">
      <c r="A184" s="116" t="s">
        <v>77</v>
      </c>
      <c r="B184" s="372">
        <v>2274.8684210217393</v>
      </c>
      <c r="C184" s="372">
        <v>2265.9894054155548</v>
      </c>
      <c r="D184" s="372">
        <v>2225.4480130184661</v>
      </c>
      <c r="E184" s="372">
        <v>2152.6745002580619</v>
      </c>
      <c r="F184" s="372">
        <v>2103.3891502579304</v>
      </c>
      <c r="G184" s="372">
        <v>2145.8346917627896</v>
      </c>
      <c r="H184" s="372">
        <v>2209.5428863945017</v>
      </c>
      <c r="I184" s="372">
        <v>2230.4984152643883</v>
      </c>
      <c r="J184" s="372">
        <v>2209.6495721217884</v>
      </c>
      <c r="K184" s="372">
        <v>2112.5976102461423</v>
      </c>
      <c r="L184" s="372">
        <v>2382.6783683176723</v>
      </c>
      <c r="M184" s="372">
        <v>2516.0480320240786</v>
      </c>
      <c r="N184" s="372">
        <v>2448.7312029391869</v>
      </c>
      <c r="O184" s="372">
        <v>2415.2264243255713</v>
      </c>
      <c r="P184" s="372">
        <v>2590.8443111984361</v>
      </c>
      <c r="Q184" s="372">
        <v>2788.4375839304903</v>
      </c>
      <c r="R184" s="372">
        <v>2711.2164672490653</v>
      </c>
      <c r="S184" s="372">
        <v>2633.9391383860207</v>
      </c>
      <c r="T184" s="372">
        <v>2578.9968640016255</v>
      </c>
      <c r="U184" s="372">
        <v>2700.7251353784595</v>
      </c>
      <c r="V184" s="372">
        <v>2486.6405317781259</v>
      </c>
      <c r="W184" s="372">
        <v>2448.7250153079863</v>
      </c>
      <c r="X184" s="372">
        <v>2649.3767414720701</v>
      </c>
      <c r="Y184" s="372">
        <v>2522.9500277537595</v>
      </c>
      <c r="Z184" s="372">
        <v>2451.0861437853996</v>
      </c>
      <c r="AA184" s="372">
        <v>2514.9597930028212</v>
      </c>
      <c r="AB184" s="372">
        <v>2391.4171487603076</v>
      </c>
      <c r="AC184" s="372">
        <v>2298.3597283117729</v>
      </c>
      <c r="AD184" s="372">
        <v>2488.821240589687</v>
      </c>
      <c r="AE184" s="372">
        <v>2415.6696372094871</v>
      </c>
      <c r="AF184" s="372">
        <v>2194.748024785069</v>
      </c>
      <c r="AG184" s="372">
        <v>2143.5471745103541</v>
      </c>
      <c r="AH184" s="372">
        <v>2059.2162860230883</v>
      </c>
      <c r="AI184" s="372">
        <v>2075.2869095312044</v>
      </c>
      <c r="AJ184" s="372">
        <v>2061.1623855358571</v>
      </c>
      <c r="AK184" s="372">
        <v>2011.1378375402114</v>
      </c>
      <c r="AL184" s="372">
        <v>2060.2770237067666</v>
      </c>
      <c r="AM184" s="372">
        <v>2065.3715239373996</v>
      </c>
      <c r="AN184" s="372">
        <v>2052.0850047593603</v>
      </c>
      <c r="AO184" s="372">
        <v>2053.7824316481383</v>
      </c>
      <c r="AP184" s="372">
        <v>2068.846948861787</v>
      </c>
      <c r="AQ184" s="372">
        <v>2151.2934538284271</v>
      </c>
      <c r="AR184" s="372">
        <v>2190.8074583938692</v>
      </c>
      <c r="AS184" s="372">
        <v>2202.4812128094018</v>
      </c>
      <c r="AT184" s="372">
        <v>2296.4972524776917</v>
      </c>
      <c r="AU184" s="372">
        <v>2374.6592831601315</v>
      </c>
      <c r="AV184" s="372">
        <v>2325.7446661875842</v>
      </c>
      <c r="AW184" s="372">
        <v>2352.7634644249233</v>
      </c>
      <c r="AX184" s="372">
        <v>2372.2312998825832</v>
      </c>
      <c r="AY184" s="372">
        <v>2375.2221547911258</v>
      </c>
      <c r="AZ184" s="372">
        <v>2388.1987733543046</v>
      </c>
    </row>
    <row r="185" spans="1:52" ht="12" customHeight="1" x14ac:dyDescent="0.35">
      <c r="A185" s="116" t="s">
        <v>78</v>
      </c>
      <c r="B185" s="372">
        <v>848.36121019796167</v>
      </c>
      <c r="C185" s="372">
        <v>841.05987233327062</v>
      </c>
      <c r="D185" s="372">
        <v>847.41025745413936</v>
      </c>
      <c r="E185" s="372">
        <v>825.07565083163774</v>
      </c>
      <c r="F185" s="372">
        <v>830.29397149784052</v>
      </c>
      <c r="G185" s="372">
        <v>840.31791521403034</v>
      </c>
      <c r="H185" s="372">
        <v>845.8309975946155</v>
      </c>
      <c r="I185" s="372">
        <v>850.6599247577833</v>
      </c>
      <c r="J185" s="372">
        <v>868.53299118755911</v>
      </c>
      <c r="K185" s="372">
        <v>864.74562097120463</v>
      </c>
      <c r="L185" s="372">
        <v>859.9586058442178</v>
      </c>
      <c r="M185" s="372">
        <v>868.86371510469735</v>
      </c>
      <c r="N185" s="372">
        <v>861.91702511651317</v>
      </c>
      <c r="O185" s="372">
        <v>856.3372170356306</v>
      </c>
      <c r="P185" s="372">
        <v>879.80493156011096</v>
      </c>
      <c r="Q185" s="372">
        <v>883.30898750953224</v>
      </c>
      <c r="R185" s="372">
        <v>885.12998876340794</v>
      </c>
      <c r="S185" s="372">
        <v>885.12601297148183</v>
      </c>
      <c r="T185" s="372">
        <v>880.57787538203422</v>
      </c>
      <c r="U185" s="372">
        <v>867.87022798449743</v>
      </c>
      <c r="V185" s="372">
        <v>861.83862343468002</v>
      </c>
      <c r="W185" s="372">
        <v>858.85112361575466</v>
      </c>
      <c r="X185" s="372">
        <v>859.30192430454099</v>
      </c>
      <c r="Y185" s="372">
        <v>852.50552259020196</v>
      </c>
      <c r="Z185" s="372">
        <v>846.5669765195189</v>
      </c>
      <c r="AA185" s="372">
        <v>831.76475353767023</v>
      </c>
      <c r="AB185" s="372">
        <v>824.57793740156353</v>
      </c>
      <c r="AC185" s="372">
        <v>819.7144523598862</v>
      </c>
      <c r="AD185" s="372">
        <v>830.74764587578318</v>
      </c>
      <c r="AE185" s="372">
        <v>823.52656158592595</v>
      </c>
      <c r="AF185" s="372">
        <v>821.25121470234433</v>
      </c>
      <c r="AG185" s="372">
        <v>803.99316573762769</v>
      </c>
      <c r="AH185" s="372">
        <v>802.56832556210452</v>
      </c>
      <c r="AI185" s="372">
        <v>803.56233028307281</v>
      </c>
      <c r="AJ185" s="372">
        <v>815.97499280933187</v>
      </c>
      <c r="AK185" s="372">
        <v>816.06742638133403</v>
      </c>
      <c r="AL185" s="372">
        <v>815.02506860579103</v>
      </c>
      <c r="AM185" s="372">
        <v>804.21302304188384</v>
      </c>
      <c r="AN185" s="372">
        <v>803.29391228296606</v>
      </c>
      <c r="AO185" s="372">
        <v>802.95641672364161</v>
      </c>
      <c r="AP185" s="372">
        <v>811.41966441646957</v>
      </c>
      <c r="AQ185" s="372">
        <v>813.27510197155482</v>
      </c>
      <c r="AR185" s="372">
        <v>813.90516988391971</v>
      </c>
      <c r="AS185" s="372">
        <v>810.7145050768122</v>
      </c>
      <c r="AT185" s="372">
        <v>810.43530629323902</v>
      </c>
      <c r="AU185" s="372">
        <v>811.79202125485358</v>
      </c>
      <c r="AV185" s="372">
        <v>812.05299671471766</v>
      </c>
      <c r="AW185" s="372">
        <v>813.38754861577183</v>
      </c>
      <c r="AX185" s="372">
        <v>812.68158292087526</v>
      </c>
      <c r="AY185" s="372">
        <v>812.81586565909117</v>
      </c>
      <c r="AZ185" s="372">
        <v>811.16058088011926</v>
      </c>
    </row>
    <row r="186" spans="1:52" ht="12" customHeight="1" x14ac:dyDescent="0.35">
      <c r="A186" s="116" t="s">
        <v>79</v>
      </c>
      <c r="B186" s="372">
        <v>575.81492877883807</v>
      </c>
      <c r="C186" s="372">
        <v>571.15328465104096</v>
      </c>
      <c r="D186" s="372">
        <v>575.53170519112984</v>
      </c>
      <c r="E186" s="372">
        <v>560.63516277176598</v>
      </c>
      <c r="F186" s="372">
        <v>563.88379818933288</v>
      </c>
      <c r="G186" s="372">
        <v>570.38526708277629</v>
      </c>
      <c r="H186" s="372">
        <v>573.99284339033136</v>
      </c>
      <c r="I186" s="372">
        <v>577.21812652327844</v>
      </c>
      <c r="J186" s="372">
        <v>588.5734197654408</v>
      </c>
      <c r="K186" s="372">
        <v>586.09588130879445</v>
      </c>
      <c r="L186" s="372">
        <v>582.52274954568657</v>
      </c>
      <c r="M186" s="372">
        <v>588.7601457771907</v>
      </c>
      <c r="N186" s="372">
        <v>584.83653459740185</v>
      </c>
      <c r="O186" s="372">
        <v>581.32759252328913</v>
      </c>
      <c r="P186" s="372">
        <v>596.98119952917205</v>
      </c>
      <c r="Q186" s="372">
        <v>598.81723063327161</v>
      </c>
      <c r="R186" s="372">
        <v>599.29460210949924</v>
      </c>
      <c r="S186" s="372">
        <v>600.17160750508185</v>
      </c>
      <c r="T186" s="372">
        <v>597.39130035632206</v>
      </c>
      <c r="U186" s="372">
        <v>593.18666626929826</v>
      </c>
      <c r="V186" s="372">
        <v>591.30455923750708</v>
      </c>
      <c r="W186" s="372">
        <v>591.4849940076175</v>
      </c>
      <c r="X186" s="372">
        <v>591.24935731011078</v>
      </c>
      <c r="Y186" s="372">
        <v>591.2907177214388</v>
      </c>
      <c r="Z186" s="372">
        <v>591.87092652830404</v>
      </c>
      <c r="AA186" s="372">
        <v>592.9378290785819</v>
      </c>
      <c r="AB186" s="372">
        <v>591.40178438154555</v>
      </c>
      <c r="AC186" s="372">
        <v>592.40370611399226</v>
      </c>
      <c r="AD186" s="372">
        <v>592.93172035936493</v>
      </c>
      <c r="AE186" s="372">
        <v>593.49520964119654</v>
      </c>
      <c r="AF186" s="372">
        <v>594.38650714713242</v>
      </c>
      <c r="AG186" s="372">
        <v>595.82019538359407</v>
      </c>
      <c r="AH186" s="372">
        <v>596.58851390211362</v>
      </c>
      <c r="AI186" s="372">
        <v>598.38234808090408</v>
      </c>
      <c r="AJ186" s="372">
        <v>599.21611756510435</v>
      </c>
      <c r="AK186" s="372">
        <v>600.53252032202522</v>
      </c>
      <c r="AL186" s="372">
        <v>603.61685403410104</v>
      </c>
      <c r="AM186" s="372">
        <v>604.14133938531836</v>
      </c>
      <c r="AN186" s="372">
        <v>604.57001964183462</v>
      </c>
      <c r="AO186" s="372">
        <v>604.54815067104187</v>
      </c>
      <c r="AP186" s="372">
        <v>605.35825908444451</v>
      </c>
      <c r="AQ186" s="372">
        <v>606.48906627897588</v>
      </c>
      <c r="AR186" s="372">
        <v>607.3192747169453</v>
      </c>
      <c r="AS186" s="372">
        <v>608.13931952781513</v>
      </c>
      <c r="AT186" s="372">
        <v>608.96519267957831</v>
      </c>
      <c r="AU186" s="372">
        <v>609.90540290117769</v>
      </c>
      <c r="AV186" s="372">
        <v>610.71676904756532</v>
      </c>
      <c r="AW186" s="372">
        <v>611.35759070375195</v>
      </c>
      <c r="AX186" s="372">
        <v>611.83303942752684</v>
      </c>
      <c r="AY186" s="372">
        <v>612.21451655911585</v>
      </c>
      <c r="AZ186" s="372">
        <v>612.41480558513206</v>
      </c>
    </row>
    <row r="187" spans="1:52" ht="12" customHeight="1" x14ac:dyDescent="0.35">
      <c r="A187" s="116" t="s">
        <v>80</v>
      </c>
      <c r="B187" s="372">
        <v>21623.208577463472</v>
      </c>
      <c r="C187" s="372">
        <v>21622.226007378798</v>
      </c>
      <c r="D187" s="372">
        <v>21299.689074012058</v>
      </c>
      <c r="E187" s="372">
        <v>20597.966065838613</v>
      </c>
      <c r="F187" s="372">
        <v>21149.676632589279</v>
      </c>
      <c r="G187" s="372">
        <v>23307.076076957121</v>
      </c>
      <c r="H187" s="372">
        <v>24985.43625989481</v>
      </c>
      <c r="I187" s="372">
        <v>25054.756290754653</v>
      </c>
      <c r="J187" s="372">
        <v>28170.585634195108</v>
      </c>
      <c r="K187" s="372">
        <v>27011.101066410101</v>
      </c>
      <c r="L187" s="372">
        <v>26983.232208099878</v>
      </c>
      <c r="M187" s="372">
        <v>27355.272704200666</v>
      </c>
      <c r="N187" s="372">
        <v>27364.147635533831</v>
      </c>
      <c r="O187" s="372">
        <v>26493.450661066196</v>
      </c>
      <c r="P187" s="372">
        <v>25651.095257043635</v>
      </c>
      <c r="Q187" s="372">
        <v>24025.920509542626</v>
      </c>
      <c r="R187" s="372">
        <v>22614.217687976325</v>
      </c>
      <c r="S187" s="372">
        <v>21717.823171669264</v>
      </c>
      <c r="T187" s="372">
        <v>22343.65890991702</v>
      </c>
      <c r="U187" s="372">
        <v>23698.784993340138</v>
      </c>
      <c r="V187" s="372">
        <v>24370.742741253598</v>
      </c>
      <c r="W187" s="372">
        <v>24324.173649537606</v>
      </c>
      <c r="X187" s="372">
        <v>24468.479415204638</v>
      </c>
      <c r="Y187" s="372">
        <v>25134.500789189442</v>
      </c>
      <c r="Z187" s="372">
        <v>25412.7873039732</v>
      </c>
      <c r="AA187" s="372">
        <v>25744.116674393379</v>
      </c>
      <c r="AB187" s="372">
        <v>25308.840516012187</v>
      </c>
      <c r="AC187" s="372">
        <v>25049.445651895992</v>
      </c>
      <c r="AD187" s="372">
        <v>24898.935655646375</v>
      </c>
      <c r="AE187" s="372">
        <v>24474.359193196626</v>
      </c>
      <c r="AF187" s="372">
        <v>24387.1896085017</v>
      </c>
      <c r="AG187" s="372">
        <v>24336.131388859183</v>
      </c>
      <c r="AH187" s="372">
        <v>23879.498351930786</v>
      </c>
      <c r="AI187" s="372">
        <v>24071.250188794511</v>
      </c>
      <c r="AJ187" s="372">
        <v>24356.105205914813</v>
      </c>
      <c r="AK187" s="372">
        <v>24618.710748781727</v>
      </c>
      <c r="AL187" s="372">
        <v>24837.908092174985</v>
      </c>
      <c r="AM187" s="372">
        <v>24754.173337133423</v>
      </c>
      <c r="AN187" s="372">
        <v>24907.103699089203</v>
      </c>
      <c r="AO187" s="372">
        <v>24969.831380556712</v>
      </c>
      <c r="AP187" s="372">
        <v>24910.096568656969</v>
      </c>
      <c r="AQ187" s="372">
        <v>24602.351517279276</v>
      </c>
      <c r="AR187" s="372">
        <v>24450.775602589863</v>
      </c>
      <c r="AS187" s="372">
        <v>24418.067489501991</v>
      </c>
      <c r="AT187" s="372">
        <v>24399.147579873308</v>
      </c>
      <c r="AU187" s="372">
        <v>24107.888663790476</v>
      </c>
      <c r="AV187" s="372">
        <v>23877.919217285038</v>
      </c>
      <c r="AW187" s="372">
        <v>23599.653052886679</v>
      </c>
      <c r="AX187" s="372">
        <v>23513.978929691926</v>
      </c>
      <c r="AY187" s="372">
        <v>23319.956155649455</v>
      </c>
      <c r="AZ187" s="372">
        <v>23321.219917405651</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714.89835537638601</v>
      </c>
      <c r="C192" s="376">
        <v>716.47534638440607</v>
      </c>
      <c r="D192" s="376">
        <v>705.92263402258175</v>
      </c>
      <c r="E192" s="376">
        <v>693.91426148128346</v>
      </c>
      <c r="F192" s="376">
        <v>713.71245535138064</v>
      </c>
      <c r="G192" s="376">
        <v>780.40399796022075</v>
      </c>
      <c r="H192" s="376">
        <v>833.65289857230937</v>
      </c>
      <c r="I192" s="376">
        <v>846.64079482606621</v>
      </c>
      <c r="J192" s="376">
        <v>936.54776617525647</v>
      </c>
      <c r="K192" s="376">
        <v>900.76684075551532</v>
      </c>
      <c r="L192" s="376">
        <v>929.54095555482752</v>
      </c>
      <c r="M192" s="376">
        <v>963.64808611018702</v>
      </c>
      <c r="N192" s="376">
        <v>967.92310537348396</v>
      </c>
      <c r="O192" s="376">
        <v>958.55113802888218</v>
      </c>
      <c r="P192" s="376">
        <v>966.23403310443359</v>
      </c>
      <c r="Q192" s="376">
        <v>949.93122491490442</v>
      </c>
      <c r="R192" s="376">
        <v>904.93676515686298</v>
      </c>
      <c r="S192" s="376">
        <v>878.35701141260063</v>
      </c>
      <c r="T192" s="376">
        <v>907.3654862698354</v>
      </c>
      <c r="U192" s="376">
        <v>961.28647960998399</v>
      </c>
      <c r="V192" s="376">
        <v>989.09076469077957</v>
      </c>
      <c r="W192" s="376">
        <v>991.32933424713701</v>
      </c>
      <c r="X192" s="376">
        <v>997.99815362342531</v>
      </c>
      <c r="Y192" s="376">
        <v>1026.4025195212162</v>
      </c>
      <c r="Z192" s="376">
        <v>1041.1529484697523</v>
      </c>
      <c r="AA192" s="376">
        <v>1054.4631530411341</v>
      </c>
      <c r="AB192" s="376">
        <v>1043.4407174246751</v>
      </c>
      <c r="AC192" s="376">
        <v>1036.1069245765495</v>
      </c>
      <c r="AD192" s="376">
        <v>1035.085553473177</v>
      </c>
      <c r="AE192" s="376">
        <v>1024.5057452157121</v>
      </c>
      <c r="AF192" s="376">
        <v>1016.94192020675</v>
      </c>
      <c r="AG192" s="376">
        <v>1014.2211137685939</v>
      </c>
      <c r="AH192" s="376">
        <v>996.34756162832184</v>
      </c>
      <c r="AI192" s="376">
        <v>1007.0992189622445</v>
      </c>
      <c r="AJ192" s="376">
        <v>1019.4659947640195</v>
      </c>
      <c r="AK192" s="376">
        <v>1029.8432097407058</v>
      </c>
      <c r="AL192" s="376">
        <v>1040.9179281521858</v>
      </c>
      <c r="AM192" s="376">
        <v>1040.6916466715256</v>
      </c>
      <c r="AN192" s="376">
        <v>1047.2329090430892</v>
      </c>
      <c r="AO192" s="376">
        <v>1051.0268820448468</v>
      </c>
      <c r="AP192" s="376">
        <v>1051.568663304585</v>
      </c>
      <c r="AQ192" s="376">
        <v>1046.3887614998298</v>
      </c>
      <c r="AR192" s="376">
        <v>1044.8118870864446</v>
      </c>
      <c r="AS192" s="376">
        <v>1046.9318426711739</v>
      </c>
      <c r="AT192" s="376">
        <v>1053.8581791614163</v>
      </c>
      <c r="AU192" s="376">
        <v>1051.014285312732</v>
      </c>
      <c r="AV192" s="376">
        <v>1042.7183198192304</v>
      </c>
      <c r="AW192" s="376">
        <v>1035.6251242348324</v>
      </c>
      <c r="AX192" s="376">
        <v>1036.0407399296655</v>
      </c>
      <c r="AY192" s="376">
        <v>1031.0885764339359</v>
      </c>
      <c r="AZ192" s="376">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79998168889431442"/>
    <pageSetUpPr fitToPage="1"/>
  </sheetPr>
  <dimension ref="A1:AZ216"/>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860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3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3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3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3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3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3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3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3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3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3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3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3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3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3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218.89433569512335</v>
      </c>
      <c r="C33" s="362">
        <v>219.8300105982278</v>
      </c>
      <c r="D33" s="362">
        <v>217.30676664844066</v>
      </c>
      <c r="E33" s="362">
        <v>206.56937923305654</v>
      </c>
      <c r="F33" s="362">
        <v>204.56369205297929</v>
      </c>
      <c r="G33" s="362">
        <v>206.26848845265272</v>
      </c>
      <c r="H33" s="362">
        <v>192.32953020182813</v>
      </c>
      <c r="I33" s="362">
        <v>189.07048221841634</v>
      </c>
      <c r="J33" s="362">
        <v>190.00824948992624</v>
      </c>
      <c r="K33" s="362">
        <v>182.71600191280606</v>
      </c>
      <c r="L33" s="362">
        <v>193.08243707901681</v>
      </c>
      <c r="M33" s="362">
        <v>169.39985097188162</v>
      </c>
      <c r="N33" s="362">
        <v>170.1391988366874</v>
      </c>
      <c r="O33" s="362">
        <v>165.33908857085098</v>
      </c>
      <c r="P33" s="362">
        <v>159.12649938630005</v>
      </c>
      <c r="Q33" s="362">
        <v>155.2952341515801</v>
      </c>
      <c r="R33" s="362">
        <v>153.81088230856506</v>
      </c>
      <c r="S33" s="362">
        <v>152.75696263311494</v>
      </c>
      <c r="T33" s="362">
        <v>150.29784944211906</v>
      </c>
      <c r="U33" s="362">
        <v>147.17045752271667</v>
      </c>
      <c r="V33" s="362">
        <v>146.4239519136423</v>
      </c>
      <c r="W33" s="362">
        <v>144.68350476109842</v>
      </c>
      <c r="X33" s="362">
        <v>143.98504105229324</v>
      </c>
      <c r="Y33" s="362">
        <v>142.77900372048498</v>
      </c>
      <c r="Z33" s="362">
        <v>141.6004510558414</v>
      </c>
      <c r="AA33" s="362">
        <v>140.25846934327174</v>
      </c>
      <c r="AB33" s="362">
        <v>139.08977534472419</v>
      </c>
      <c r="AC33" s="362">
        <v>138.10472891796167</v>
      </c>
      <c r="AD33" s="362">
        <v>136.9721077284548</v>
      </c>
      <c r="AE33" s="362">
        <v>135.91488876272282</v>
      </c>
      <c r="AF33" s="362">
        <v>134.91299608674564</v>
      </c>
      <c r="AG33" s="362">
        <v>133.97377142635034</v>
      </c>
      <c r="AH33" s="362">
        <v>132.93051477344812</v>
      </c>
      <c r="AI33" s="362">
        <v>131.84315817080892</v>
      </c>
      <c r="AJ33" s="362">
        <v>130.91660134758433</v>
      </c>
      <c r="AK33" s="362">
        <v>129.63741938225033</v>
      </c>
      <c r="AL33" s="362">
        <v>129.05984887582559</v>
      </c>
      <c r="AM33" s="362">
        <v>128.32407108637298</v>
      </c>
      <c r="AN33" s="362">
        <v>127.64306825571798</v>
      </c>
      <c r="AO33" s="362">
        <v>126.94276725073655</v>
      </c>
      <c r="AP33" s="362">
        <v>126.18150563198226</v>
      </c>
      <c r="AQ33" s="362">
        <v>125.57861806586375</v>
      </c>
      <c r="AR33" s="362">
        <v>124.93289000688168</v>
      </c>
      <c r="AS33" s="362">
        <v>123.01915271286538</v>
      </c>
      <c r="AT33" s="362">
        <v>121.36790297794546</v>
      </c>
      <c r="AU33" s="362">
        <v>120.16521192520014</v>
      </c>
      <c r="AV33" s="362">
        <v>118.70315686319856</v>
      </c>
      <c r="AW33" s="362">
        <v>117.22333874183151</v>
      </c>
      <c r="AX33" s="362">
        <v>115.52633042313984</v>
      </c>
      <c r="AY33" s="362">
        <v>114.24691697232674</v>
      </c>
      <c r="AZ33" s="362">
        <v>112.76202215366837</v>
      </c>
    </row>
    <row r="34" spans="1:52" ht="12" customHeight="1" x14ac:dyDescent="0.35">
      <c r="A34" s="363" t="s">
        <v>862</v>
      </c>
      <c r="B34" s="364">
        <v>171.48578119615561</v>
      </c>
      <c r="C34" s="364">
        <v>170.52462551547399</v>
      </c>
      <c r="D34" s="364">
        <v>168.6212147770683</v>
      </c>
      <c r="E34" s="364">
        <v>171.78127328925029</v>
      </c>
      <c r="F34" s="364">
        <v>169.87244276490921</v>
      </c>
      <c r="G34" s="364">
        <v>166.07230550119053</v>
      </c>
      <c r="H34" s="364">
        <v>165.21122402522488</v>
      </c>
      <c r="I34" s="364">
        <v>162.56115782017883</v>
      </c>
      <c r="J34" s="364">
        <v>164.76351869948977</v>
      </c>
      <c r="K34" s="364">
        <v>164.38465079272265</v>
      </c>
      <c r="L34" s="364">
        <v>161.61867764618734</v>
      </c>
      <c r="M34" s="364">
        <v>159.97160406028431</v>
      </c>
      <c r="N34" s="364">
        <v>160.44667612863003</v>
      </c>
      <c r="O34" s="364">
        <v>157.99725097512072</v>
      </c>
      <c r="P34" s="364">
        <v>158.59246686196977</v>
      </c>
      <c r="Q34" s="364">
        <v>155.2952341515801</v>
      </c>
      <c r="R34" s="364">
        <v>154.34015575235344</v>
      </c>
      <c r="S34" s="364">
        <v>153.81370830545708</v>
      </c>
      <c r="T34" s="364">
        <v>152.47823051741327</v>
      </c>
      <c r="U34" s="364">
        <v>150.704551336381</v>
      </c>
      <c r="V34" s="364">
        <v>150.91454278583223</v>
      </c>
      <c r="W34" s="364">
        <v>150.35442909144095</v>
      </c>
      <c r="X34" s="364">
        <v>149.68268320742496</v>
      </c>
      <c r="Y34" s="364">
        <v>148.85934704350589</v>
      </c>
      <c r="Z34" s="364">
        <v>148.52031358061609</v>
      </c>
      <c r="AA34" s="364">
        <v>147.43597995426745</v>
      </c>
      <c r="AB34" s="364">
        <v>146.47037487367183</v>
      </c>
      <c r="AC34" s="364">
        <v>145.82834684826648</v>
      </c>
      <c r="AD34" s="364">
        <v>145.10138460821619</v>
      </c>
      <c r="AE34" s="364">
        <v>144.44069905374485</v>
      </c>
      <c r="AF34" s="364">
        <v>143.85469499930849</v>
      </c>
      <c r="AG34" s="364">
        <v>143.32533668317464</v>
      </c>
      <c r="AH34" s="364">
        <v>142.70946757612097</v>
      </c>
      <c r="AI34" s="364">
        <v>141.95070136964461</v>
      </c>
      <c r="AJ34" s="364">
        <v>141.4836490387799</v>
      </c>
      <c r="AK34" s="364">
        <v>140.64704636956236</v>
      </c>
      <c r="AL34" s="364">
        <v>140.4463919756169</v>
      </c>
      <c r="AM34" s="364">
        <v>140.12452540328295</v>
      </c>
      <c r="AN34" s="364">
        <v>139.87334991407778</v>
      </c>
      <c r="AO34" s="364">
        <v>139.60149436634046</v>
      </c>
      <c r="AP34" s="364">
        <v>139.27479375812393</v>
      </c>
      <c r="AQ34" s="364">
        <v>139.12835938392575</v>
      </c>
      <c r="AR34" s="364">
        <v>138.9660430047561</v>
      </c>
      <c r="AS34" s="364">
        <v>137.44810833056525</v>
      </c>
      <c r="AT34" s="364">
        <v>136.1619668540265</v>
      </c>
      <c r="AU34" s="364">
        <v>135.46304658037516</v>
      </c>
      <c r="AV34" s="364">
        <v>134.35831680636844</v>
      </c>
      <c r="AW34" s="364">
        <v>133.2909573272091</v>
      </c>
      <c r="AX34" s="364">
        <v>131.89576594190018</v>
      </c>
      <c r="AY34" s="364">
        <v>131.05326417005426</v>
      </c>
      <c r="AZ34" s="364">
        <v>129.89991757545681</v>
      </c>
    </row>
    <row r="35" spans="1:52" ht="12" customHeight="1" x14ac:dyDescent="0.35">
      <c r="A35" s="166" t="s">
        <v>863</v>
      </c>
      <c r="B35" s="365">
        <v>304.35449242426409</v>
      </c>
      <c r="C35" s="365">
        <v>293.37800662768348</v>
      </c>
      <c r="D35" s="365">
        <v>272.97434617245182</v>
      </c>
      <c r="E35" s="365">
        <v>285.06468299862263</v>
      </c>
      <c r="F35" s="365">
        <v>263.38517959254625</v>
      </c>
      <c r="G35" s="365">
        <v>250.93135112667719</v>
      </c>
      <c r="H35" s="365">
        <v>246.0762822141956</v>
      </c>
      <c r="I35" s="365">
        <v>258.44271249797657</v>
      </c>
      <c r="J35" s="365">
        <v>267.21537147969434</v>
      </c>
      <c r="K35" s="365">
        <v>258.83169620813629</v>
      </c>
      <c r="L35" s="365">
        <v>251.32917040105127</v>
      </c>
      <c r="M35" s="365">
        <v>242.03725534034558</v>
      </c>
      <c r="N35" s="365">
        <v>243.6763541078096</v>
      </c>
      <c r="O35" s="365">
        <v>233.32359412638547</v>
      </c>
      <c r="P35" s="365">
        <v>235.08826027272255</v>
      </c>
      <c r="Q35" s="365">
        <v>220.02730012227318</v>
      </c>
      <c r="R35" s="365">
        <v>218.80507251595927</v>
      </c>
      <c r="S35" s="365">
        <v>218.47964874050481</v>
      </c>
      <c r="T35" s="365">
        <v>216.72937035773691</v>
      </c>
      <c r="U35" s="365">
        <v>213.97688427021623</v>
      </c>
      <c r="V35" s="365">
        <v>212.35290912876673</v>
      </c>
      <c r="W35" s="365">
        <v>212.36141118041954</v>
      </c>
      <c r="X35" s="365">
        <v>211.88138274289972</v>
      </c>
      <c r="Y35" s="365">
        <v>206.97293257983316</v>
      </c>
      <c r="Z35" s="365">
        <v>202.39742003608444</v>
      </c>
      <c r="AA35" s="365">
        <v>201.19462373693852</v>
      </c>
      <c r="AB35" s="365">
        <v>199.21000659672569</v>
      </c>
      <c r="AC35" s="365">
        <v>197.33207532244981</v>
      </c>
      <c r="AD35" s="365">
        <v>192.83058178908723</v>
      </c>
      <c r="AE35" s="365">
        <v>190.51708479057538</v>
      </c>
      <c r="AF35" s="365">
        <v>188.48450512883224</v>
      </c>
      <c r="AG35" s="365">
        <v>187.15379110972057</v>
      </c>
      <c r="AH35" s="365">
        <v>183.86984367189345</v>
      </c>
      <c r="AI35" s="365">
        <v>180.50079594950697</v>
      </c>
      <c r="AJ35" s="365">
        <v>178.37611920684705</v>
      </c>
      <c r="AK35" s="365">
        <v>174.51518338314716</v>
      </c>
      <c r="AL35" s="365">
        <v>174.09446020824481</v>
      </c>
      <c r="AM35" s="365">
        <v>173.42415984978902</v>
      </c>
      <c r="AN35" s="365">
        <v>172.91012490545606</v>
      </c>
      <c r="AO35" s="365">
        <v>172.30936329241689</v>
      </c>
      <c r="AP35" s="365">
        <v>171.52338653108217</v>
      </c>
      <c r="AQ35" s="365">
        <v>171.15608569256608</v>
      </c>
      <c r="AR35" s="365">
        <v>170.75101255583255</v>
      </c>
      <c r="AS35" s="365">
        <v>166.28988117757623</v>
      </c>
      <c r="AT35" s="365">
        <v>162.29184904146678</v>
      </c>
      <c r="AU35" s="365">
        <v>160.83991404271708</v>
      </c>
      <c r="AV35" s="365">
        <v>158.56908204357595</v>
      </c>
      <c r="AW35" s="365">
        <v>156.32412988705482</v>
      </c>
      <c r="AX35" s="365">
        <v>152.89249348995472</v>
      </c>
      <c r="AY35" s="365">
        <v>150.92953200905606</v>
      </c>
      <c r="AZ35" s="365">
        <v>148.52053229168311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3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3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35">
      <c r="A40" s="366" t="s">
        <v>42</v>
      </c>
      <c r="B40" s="367">
        <v>1032.7441171360852</v>
      </c>
      <c r="C40" s="367">
        <v>1040.0949801129882</v>
      </c>
      <c r="D40" s="367">
        <v>1056.1982898138306</v>
      </c>
      <c r="E40" s="367">
        <v>803.77304201829418</v>
      </c>
      <c r="F40" s="367">
        <v>807.95934809199036</v>
      </c>
      <c r="G40" s="367">
        <v>813.38138348714426</v>
      </c>
      <c r="H40" s="367">
        <v>819.4359256043025</v>
      </c>
      <c r="I40" s="367">
        <v>851.09667737472864</v>
      </c>
      <c r="J40" s="367">
        <v>788.44391911492994</v>
      </c>
      <c r="K40" s="367">
        <v>687.86625602795039</v>
      </c>
      <c r="L40" s="367">
        <v>727.86233172602283</v>
      </c>
      <c r="M40" s="367">
        <v>699.857101754474</v>
      </c>
      <c r="N40" s="367">
        <v>716.19804401029262</v>
      </c>
      <c r="O40" s="367">
        <v>717.66679336872107</v>
      </c>
      <c r="P40" s="367">
        <v>656.13219902331912</v>
      </c>
      <c r="Q40" s="367">
        <v>653.4539147174944</v>
      </c>
      <c r="R40" s="367">
        <v>666.47839314658859</v>
      </c>
      <c r="S40" s="367">
        <v>675.09433366883002</v>
      </c>
      <c r="T40" s="367">
        <v>677.25941959978036</v>
      </c>
      <c r="U40" s="367">
        <v>677.14523557355994</v>
      </c>
      <c r="V40" s="367">
        <v>674.49762868360199</v>
      </c>
      <c r="W40" s="367">
        <v>672.68246911730421</v>
      </c>
      <c r="X40" s="367">
        <v>677.32426041447616</v>
      </c>
      <c r="Y40" s="367">
        <v>669.36629232663802</v>
      </c>
      <c r="Z40" s="367">
        <v>663.59203502361038</v>
      </c>
      <c r="AA40" s="367">
        <v>660.17826503053243</v>
      </c>
      <c r="AB40" s="367">
        <v>658.91567362578667</v>
      </c>
      <c r="AC40" s="367">
        <v>654.90168140932496</v>
      </c>
      <c r="AD40" s="367">
        <v>653.27736989261496</v>
      </c>
      <c r="AE40" s="367">
        <v>655.01419252590779</v>
      </c>
      <c r="AF40" s="367">
        <v>653.19321514372666</v>
      </c>
      <c r="AG40" s="367">
        <v>652.53406135829857</v>
      </c>
      <c r="AH40" s="367">
        <v>653.19984780000073</v>
      </c>
      <c r="AI40" s="367">
        <v>646.19320721386805</v>
      </c>
      <c r="AJ40" s="367">
        <v>643.9265945259574</v>
      </c>
      <c r="AK40" s="367">
        <v>641.34013730132096</v>
      </c>
      <c r="AL40" s="367">
        <v>640.58580289395411</v>
      </c>
      <c r="AM40" s="367">
        <v>637.95188214454686</v>
      </c>
      <c r="AN40" s="367">
        <v>636.57108732583049</v>
      </c>
      <c r="AO40" s="367">
        <v>637.67587454205341</v>
      </c>
      <c r="AP40" s="367">
        <v>634.92279113833035</v>
      </c>
      <c r="AQ40" s="367">
        <v>635.03076797594451</v>
      </c>
      <c r="AR40" s="367">
        <v>635.16970369448643</v>
      </c>
      <c r="AS40" s="367">
        <v>625.84502618526153</v>
      </c>
      <c r="AT40" s="367">
        <v>622.8026111575474</v>
      </c>
      <c r="AU40" s="367">
        <v>619.06643327197571</v>
      </c>
      <c r="AV40" s="367">
        <v>617.53272974351466</v>
      </c>
      <c r="AW40" s="367">
        <v>614.11919880152868</v>
      </c>
      <c r="AX40" s="367">
        <v>612.19743474488519</v>
      </c>
      <c r="AY40" s="367">
        <v>612.74588735183465</v>
      </c>
      <c r="AZ40" s="367">
        <v>610.18204557855324</v>
      </c>
    </row>
    <row r="41" spans="1:52" ht="12" hidden="1" customHeight="1" x14ac:dyDescent="0.3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3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3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3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3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3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3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35">
      <c r="A48" s="368" t="s">
        <v>864</v>
      </c>
      <c r="B48" s="369">
        <v>10449.035991648108</v>
      </c>
      <c r="C48" s="369">
        <v>10027.716619037725</v>
      </c>
      <c r="D48" s="369">
        <v>9634.689487269603</v>
      </c>
      <c r="E48" s="369">
        <v>9228.1861666400928</v>
      </c>
      <c r="F48" s="369">
        <v>8719.4403133022515</v>
      </c>
      <c r="G48" s="369">
        <v>8487.1172198449767</v>
      </c>
      <c r="H48" s="369">
        <v>8154.1980227379972</v>
      </c>
      <c r="I48" s="369">
        <v>7413.2000559409717</v>
      </c>
      <c r="J48" s="369">
        <v>7589.1958683583907</v>
      </c>
      <c r="K48" s="369">
        <v>6283.3661634334403</v>
      </c>
      <c r="L48" s="369">
        <v>7692.9848991540512</v>
      </c>
      <c r="M48" s="369">
        <v>5707.1673713653054</v>
      </c>
      <c r="N48" s="369">
        <v>5568.870154466822</v>
      </c>
      <c r="O48" s="369">
        <v>5232.5427234732042</v>
      </c>
      <c r="P48" s="369">
        <v>5162.1029869482127</v>
      </c>
      <c r="Q48" s="369">
        <v>5185.2878024302336</v>
      </c>
      <c r="R48" s="369">
        <v>5238.1196739905454</v>
      </c>
      <c r="S48" s="369">
        <v>5299.5737354835683</v>
      </c>
      <c r="T48" s="369">
        <v>5308.9226579463439</v>
      </c>
      <c r="U48" s="369">
        <v>5257.0883425197935</v>
      </c>
      <c r="V48" s="369">
        <v>5258.000596462015</v>
      </c>
      <c r="W48" s="369">
        <v>5287.011895882948</v>
      </c>
      <c r="X48" s="369">
        <v>5336.6773761544046</v>
      </c>
      <c r="Y48" s="369">
        <v>5307.8216727011359</v>
      </c>
      <c r="Z48" s="369">
        <v>5280.6196247510006</v>
      </c>
      <c r="AA48" s="369">
        <v>5308.0259452735481</v>
      </c>
      <c r="AB48" s="369">
        <v>5326.7119840167825</v>
      </c>
      <c r="AC48" s="369">
        <v>5351.4735031282362</v>
      </c>
      <c r="AD48" s="369">
        <v>5342.3945687546338</v>
      </c>
      <c r="AE48" s="369">
        <v>5356.1375413461892</v>
      </c>
      <c r="AF48" s="369">
        <v>5372.2000722491457</v>
      </c>
      <c r="AG48" s="369">
        <v>5399.0352017595269</v>
      </c>
      <c r="AH48" s="369">
        <v>5400.6311144345191</v>
      </c>
      <c r="AI48" s="369">
        <v>5409.2991740182169</v>
      </c>
      <c r="AJ48" s="369">
        <v>5429.8386025099826</v>
      </c>
      <c r="AK48" s="369">
        <v>5426.113837951134</v>
      </c>
      <c r="AL48" s="369">
        <v>5468.4001391736274</v>
      </c>
      <c r="AM48" s="369">
        <v>5505.4734028449375</v>
      </c>
      <c r="AN48" s="369">
        <v>5544.4588149656056</v>
      </c>
      <c r="AO48" s="369">
        <v>5579.5844567060858</v>
      </c>
      <c r="AP48" s="369">
        <v>5616.1280889850195</v>
      </c>
      <c r="AQ48" s="369">
        <v>5657.1632021311671</v>
      </c>
      <c r="AR48" s="369">
        <v>5695.5063500955966</v>
      </c>
      <c r="AS48" s="369">
        <v>5632.7272067864269</v>
      </c>
      <c r="AT48" s="369">
        <v>5591.1204125600343</v>
      </c>
      <c r="AU48" s="369">
        <v>5600.7703466116818</v>
      </c>
      <c r="AV48" s="369">
        <v>5597.3960953666819</v>
      </c>
      <c r="AW48" s="369">
        <v>5590.7347372392423</v>
      </c>
      <c r="AX48" s="369">
        <v>5545.6323983965049</v>
      </c>
      <c r="AY48" s="369">
        <v>5535.4624469817672</v>
      </c>
      <c r="AZ48" s="369">
        <v>5527.9849448342902</v>
      </c>
    </row>
    <row r="49" spans="1:52" ht="12" hidden="1" customHeight="1" x14ac:dyDescent="0.35">
      <c r="A49" s="370"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35">
      <c r="A50" s="370"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35">
      <c r="A51" s="370"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35">
      <c r="A52" s="370"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35">
      <c r="A53" s="370"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35">
      <c r="A54" s="370"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35">
      <c r="A55" s="370"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35">
      <c r="A56" s="370"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35">
      <c r="A57" s="370"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35">
      <c r="A58" s="370"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35">
      <c r="A60" s="368" t="s">
        <v>865</v>
      </c>
      <c r="B60" s="369">
        <v>11489.968793318421</v>
      </c>
      <c r="C60" s="369">
        <v>11789.190801189674</v>
      </c>
      <c r="D60" s="369">
        <v>11362.228120355023</v>
      </c>
      <c r="E60" s="369">
        <v>10442.230277009177</v>
      </c>
      <c r="F60" s="369">
        <v>10697.46837951851</v>
      </c>
      <c r="G60" s="369">
        <v>10622.790024589007</v>
      </c>
      <c r="H60" s="369">
        <v>9944.8502366744997</v>
      </c>
      <c r="I60" s="369">
        <v>10353.41258165352</v>
      </c>
      <c r="J60" s="369">
        <v>10569.524003828143</v>
      </c>
      <c r="K60" s="369">
        <v>9387.1647052127773</v>
      </c>
      <c r="L60" s="369">
        <v>9836.4752785347537</v>
      </c>
      <c r="M60" s="369">
        <v>9216.4784581304848</v>
      </c>
      <c r="N60" s="369">
        <v>9260.6894827727756</v>
      </c>
      <c r="O60" s="369">
        <v>8805.7926611776966</v>
      </c>
      <c r="P60" s="369">
        <v>8916.2448540388668</v>
      </c>
      <c r="Q60" s="369">
        <v>8539.0636060879806</v>
      </c>
      <c r="R60" s="369">
        <v>8634.3688743969687</v>
      </c>
      <c r="S60" s="369">
        <v>8773.855752633528</v>
      </c>
      <c r="T60" s="369">
        <v>8809.724958470666</v>
      </c>
      <c r="U60" s="369">
        <v>8764.6414361797742</v>
      </c>
      <c r="V60" s="369">
        <v>8753.0059891529036</v>
      </c>
      <c r="W60" s="369">
        <v>8783.8279750307756</v>
      </c>
      <c r="X60" s="369">
        <v>8855.8150158563058</v>
      </c>
      <c r="Y60" s="369">
        <v>8852.4192869170747</v>
      </c>
      <c r="Z60" s="369">
        <v>8828.806184679057</v>
      </c>
      <c r="AA60" s="369">
        <v>8859.3635394454286</v>
      </c>
      <c r="AB60" s="369">
        <v>8878.8092771628908</v>
      </c>
      <c r="AC60" s="369">
        <v>8902.9146198300623</v>
      </c>
      <c r="AD60" s="369">
        <v>8910.7001704616214</v>
      </c>
      <c r="AE60" s="369">
        <v>8944.4479601686271</v>
      </c>
      <c r="AF60" s="369">
        <v>8954.1368998397265</v>
      </c>
      <c r="AG60" s="369">
        <v>8981.2522821706698</v>
      </c>
      <c r="AH60" s="369">
        <v>8999.1019011435637</v>
      </c>
      <c r="AI60" s="369">
        <v>9026.3986182722292</v>
      </c>
      <c r="AJ60" s="369">
        <v>9056.0475730338476</v>
      </c>
      <c r="AK60" s="369">
        <v>9066.6832919807875</v>
      </c>
      <c r="AL60" s="369">
        <v>9135.8383118349466</v>
      </c>
      <c r="AM60" s="369">
        <v>9191.3557644051143</v>
      </c>
      <c r="AN60" s="369">
        <v>9253.5544664869649</v>
      </c>
      <c r="AO60" s="369">
        <v>9311.8774299423603</v>
      </c>
      <c r="AP60" s="369">
        <v>9372.7351930601999</v>
      </c>
      <c r="AQ60" s="369">
        <v>9443.3653126901991</v>
      </c>
      <c r="AR60" s="369">
        <v>9511.1695298191153</v>
      </c>
      <c r="AS60" s="369">
        <v>9483.9572012032095</v>
      </c>
      <c r="AT60" s="369">
        <v>9457.5186273037652</v>
      </c>
      <c r="AU60" s="369">
        <v>9479.9279726487675</v>
      </c>
      <c r="AV60" s="369">
        <v>9468.2181574305414</v>
      </c>
      <c r="AW60" s="369">
        <v>9458.217101859198</v>
      </c>
      <c r="AX60" s="369">
        <v>9422.5410043653264</v>
      </c>
      <c r="AY60" s="369">
        <v>9426.5355790764042</v>
      </c>
      <c r="AZ60" s="369">
        <v>9399.1943452985925</v>
      </c>
    </row>
    <row r="61" spans="1:52" ht="12" hidden="1" customHeight="1" x14ac:dyDescent="0.35">
      <c r="A61" s="80" t="s">
        <v>866</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3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3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3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3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3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35">
      <c r="A67" s="80" t="s">
        <v>867</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35">
      <c r="A68" s="368" t="s">
        <v>868</v>
      </c>
      <c r="B68" s="369">
        <v>1761.075676220931</v>
      </c>
      <c r="C68" s="369">
        <v>1786.1456263696764</v>
      </c>
      <c r="D68" s="369">
        <v>1709.0646349618521</v>
      </c>
      <c r="E68" s="369">
        <v>1654.3027361074403</v>
      </c>
      <c r="F68" s="369">
        <v>1666.8384833422108</v>
      </c>
      <c r="G68" s="369">
        <v>1680.9701126176333</v>
      </c>
      <c r="H68" s="369">
        <v>1563.7679803090768</v>
      </c>
      <c r="I68" s="369">
        <v>1555.9576506062865</v>
      </c>
      <c r="J68" s="369">
        <v>1474.505473767121</v>
      </c>
      <c r="K68" s="369">
        <v>1296.9664788430214</v>
      </c>
      <c r="L68" s="369">
        <v>1436.7974952502379</v>
      </c>
      <c r="M68" s="369">
        <v>1246.6077796236891</v>
      </c>
      <c r="N68" s="369">
        <v>1198.9696997848307</v>
      </c>
      <c r="O68" s="369">
        <v>1133.1241272687328</v>
      </c>
      <c r="P68" s="369">
        <v>1132.5047575733468</v>
      </c>
      <c r="Q68" s="369">
        <v>1163.2419816041388</v>
      </c>
      <c r="R68" s="369">
        <v>1180.7055767777763</v>
      </c>
      <c r="S68" s="369">
        <v>1196.1485626887293</v>
      </c>
      <c r="T68" s="369">
        <v>1195.1768622368882</v>
      </c>
      <c r="U68" s="369">
        <v>1182.3008650491097</v>
      </c>
      <c r="V68" s="369">
        <v>1180.8919474462466</v>
      </c>
      <c r="W68" s="369">
        <v>1186.7787405455281</v>
      </c>
      <c r="X68" s="369">
        <v>1196.6092417930327</v>
      </c>
      <c r="Y68" s="369">
        <v>1191.3321128633572</v>
      </c>
      <c r="Z68" s="369">
        <v>1187.0816808305415</v>
      </c>
      <c r="AA68" s="369">
        <v>1192.169263711864</v>
      </c>
      <c r="AB68" s="369">
        <v>1193.6218017459105</v>
      </c>
      <c r="AC68" s="369">
        <v>1195.9989107500776</v>
      </c>
      <c r="AD68" s="369">
        <v>1194.9850432016478</v>
      </c>
      <c r="AE68" s="369">
        <v>1198.2825940229864</v>
      </c>
      <c r="AF68" s="369">
        <v>1199.3913874175357</v>
      </c>
      <c r="AG68" s="369">
        <v>1199.0685340683231</v>
      </c>
      <c r="AH68" s="369">
        <v>1199.905709079283</v>
      </c>
      <c r="AI68" s="369">
        <v>1202.5293917150652</v>
      </c>
      <c r="AJ68" s="369">
        <v>1206.0775725834426</v>
      </c>
      <c r="AK68" s="369">
        <v>1206.2113879940332</v>
      </c>
      <c r="AL68" s="369">
        <v>1215.0562444188893</v>
      </c>
      <c r="AM68" s="369">
        <v>1222.5057797187142</v>
      </c>
      <c r="AN68" s="369">
        <v>1230.3765186409842</v>
      </c>
      <c r="AO68" s="369">
        <v>1237.9955128717106</v>
      </c>
      <c r="AP68" s="369">
        <v>1245.7669441389535</v>
      </c>
      <c r="AQ68" s="369">
        <v>1254.4854872510743</v>
      </c>
      <c r="AR68" s="369">
        <v>1262.7461855124939</v>
      </c>
      <c r="AS68" s="369">
        <v>1251.5246328746889</v>
      </c>
      <c r="AT68" s="369">
        <v>1244.3089405490837</v>
      </c>
      <c r="AU68" s="369">
        <v>1246.5588610636737</v>
      </c>
      <c r="AV68" s="369">
        <v>1243.9550084861223</v>
      </c>
      <c r="AW68" s="369">
        <v>1240.6290817425536</v>
      </c>
      <c r="AX68" s="369">
        <v>1231.4717072658668</v>
      </c>
      <c r="AY68" s="369">
        <v>1229.1675198215776</v>
      </c>
      <c r="AZ68" s="369">
        <v>1224.5977311385807</v>
      </c>
    </row>
    <row r="69" spans="1:52" ht="12" hidden="1" customHeight="1" x14ac:dyDescent="0.35">
      <c r="A69" s="80" t="s">
        <v>869</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3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3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3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3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3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35">
      <c r="A75" s="80" t="s">
        <v>870</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3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3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3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3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3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3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3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3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3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3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3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35">
      <c r="A87" s="80" t="s">
        <v>871</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35">
      <c r="A88" s="368" t="s">
        <v>872</v>
      </c>
      <c r="B88" s="369">
        <v>909.98548910168779</v>
      </c>
      <c r="C88" s="369">
        <v>922.97122662430354</v>
      </c>
      <c r="D88" s="369">
        <v>883.11846750731502</v>
      </c>
      <c r="E88" s="369">
        <v>854.64013963552452</v>
      </c>
      <c r="F88" s="369">
        <v>860.69896061093971</v>
      </c>
      <c r="G88" s="369">
        <v>867.4266715561472</v>
      </c>
      <c r="H88" s="369">
        <v>807.0103091610697</v>
      </c>
      <c r="I88" s="369">
        <v>802.53944402192906</v>
      </c>
      <c r="J88" s="369">
        <v>760.12511510667059</v>
      </c>
      <c r="K88" s="369">
        <v>668.44506670109092</v>
      </c>
      <c r="L88" s="369">
        <v>740.92843969344153</v>
      </c>
      <c r="M88" s="369">
        <v>642.13506280288811</v>
      </c>
      <c r="N88" s="369">
        <v>618.29624128359251</v>
      </c>
      <c r="O88" s="369">
        <v>584.45216541185027</v>
      </c>
      <c r="P88" s="369">
        <v>584.11216330136926</v>
      </c>
      <c r="Q88" s="369">
        <v>600.54937281098967</v>
      </c>
      <c r="R88" s="369">
        <v>609.68231208846123</v>
      </c>
      <c r="S88" s="369">
        <v>617.71233083007792</v>
      </c>
      <c r="T88" s="369">
        <v>621.23891554825661</v>
      </c>
      <c r="U88" s="369">
        <v>619.01655467885496</v>
      </c>
      <c r="V88" s="369">
        <v>619.03311499326412</v>
      </c>
      <c r="W88" s="369">
        <v>622.15483883462718</v>
      </c>
      <c r="X88" s="369">
        <v>628.05889693234008</v>
      </c>
      <c r="Y88" s="369">
        <v>626.63032802730083</v>
      </c>
      <c r="Z88" s="369">
        <v>624.84923892492304</v>
      </c>
      <c r="AA88" s="369">
        <v>627.92840788855165</v>
      </c>
      <c r="AB88" s="369">
        <v>629.16891479980541</v>
      </c>
      <c r="AC88" s="369">
        <v>630.83605376555772</v>
      </c>
      <c r="AD88" s="369">
        <v>630.4214448110921</v>
      </c>
      <c r="AE88" s="369">
        <v>632.36722424594655</v>
      </c>
      <c r="AF88" s="369">
        <v>632.50525002595407</v>
      </c>
      <c r="AG88" s="369">
        <v>633.22332374724988</v>
      </c>
      <c r="AH88" s="369">
        <v>633.17883879441911</v>
      </c>
      <c r="AI88" s="369">
        <v>634.14058798656777</v>
      </c>
      <c r="AJ88" s="369">
        <v>635.42110786353919</v>
      </c>
      <c r="AK88" s="369">
        <v>634.60911223329788</v>
      </c>
      <c r="AL88" s="369">
        <v>639.4704411582286</v>
      </c>
      <c r="AM88" s="369">
        <v>643.33528798763405</v>
      </c>
      <c r="AN88" s="369">
        <v>647.57051660539071</v>
      </c>
      <c r="AO88" s="369">
        <v>651.61900459731885</v>
      </c>
      <c r="AP88" s="369">
        <v>655.71419637345275</v>
      </c>
      <c r="AQ88" s="369">
        <v>660.24136361913497</v>
      </c>
      <c r="AR88" s="369">
        <v>664.56913047670946</v>
      </c>
      <c r="AS88" s="369">
        <v>656.79395433729394</v>
      </c>
      <c r="AT88" s="369">
        <v>651.45417984594974</v>
      </c>
      <c r="AU88" s="369">
        <v>652.37455188767296</v>
      </c>
      <c r="AV88" s="369">
        <v>650.78807793338819</v>
      </c>
      <c r="AW88" s="369">
        <v>648.35431348754867</v>
      </c>
      <c r="AX88" s="369">
        <v>642.56465101147387</v>
      </c>
      <c r="AY88" s="369">
        <v>640.60149869772681</v>
      </c>
      <c r="AZ88" s="369">
        <v>637.61528434148943</v>
      </c>
    </row>
    <row r="89" spans="1:52" ht="12" hidden="1" customHeight="1" x14ac:dyDescent="0.35">
      <c r="A89" s="80" t="s">
        <v>873</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35">
      <c r="A90" s="80" t="s">
        <v>874</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3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3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3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3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3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3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3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3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3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3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3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35">
      <c r="A102" s="80" t="s">
        <v>875</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35">
      <c r="A103" s="368" t="s">
        <v>876</v>
      </c>
      <c r="B103" s="369">
        <v>2687.4732350949557</v>
      </c>
      <c r="C103" s="369">
        <v>2745.4926538834093</v>
      </c>
      <c r="D103" s="369">
        <v>2935.4717522779906</v>
      </c>
      <c r="E103" s="369">
        <v>2560.466440116737</v>
      </c>
      <c r="F103" s="369">
        <v>2360.0468520965105</v>
      </c>
      <c r="G103" s="369">
        <v>2424.9737052763603</v>
      </c>
      <c r="H103" s="369">
        <v>2256.7942328701533</v>
      </c>
      <c r="I103" s="369">
        <v>2247.8350838871015</v>
      </c>
      <c r="J103" s="369">
        <v>2251.3253433047857</v>
      </c>
      <c r="K103" s="369">
        <v>1974.7374703645485</v>
      </c>
      <c r="L103" s="369">
        <v>1960.4088346322735</v>
      </c>
      <c r="M103" s="369">
        <v>1947.3143611525518</v>
      </c>
      <c r="N103" s="369">
        <v>1938.1268814158307</v>
      </c>
      <c r="O103" s="369">
        <v>2065.083371006056</v>
      </c>
      <c r="P103" s="369">
        <v>2064.3380276292905</v>
      </c>
      <c r="Q103" s="369">
        <v>2254.0343938559326</v>
      </c>
      <c r="R103" s="369">
        <v>2288.3584753166756</v>
      </c>
      <c r="S103" s="369">
        <v>2345.911168998191</v>
      </c>
      <c r="T103" s="369">
        <v>2351.7328600875476</v>
      </c>
      <c r="U103" s="369">
        <v>2340.286417942003</v>
      </c>
      <c r="V103" s="369">
        <v>2328.8698557437215</v>
      </c>
      <c r="W103" s="369">
        <v>2325.0142468736863</v>
      </c>
      <c r="X103" s="369">
        <v>2336.7436933049562</v>
      </c>
      <c r="Y103" s="369">
        <v>2337.7905971181208</v>
      </c>
      <c r="Z103" s="369">
        <v>2328.819560863385</v>
      </c>
      <c r="AA103" s="369">
        <v>2324.2076539390109</v>
      </c>
      <c r="AB103" s="369">
        <v>2322.2674576714298</v>
      </c>
      <c r="AC103" s="369">
        <v>2322.2214741168477</v>
      </c>
      <c r="AD103" s="369">
        <v>2326.3508895935634</v>
      </c>
      <c r="AE103" s="369">
        <v>2336.5691509094499</v>
      </c>
      <c r="AF103" s="369">
        <v>2340.8013095790307</v>
      </c>
      <c r="AG103" s="369">
        <v>2350.8213251388047</v>
      </c>
      <c r="AH103" s="369">
        <v>2363.2852373876431</v>
      </c>
      <c r="AI103" s="369">
        <v>2373.7282453873549</v>
      </c>
      <c r="AJ103" s="369">
        <v>2379.8064586895516</v>
      </c>
      <c r="AK103" s="369">
        <v>2383.5345834425475</v>
      </c>
      <c r="AL103" s="369">
        <v>2385.4758979222784</v>
      </c>
      <c r="AM103" s="369">
        <v>2387.2064440568593</v>
      </c>
      <c r="AN103" s="369">
        <v>2393.3140921621766</v>
      </c>
      <c r="AO103" s="369">
        <v>2402.9038569339573</v>
      </c>
      <c r="AP103" s="369">
        <v>2400.46507774464</v>
      </c>
      <c r="AQ103" s="369">
        <v>2408.7652214639111</v>
      </c>
      <c r="AR103" s="369">
        <v>2419.587782296459</v>
      </c>
      <c r="AS103" s="369">
        <v>2423.987224229772</v>
      </c>
      <c r="AT103" s="369">
        <v>2425.0410139974742</v>
      </c>
      <c r="AU103" s="369">
        <v>2423.2436031849033</v>
      </c>
      <c r="AV103" s="369">
        <v>2422.3252823080315</v>
      </c>
      <c r="AW103" s="369">
        <v>2423.731307435783</v>
      </c>
      <c r="AX103" s="369">
        <v>2428.2435811218429</v>
      </c>
      <c r="AY103" s="369">
        <v>2437.8645443784117</v>
      </c>
      <c r="AZ103" s="369">
        <v>2439.1848626431547</v>
      </c>
    </row>
    <row r="104" spans="1:52" ht="12" hidden="1" customHeight="1" x14ac:dyDescent="0.35">
      <c r="A104" s="94" t="s">
        <v>877</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3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3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3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3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3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3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3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3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35">
      <c r="A113" s="92" t="s">
        <v>864</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35">
      <c r="A114" s="92" t="s">
        <v>865</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35">
      <c r="A115" s="92" t="s">
        <v>868</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35">
      <c r="A116" s="92" t="s">
        <v>872</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35">
      <c r="A117" s="92" t="s">
        <v>876</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35">
      <c r="A118" s="94" t="s">
        <v>877</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3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35">
      <c r="A120" s="134" t="s">
        <v>862</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3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3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3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3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3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3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35">
      <c r="A127" s="92" t="s">
        <v>864</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35">
      <c r="A128" s="92" t="s">
        <v>865</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35">
      <c r="A129" s="92" t="s">
        <v>868</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35">
      <c r="A130" s="92" t="s">
        <v>872</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35">
      <c r="A131" s="92" t="s">
        <v>876</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35">
      <c r="A132" s="94" t="s">
        <v>877</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3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3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3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3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3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3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3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3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35">
      <c r="A141" s="92" t="s">
        <v>864</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35">
      <c r="A142" s="92" t="s">
        <v>865</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35">
      <c r="A143" s="92" t="s">
        <v>868</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35">
      <c r="A144" s="92" t="s">
        <v>872</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35">
      <c r="A145" s="92" t="s">
        <v>876</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35">
      <c r="A146" s="94" t="s">
        <v>877</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35"/>
    <row r="148" spans="1:52" ht="12" hidden="1" customHeight="1" x14ac:dyDescent="0.3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3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3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3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3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3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3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35">
      <c r="A155" s="92" t="s">
        <v>864</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35">
      <c r="A156" s="92" t="s">
        <v>865</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35">
      <c r="A157" s="92" t="s">
        <v>868</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35">
      <c r="A158" s="92" t="s">
        <v>872</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35">
      <c r="A159" s="92" t="s">
        <v>876</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35">
      <c r="A160" s="94" t="s">
        <v>877</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35"/>
    <row r="162" spans="1:52" ht="12" hidden="1" customHeight="1" x14ac:dyDescent="0.3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3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3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3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3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3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3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35">
      <c r="A169" s="92" t="s">
        <v>864</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35">
      <c r="A170" s="92" t="s">
        <v>865</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35">
      <c r="A171" s="92" t="s">
        <v>868</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35">
      <c r="A172" s="92" t="s">
        <v>872</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35">
      <c r="A173" s="92" t="s">
        <v>876</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35">
      <c r="A174" s="94" t="s">
        <v>877</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3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3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3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3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3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3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3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3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35">
      <c r="A183" s="92" t="s">
        <v>864</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35">
      <c r="A184" s="92" t="s">
        <v>865</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35">
      <c r="A185" s="92" t="s">
        <v>868</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35">
      <c r="A186" s="92" t="s">
        <v>872</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35">
      <c r="A187" s="92" t="s">
        <v>876</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35">
      <c r="A188" s="94" t="s">
        <v>877</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3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35">
      <c r="A190" s="134" t="s">
        <v>863</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3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3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3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3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3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3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35">
      <c r="A197" s="92" t="s">
        <v>864</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35">
      <c r="A198" s="92" t="s">
        <v>865</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35">
      <c r="A199" s="92" t="s">
        <v>868</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35">
      <c r="A200" s="92" t="s">
        <v>872</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35">
      <c r="A201" s="92" t="s">
        <v>876</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35">
      <c r="A202" s="94" t="s">
        <v>877</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3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3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3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35">
      <c r="A206" s="63" t="s">
        <v>878</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35">
      <c r="A207" s="114" t="s">
        <v>76</v>
      </c>
      <c r="B207" s="371">
        <v>102019.99385160973</v>
      </c>
      <c r="C207" s="371">
        <v>101583.27219629702</v>
      </c>
      <c r="D207" s="371">
        <v>100675.49454361374</v>
      </c>
      <c r="E207" s="371">
        <v>103500.0753542406</v>
      </c>
      <c r="F207" s="371">
        <v>106907.53945326799</v>
      </c>
      <c r="G207" s="371">
        <v>113802.86683587538</v>
      </c>
      <c r="H207" s="371">
        <v>123836.79134725551</v>
      </c>
      <c r="I207" s="371">
        <v>126695.10812041275</v>
      </c>
      <c r="J207" s="371">
        <v>138035.09559984197</v>
      </c>
      <c r="K207" s="371">
        <v>129171.34083828886</v>
      </c>
      <c r="L207" s="371">
        <v>133446.74432916444</v>
      </c>
      <c r="M207" s="371">
        <v>145591.19644510641</v>
      </c>
      <c r="N207" s="371">
        <v>150598.08897083282</v>
      </c>
      <c r="O207" s="371">
        <v>145713.82332243907</v>
      </c>
      <c r="P207" s="371">
        <v>141256.79259705229</v>
      </c>
      <c r="Q207" s="371">
        <v>129716.55549725825</v>
      </c>
      <c r="R207" s="371">
        <v>121959.69374149005</v>
      </c>
      <c r="S207" s="371">
        <v>119387.24010272893</v>
      </c>
      <c r="T207" s="371">
        <v>123415.42094449219</v>
      </c>
      <c r="U207" s="371">
        <v>127919.63381396895</v>
      </c>
      <c r="V207" s="371">
        <v>134328.97845932929</v>
      </c>
      <c r="W207" s="371">
        <v>135746.82146869056</v>
      </c>
      <c r="X207" s="371">
        <v>135634.74205108316</v>
      </c>
      <c r="Y207" s="371">
        <v>139589.98037305952</v>
      </c>
      <c r="Z207" s="371">
        <v>142477.24065126121</v>
      </c>
      <c r="AA207" s="371">
        <v>142883.03174720763</v>
      </c>
      <c r="AB207" s="371">
        <v>141820.74321555212</v>
      </c>
      <c r="AC207" s="371">
        <v>141178.16439575402</v>
      </c>
      <c r="AD207" s="371">
        <v>140005.00931468356</v>
      </c>
      <c r="AE207" s="371">
        <v>139030.90000276154</v>
      </c>
      <c r="AF207" s="371">
        <v>139435.65493496845</v>
      </c>
      <c r="AG207" s="371">
        <v>139745.13135280865</v>
      </c>
      <c r="AH207" s="371">
        <v>137605.8799639261</v>
      </c>
      <c r="AI207" s="371">
        <v>137544.62399862453</v>
      </c>
      <c r="AJ207" s="371">
        <v>138355.39646955294</v>
      </c>
      <c r="AK207" s="371">
        <v>138470.60591229948</v>
      </c>
      <c r="AL207" s="371">
        <v>138676.62508748769</v>
      </c>
      <c r="AM207" s="371">
        <v>138093.40861067889</v>
      </c>
      <c r="AN207" s="371">
        <v>138140.17305438253</v>
      </c>
      <c r="AO207" s="371">
        <v>138521.55686897217</v>
      </c>
      <c r="AP207" s="371">
        <v>138258.55732037683</v>
      </c>
      <c r="AQ207" s="371">
        <v>136824.74856760775</v>
      </c>
      <c r="AR207" s="371">
        <v>136354.74723416945</v>
      </c>
      <c r="AS207" s="371">
        <v>135387.24229455576</v>
      </c>
      <c r="AT207" s="371">
        <v>134635.15098368149</v>
      </c>
      <c r="AU207" s="371">
        <v>133069.67324546227</v>
      </c>
      <c r="AV207" s="371">
        <v>131838.57145863253</v>
      </c>
      <c r="AW207" s="371">
        <v>130398.46239953283</v>
      </c>
      <c r="AX207" s="371">
        <v>129118.00325455496</v>
      </c>
      <c r="AY207" s="371">
        <v>127910.57013070153</v>
      </c>
      <c r="AZ207" s="371">
        <v>127235.46993670173</v>
      </c>
    </row>
    <row r="208" spans="1:52" ht="12" hidden="1" customHeight="1" x14ac:dyDescent="0.35">
      <c r="A208" s="116" t="s">
        <v>77</v>
      </c>
      <c r="B208" s="372">
        <v>6702.6288172479944</v>
      </c>
      <c r="C208" s="372">
        <v>6557.8007621306788</v>
      </c>
      <c r="D208" s="372">
        <v>6663.7460779769544</v>
      </c>
      <c r="E208" s="372">
        <v>7009.9824983484605</v>
      </c>
      <c r="F208" s="372">
        <v>7204.8748714738767</v>
      </c>
      <c r="G208" s="372">
        <v>7300.7794937719245</v>
      </c>
      <c r="H208" s="372">
        <v>7946.5302773653439</v>
      </c>
      <c r="I208" s="372">
        <v>8355.7636186567343</v>
      </c>
      <c r="J208" s="372">
        <v>8396.2709314164531</v>
      </c>
      <c r="K208" s="372">
        <v>8499.4668570811264</v>
      </c>
      <c r="L208" s="372">
        <v>8303.777760525265</v>
      </c>
      <c r="M208" s="372">
        <v>9219.4627433778387</v>
      </c>
      <c r="N208" s="372">
        <v>9356.0731692860973</v>
      </c>
      <c r="O208" s="372">
        <v>9295.158276304157</v>
      </c>
      <c r="P208" s="372">
        <v>9497.1640586888207</v>
      </c>
      <c r="Q208" s="372">
        <v>9326.9070403342521</v>
      </c>
      <c r="R208" s="372">
        <v>8959.5427708596308</v>
      </c>
      <c r="S208" s="372">
        <v>8738.3711279990166</v>
      </c>
      <c r="T208" s="372">
        <v>8408.1865198268297</v>
      </c>
      <c r="U208" s="372">
        <v>8080.2719316680186</v>
      </c>
      <c r="V208" s="372">
        <v>8462.6810868844568</v>
      </c>
      <c r="W208" s="372">
        <v>8113.9930865904307</v>
      </c>
      <c r="X208" s="372">
        <v>7648.1236319749351</v>
      </c>
      <c r="Y208" s="372">
        <v>7696.2977134691982</v>
      </c>
      <c r="Z208" s="372">
        <v>8053.5040465644242</v>
      </c>
      <c r="AA208" s="372">
        <v>7632.0329798336306</v>
      </c>
      <c r="AB208" s="372">
        <v>7617.2766290201716</v>
      </c>
      <c r="AC208" s="372">
        <v>7768.202633023634</v>
      </c>
      <c r="AD208" s="372">
        <v>7917.5936970183557</v>
      </c>
      <c r="AE208" s="372">
        <v>7771.2735771256712</v>
      </c>
      <c r="AF208" s="372">
        <v>8223.6277006982473</v>
      </c>
      <c r="AG208" s="372">
        <v>8340.90349132132</v>
      </c>
      <c r="AH208" s="372">
        <v>8359.4589832523816</v>
      </c>
      <c r="AI208" s="372">
        <v>8379.8910392225989</v>
      </c>
      <c r="AJ208" s="372">
        <v>8378.816960018883</v>
      </c>
      <c r="AK208" s="372">
        <v>8428.3651952311793</v>
      </c>
      <c r="AL208" s="372">
        <v>8385.6967886609091</v>
      </c>
      <c r="AM208" s="372">
        <v>8366.6870485330728</v>
      </c>
      <c r="AN208" s="372">
        <v>8310.2060035446739</v>
      </c>
      <c r="AO208" s="372">
        <v>8346.9219595071081</v>
      </c>
      <c r="AP208" s="372">
        <v>8387.8331886358883</v>
      </c>
      <c r="AQ208" s="372">
        <v>8345.4821672503895</v>
      </c>
      <c r="AR208" s="372">
        <v>8308.4476748908382</v>
      </c>
      <c r="AS208" s="372">
        <v>8439.010897196009</v>
      </c>
      <c r="AT208" s="372">
        <v>8389.5342633995988</v>
      </c>
      <c r="AU208" s="372">
        <v>8339.6913034998015</v>
      </c>
      <c r="AV208" s="372">
        <v>8268.5242623443046</v>
      </c>
      <c r="AW208" s="372">
        <v>8330.3193470664955</v>
      </c>
      <c r="AX208" s="372">
        <v>8310.3166784288569</v>
      </c>
      <c r="AY208" s="372">
        <v>8265.2037750687323</v>
      </c>
      <c r="AZ208" s="372">
        <v>8299.1336692147524</v>
      </c>
    </row>
    <row r="209" spans="1:52" ht="12" hidden="1" customHeight="1" x14ac:dyDescent="0.35">
      <c r="A209" s="116" t="s">
        <v>78</v>
      </c>
      <c r="B209" s="372">
        <v>2255.699681998813</v>
      </c>
      <c r="C209" s="372">
        <v>2283.4225957295607</v>
      </c>
      <c r="D209" s="372">
        <v>2298.7232495732865</v>
      </c>
      <c r="E209" s="372">
        <v>2321.7419795541123</v>
      </c>
      <c r="F209" s="372">
        <v>2375.2023001621437</v>
      </c>
      <c r="G209" s="372">
        <v>2411.1245604224287</v>
      </c>
      <c r="H209" s="372">
        <v>2437.578821987795</v>
      </c>
      <c r="I209" s="372">
        <v>2498.122046029283</v>
      </c>
      <c r="J209" s="372">
        <v>2364.1434181097393</v>
      </c>
      <c r="K209" s="372">
        <v>2418.8741255102273</v>
      </c>
      <c r="L209" s="372">
        <v>2308.9795366496646</v>
      </c>
      <c r="M209" s="372">
        <v>2496.5975306843848</v>
      </c>
      <c r="N209" s="372">
        <v>2509.0246890915278</v>
      </c>
      <c r="O209" s="372">
        <v>2550.0443190315864</v>
      </c>
      <c r="P209" s="372">
        <v>2536.6032672893357</v>
      </c>
      <c r="Q209" s="372">
        <v>2570.6420146267064</v>
      </c>
      <c r="R209" s="372">
        <v>2580.3227381302363</v>
      </c>
      <c r="S209" s="372">
        <v>2587.9714472609376</v>
      </c>
      <c r="T209" s="372">
        <v>2581.2057285702276</v>
      </c>
      <c r="U209" s="372">
        <v>2566.7745731915097</v>
      </c>
      <c r="V209" s="372">
        <v>2541.2082654490832</v>
      </c>
      <c r="W209" s="372">
        <v>2529.1083917306655</v>
      </c>
      <c r="X209" s="372">
        <v>2515.775358742459</v>
      </c>
      <c r="Y209" s="372">
        <v>2544.7024134984135</v>
      </c>
      <c r="Z209" s="372">
        <v>2498.9391158804051</v>
      </c>
      <c r="AA209" s="372">
        <v>2475.2655707616382</v>
      </c>
      <c r="AB209" s="372">
        <v>2455.3174017680612</v>
      </c>
      <c r="AC209" s="372">
        <v>2433.8528975546201</v>
      </c>
      <c r="AD209" s="372">
        <v>2394.7690815622746</v>
      </c>
      <c r="AE209" s="372">
        <v>2381.315642005407</v>
      </c>
      <c r="AF209" s="372">
        <v>2432.6413417356662</v>
      </c>
      <c r="AG209" s="372">
        <v>2396.234964375898</v>
      </c>
      <c r="AH209" s="372">
        <v>2371.3727727194605</v>
      </c>
      <c r="AI209" s="372">
        <v>2374.2315430875474</v>
      </c>
      <c r="AJ209" s="372">
        <v>2373.2105511789255</v>
      </c>
      <c r="AK209" s="372">
        <v>2356.673953628479</v>
      </c>
      <c r="AL209" s="372">
        <v>2346.6566977731741</v>
      </c>
      <c r="AM209" s="372">
        <v>2373.0672397177118</v>
      </c>
      <c r="AN209" s="372">
        <v>2372.4035957931801</v>
      </c>
      <c r="AO209" s="372">
        <v>2351.1197688531101</v>
      </c>
      <c r="AP209" s="372">
        <v>2354.6844297439375</v>
      </c>
      <c r="AQ209" s="372">
        <v>2364.4988038300139</v>
      </c>
      <c r="AR209" s="372">
        <v>2366.8768357765152</v>
      </c>
      <c r="AS209" s="372">
        <v>2377.9221028428201</v>
      </c>
      <c r="AT209" s="372">
        <v>2385.8760325452095</v>
      </c>
      <c r="AU209" s="372">
        <v>2394.3964414109228</v>
      </c>
      <c r="AV209" s="372">
        <v>2397.725450119955</v>
      </c>
      <c r="AW209" s="372">
        <v>2390.0690242128621</v>
      </c>
      <c r="AX209" s="372">
        <v>2393.1176363204677</v>
      </c>
      <c r="AY209" s="372">
        <v>2395.4362397587997</v>
      </c>
      <c r="AZ209" s="372">
        <v>2410.185044170998</v>
      </c>
    </row>
    <row r="210" spans="1:52" ht="12" hidden="1" customHeight="1" x14ac:dyDescent="0.35">
      <c r="A210" s="116" t="s">
        <v>79</v>
      </c>
      <c r="B210" s="372">
        <v>1496.1240495574061</v>
      </c>
      <c r="C210" s="372">
        <v>1513.0732731895907</v>
      </c>
      <c r="D210" s="372">
        <v>1523.947065584957</v>
      </c>
      <c r="E210" s="372">
        <v>1565.7163276877247</v>
      </c>
      <c r="F210" s="372">
        <v>1602.5342114911612</v>
      </c>
      <c r="G210" s="372">
        <v>1627.7275346256492</v>
      </c>
      <c r="H210" s="372">
        <v>1641.7488293660876</v>
      </c>
      <c r="I210" s="372">
        <v>1675.0124885634318</v>
      </c>
      <c r="J210" s="372">
        <v>1604.4329839144868</v>
      </c>
      <c r="K210" s="372">
        <v>1647.5927889973523</v>
      </c>
      <c r="L210" s="372">
        <v>1567.8910878597194</v>
      </c>
      <c r="M210" s="372">
        <v>1701.5089777734468</v>
      </c>
      <c r="N210" s="372">
        <v>1713.0144706292117</v>
      </c>
      <c r="O210" s="372">
        <v>1746.4589151280511</v>
      </c>
      <c r="P210" s="372">
        <v>1736.250295337042</v>
      </c>
      <c r="Q210" s="372">
        <v>1757.846616889392</v>
      </c>
      <c r="R210" s="372">
        <v>1758.6276427068597</v>
      </c>
      <c r="S210" s="372">
        <v>1759.5671936822519</v>
      </c>
      <c r="T210" s="372">
        <v>1754.337392923308</v>
      </c>
      <c r="U210" s="372">
        <v>1745.1895164696371</v>
      </c>
      <c r="V210" s="372">
        <v>1740.6719387515516</v>
      </c>
      <c r="W210" s="372">
        <v>1741.5625220035311</v>
      </c>
      <c r="X210" s="372">
        <v>1740.980382054028</v>
      </c>
      <c r="Y210" s="372">
        <v>1740.3715198306732</v>
      </c>
      <c r="Z210" s="372">
        <v>1739.8932353507505</v>
      </c>
      <c r="AA210" s="372">
        <v>1741.2217654237056</v>
      </c>
      <c r="AB210" s="372">
        <v>1741.3147531106506</v>
      </c>
      <c r="AC210" s="372">
        <v>1741.7737985457597</v>
      </c>
      <c r="AD210" s="372">
        <v>1741.4310392625312</v>
      </c>
      <c r="AE210" s="372">
        <v>1740.7999225321526</v>
      </c>
      <c r="AF210" s="372">
        <v>1741.2088869322874</v>
      </c>
      <c r="AG210" s="372">
        <v>1739.5700604834453</v>
      </c>
      <c r="AH210" s="372">
        <v>1739.1583063012149</v>
      </c>
      <c r="AI210" s="372">
        <v>1743.0234959229472</v>
      </c>
      <c r="AJ210" s="372">
        <v>1742.5545397369524</v>
      </c>
      <c r="AK210" s="372">
        <v>1742.1981440720112</v>
      </c>
      <c r="AL210" s="372">
        <v>1742.8607540123485</v>
      </c>
      <c r="AM210" s="372">
        <v>1742.9048210616941</v>
      </c>
      <c r="AN210" s="372">
        <v>1742.6577485991868</v>
      </c>
      <c r="AO210" s="372">
        <v>1742.01099446232</v>
      </c>
      <c r="AP210" s="372">
        <v>1741.6660783789712</v>
      </c>
      <c r="AQ210" s="372">
        <v>1741.2345225455178</v>
      </c>
      <c r="AR210" s="372">
        <v>1740.5637395367846</v>
      </c>
      <c r="AS210" s="372">
        <v>1738.0213521078481</v>
      </c>
      <c r="AT210" s="372">
        <v>1735.7508337380125</v>
      </c>
      <c r="AU210" s="372">
        <v>1733.8122766739195</v>
      </c>
      <c r="AV210" s="372">
        <v>1730.9741237072262</v>
      </c>
      <c r="AW210" s="372">
        <v>1728.2702643245266</v>
      </c>
      <c r="AX210" s="372">
        <v>1725.2467287278669</v>
      </c>
      <c r="AY210" s="372">
        <v>1723.0901111899177</v>
      </c>
      <c r="AZ210" s="372">
        <v>1720.080573204202</v>
      </c>
    </row>
    <row r="211" spans="1:52" ht="12" hidden="1" customHeight="1" x14ac:dyDescent="0.35">
      <c r="A211" s="116" t="s">
        <v>80</v>
      </c>
      <c r="B211" s="372">
        <v>91565.541302805519</v>
      </c>
      <c r="C211" s="372">
        <v>91228.975565247194</v>
      </c>
      <c r="D211" s="372">
        <v>90189.078150478541</v>
      </c>
      <c r="E211" s="372">
        <v>92602.634548650298</v>
      </c>
      <c r="F211" s="372">
        <v>95724.928070140813</v>
      </c>
      <c r="G211" s="372">
        <v>102463.23524705537</v>
      </c>
      <c r="H211" s="372">
        <v>111810.93341853628</v>
      </c>
      <c r="I211" s="372">
        <v>114166.2099671633</v>
      </c>
      <c r="J211" s="372">
        <v>125670.24826640128</v>
      </c>
      <c r="K211" s="372">
        <v>116605.40706670015</v>
      </c>
      <c r="L211" s="372">
        <v>121266.0959441298</v>
      </c>
      <c r="M211" s="372">
        <v>132173.62719327075</v>
      </c>
      <c r="N211" s="372">
        <v>137019.97664182598</v>
      </c>
      <c r="O211" s="372">
        <v>132122.16181197527</v>
      </c>
      <c r="P211" s="372">
        <v>127486.77497573709</v>
      </c>
      <c r="Q211" s="372">
        <v>116061.1598254079</v>
      </c>
      <c r="R211" s="372">
        <v>108661.20058979331</v>
      </c>
      <c r="S211" s="372">
        <v>106301.33033378673</v>
      </c>
      <c r="T211" s="372">
        <v>110671.69130317183</v>
      </c>
      <c r="U211" s="372">
        <v>115527.39779263978</v>
      </c>
      <c r="V211" s="372">
        <v>121584.41716824421</v>
      </c>
      <c r="W211" s="372">
        <v>123362.15746836593</v>
      </c>
      <c r="X211" s="372">
        <v>123729.86267831174</v>
      </c>
      <c r="Y211" s="372">
        <v>127608.60872626123</v>
      </c>
      <c r="Z211" s="372">
        <v>130184.90425346562</v>
      </c>
      <c r="AA211" s="372">
        <v>131034.51143118864</v>
      </c>
      <c r="AB211" s="372">
        <v>130006.83443165325</v>
      </c>
      <c r="AC211" s="372">
        <v>129234.33506663001</v>
      </c>
      <c r="AD211" s="372">
        <v>127951.21549684041</v>
      </c>
      <c r="AE211" s="372">
        <v>127137.5108610983</v>
      </c>
      <c r="AF211" s="372">
        <v>127038.17700560227</v>
      </c>
      <c r="AG211" s="372">
        <v>127268.42283662797</v>
      </c>
      <c r="AH211" s="372">
        <v>125135.88990165303</v>
      </c>
      <c r="AI211" s="372">
        <v>125047.47792039145</v>
      </c>
      <c r="AJ211" s="372">
        <v>125860.81441861819</v>
      </c>
      <c r="AK211" s="372">
        <v>125943.3686193678</v>
      </c>
      <c r="AL211" s="372">
        <v>126201.41084704125</v>
      </c>
      <c r="AM211" s="372">
        <v>125610.7495013664</v>
      </c>
      <c r="AN211" s="372">
        <v>125714.90570644548</v>
      </c>
      <c r="AO211" s="372">
        <v>126081.50414614964</v>
      </c>
      <c r="AP211" s="372">
        <v>125774.37362361804</v>
      </c>
      <c r="AQ211" s="372">
        <v>124373.53307398182</v>
      </c>
      <c r="AR211" s="372">
        <v>123938.8589839653</v>
      </c>
      <c r="AS211" s="372">
        <v>122832.28794240908</v>
      </c>
      <c r="AT211" s="372">
        <v>122123.98985399866</v>
      </c>
      <c r="AU211" s="372">
        <v>120601.77322387762</v>
      </c>
      <c r="AV211" s="372">
        <v>119441.34762246103</v>
      </c>
      <c r="AW211" s="372">
        <v>117949.80376392894</v>
      </c>
      <c r="AX211" s="372">
        <v>116689.32221107777</v>
      </c>
      <c r="AY211" s="372">
        <v>115526.84000468408</v>
      </c>
      <c r="AZ211" s="372">
        <v>114806.07065011178</v>
      </c>
    </row>
    <row r="212" spans="1:52" ht="12" hidden="1" customHeight="1" x14ac:dyDescent="0.35">
      <c r="A212" s="373" t="s">
        <v>81</v>
      </c>
      <c r="B212" s="374">
        <v>0</v>
      </c>
      <c r="C212" s="374">
        <v>0</v>
      </c>
      <c r="D212" s="374">
        <v>0</v>
      </c>
      <c r="E212" s="374">
        <v>0</v>
      </c>
      <c r="F212" s="374">
        <v>0</v>
      </c>
      <c r="G212" s="374">
        <v>0</v>
      </c>
      <c r="H212" s="374">
        <v>0</v>
      </c>
      <c r="I212" s="374">
        <v>0</v>
      </c>
      <c r="J212" s="374">
        <v>0</v>
      </c>
      <c r="K212" s="374">
        <v>0</v>
      </c>
      <c r="L212" s="374">
        <v>0</v>
      </c>
      <c r="M212" s="374">
        <v>0</v>
      </c>
      <c r="N212" s="374">
        <v>0</v>
      </c>
      <c r="O212" s="374">
        <v>0</v>
      </c>
      <c r="P212" s="374">
        <v>0</v>
      </c>
      <c r="Q212" s="374">
        <v>0</v>
      </c>
      <c r="R212" s="374">
        <v>0</v>
      </c>
      <c r="S212" s="374">
        <v>0</v>
      </c>
      <c r="T212" s="374">
        <v>0</v>
      </c>
      <c r="U212" s="374">
        <v>0</v>
      </c>
      <c r="V212" s="374">
        <v>0</v>
      </c>
      <c r="W212" s="374">
        <v>0</v>
      </c>
      <c r="X212" s="374">
        <v>0</v>
      </c>
      <c r="Y212" s="374">
        <v>0</v>
      </c>
      <c r="Z212" s="374">
        <v>0</v>
      </c>
      <c r="AA212" s="374">
        <v>0</v>
      </c>
      <c r="AB212" s="374">
        <v>0</v>
      </c>
      <c r="AC212" s="374">
        <v>0</v>
      </c>
      <c r="AD212" s="374">
        <v>0</v>
      </c>
      <c r="AE212" s="374">
        <v>0</v>
      </c>
      <c r="AF212" s="374">
        <v>0</v>
      </c>
      <c r="AG212" s="374">
        <v>0</v>
      </c>
      <c r="AH212" s="374">
        <v>0</v>
      </c>
      <c r="AI212" s="374">
        <v>0</v>
      </c>
      <c r="AJ212" s="374">
        <v>0</v>
      </c>
      <c r="AK212" s="374">
        <v>0</v>
      </c>
      <c r="AL212" s="374">
        <v>0</v>
      </c>
      <c r="AM212" s="374">
        <v>0</v>
      </c>
      <c r="AN212" s="374">
        <v>0</v>
      </c>
      <c r="AO212" s="374">
        <v>0</v>
      </c>
      <c r="AP212" s="374">
        <v>0</v>
      </c>
      <c r="AQ212" s="374">
        <v>0</v>
      </c>
      <c r="AR212" s="374">
        <v>0</v>
      </c>
      <c r="AS212" s="374">
        <v>0</v>
      </c>
      <c r="AT212" s="374">
        <v>0</v>
      </c>
      <c r="AU212" s="374">
        <v>0</v>
      </c>
      <c r="AV212" s="374">
        <v>0</v>
      </c>
      <c r="AW212" s="374">
        <v>0</v>
      </c>
      <c r="AX212" s="374">
        <v>0</v>
      </c>
      <c r="AY212" s="374">
        <v>0</v>
      </c>
      <c r="AZ212" s="374">
        <v>0</v>
      </c>
    </row>
    <row r="213" spans="1:52" ht="12" hidden="1" customHeight="1" x14ac:dyDescent="0.35">
      <c r="A213" s="116" t="s">
        <v>82</v>
      </c>
      <c r="B213" s="372">
        <v>0</v>
      </c>
      <c r="C213" s="372">
        <v>0</v>
      </c>
      <c r="D213" s="372">
        <v>0</v>
      </c>
      <c r="E213" s="372">
        <v>0</v>
      </c>
      <c r="F213" s="372">
        <v>0</v>
      </c>
      <c r="G213" s="372">
        <v>0</v>
      </c>
      <c r="H213" s="372">
        <v>0</v>
      </c>
      <c r="I213" s="372">
        <v>0</v>
      </c>
      <c r="J213" s="372">
        <v>0</v>
      </c>
      <c r="K213" s="372">
        <v>0</v>
      </c>
      <c r="L213" s="372">
        <v>0</v>
      </c>
      <c r="M213" s="372">
        <v>0</v>
      </c>
      <c r="N213" s="372">
        <v>0</v>
      </c>
      <c r="O213" s="372">
        <v>0</v>
      </c>
      <c r="P213" s="372">
        <v>0</v>
      </c>
      <c r="Q213" s="372">
        <v>0</v>
      </c>
      <c r="R213" s="372">
        <v>0</v>
      </c>
      <c r="S213" s="372">
        <v>0</v>
      </c>
      <c r="T213" s="372">
        <v>0</v>
      </c>
      <c r="U213" s="372">
        <v>0</v>
      </c>
      <c r="V213" s="372">
        <v>0</v>
      </c>
      <c r="W213" s="372">
        <v>0</v>
      </c>
      <c r="X213" s="372">
        <v>0</v>
      </c>
      <c r="Y213" s="372">
        <v>0</v>
      </c>
      <c r="Z213" s="372">
        <v>0</v>
      </c>
      <c r="AA213" s="372">
        <v>0</v>
      </c>
      <c r="AB213" s="372">
        <v>0</v>
      </c>
      <c r="AC213" s="372">
        <v>0</v>
      </c>
      <c r="AD213" s="372">
        <v>0</v>
      </c>
      <c r="AE213" s="372">
        <v>0</v>
      </c>
      <c r="AF213" s="372">
        <v>0</v>
      </c>
      <c r="AG213" s="372">
        <v>0</v>
      </c>
      <c r="AH213" s="372">
        <v>0</v>
      </c>
      <c r="AI213" s="372">
        <v>0</v>
      </c>
      <c r="AJ213" s="372">
        <v>0</v>
      </c>
      <c r="AK213" s="372">
        <v>0</v>
      </c>
      <c r="AL213" s="372">
        <v>0</v>
      </c>
      <c r="AM213" s="372">
        <v>0</v>
      </c>
      <c r="AN213" s="372">
        <v>0</v>
      </c>
      <c r="AO213" s="372">
        <v>0</v>
      </c>
      <c r="AP213" s="372">
        <v>0</v>
      </c>
      <c r="AQ213" s="372">
        <v>0</v>
      </c>
      <c r="AR213" s="372">
        <v>0</v>
      </c>
      <c r="AS213" s="372">
        <v>0</v>
      </c>
      <c r="AT213" s="372">
        <v>0</v>
      </c>
      <c r="AU213" s="372">
        <v>0</v>
      </c>
      <c r="AV213" s="372">
        <v>0</v>
      </c>
      <c r="AW213" s="372">
        <v>0</v>
      </c>
      <c r="AX213" s="372">
        <v>0</v>
      </c>
      <c r="AY213" s="372">
        <v>0</v>
      </c>
      <c r="AZ213" s="372">
        <v>0</v>
      </c>
    </row>
    <row r="214" spans="1:52" ht="12" hidden="1" customHeight="1" x14ac:dyDescent="0.35">
      <c r="A214" s="116" t="s">
        <v>83</v>
      </c>
      <c r="B214" s="372">
        <v>0</v>
      </c>
      <c r="C214" s="372">
        <v>0</v>
      </c>
      <c r="D214" s="372">
        <v>0</v>
      </c>
      <c r="E214" s="372">
        <v>0</v>
      </c>
      <c r="F214" s="372">
        <v>0</v>
      </c>
      <c r="G214" s="372">
        <v>0</v>
      </c>
      <c r="H214" s="372">
        <v>0</v>
      </c>
      <c r="I214" s="372">
        <v>0</v>
      </c>
      <c r="J214" s="372">
        <v>0</v>
      </c>
      <c r="K214" s="372">
        <v>0</v>
      </c>
      <c r="L214" s="372">
        <v>0</v>
      </c>
      <c r="M214" s="372">
        <v>0</v>
      </c>
      <c r="N214" s="372">
        <v>0</v>
      </c>
      <c r="O214" s="372">
        <v>0</v>
      </c>
      <c r="P214" s="372">
        <v>0</v>
      </c>
      <c r="Q214" s="372">
        <v>0</v>
      </c>
      <c r="R214" s="372">
        <v>0</v>
      </c>
      <c r="S214" s="372">
        <v>0</v>
      </c>
      <c r="T214" s="372">
        <v>0</v>
      </c>
      <c r="U214" s="372">
        <v>0</v>
      </c>
      <c r="V214" s="372">
        <v>0</v>
      </c>
      <c r="W214" s="372">
        <v>0</v>
      </c>
      <c r="X214" s="372">
        <v>0</v>
      </c>
      <c r="Y214" s="372">
        <v>0</v>
      </c>
      <c r="Z214" s="372">
        <v>0</v>
      </c>
      <c r="AA214" s="372">
        <v>0</v>
      </c>
      <c r="AB214" s="372">
        <v>0</v>
      </c>
      <c r="AC214" s="372">
        <v>0</v>
      </c>
      <c r="AD214" s="372">
        <v>0</v>
      </c>
      <c r="AE214" s="372">
        <v>0</v>
      </c>
      <c r="AF214" s="372">
        <v>0</v>
      </c>
      <c r="AG214" s="372">
        <v>0</v>
      </c>
      <c r="AH214" s="372">
        <v>0</v>
      </c>
      <c r="AI214" s="372">
        <v>0</v>
      </c>
      <c r="AJ214" s="372">
        <v>0</v>
      </c>
      <c r="AK214" s="372">
        <v>0</v>
      </c>
      <c r="AL214" s="372">
        <v>0</v>
      </c>
      <c r="AM214" s="372">
        <v>0</v>
      </c>
      <c r="AN214" s="372">
        <v>0</v>
      </c>
      <c r="AO214" s="372">
        <v>0</v>
      </c>
      <c r="AP214" s="372">
        <v>0</v>
      </c>
      <c r="AQ214" s="372">
        <v>0</v>
      </c>
      <c r="AR214" s="372">
        <v>0</v>
      </c>
      <c r="AS214" s="372">
        <v>0</v>
      </c>
      <c r="AT214" s="372">
        <v>0</v>
      </c>
      <c r="AU214" s="372">
        <v>0</v>
      </c>
      <c r="AV214" s="372">
        <v>0</v>
      </c>
      <c r="AW214" s="372">
        <v>0</v>
      </c>
      <c r="AX214" s="372">
        <v>0</v>
      </c>
      <c r="AY214" s="372">
        <v>0</v>
      </c>
      <c r="AZ214" s="372">
        <v>0</v>
      </c>
    </row>
    <row r="215" spans="1:52" ht="12" hidden="1" customHeight="1" x14ac:dyDescent="0.35">
      <c r="A215" s="120" t="s">
        <v>84</v>
      </c>
      <c r="B215" s="375">
        <v>0</v>
      </c>
      <c r="C215" s="375">
        <v>0</v>
      </c>
      <c r="D215" s="375">
        <v>0</v>
      </c>
      <c r="E215" s="375">
        <v>0</v>
      </c>
      <c r="F215" s="375">
        <v>0</v>
      </c>
      <c r="G215" s="375">
        <v>0</v>
      </c>
      <c r="H215" s="375">
        <v>0</v>
      </c>
      <c r="I215" s="375">
        <v>0</v>
      </c>
      <c r="J215" s="375">
        <v>0</v>
      </c>
      <c r="K215" s="375">
        <v>0</v>
      </c>
      <c r="L215" s="375">
        <v>0</v>
      </c>
      <c r="M215" s="375">
        <v>0</v>
      </c>
      <c r="N215" s="375">
        <v>0</v>
      </c>
      <c r="O215" s="375">
        <v>0</v>
      </c>
      <c r="P215" s="375">
        <v>0</v>
      </c>
      <c r="Q215" s="375">
        <v>0</v>
      </c>
      <c r="R215" s="375">
        <v>0</v>
      </c>
      <c r="S215" s="375">
        <v>0</v>
      </c>
      <c r="T215" s="375">
        <v>0</v>
      </c>
      <c r="U215" s="375">
        <v>0</v>
      </c>
      <c r="V215" s="375">
        <v>0</v>
      </c>
      <c r="W215" s="375">
        <v>0</v>
      </c>
      <c r="X215" s="375">
        <v>0</v>
      </c>
      <c r="Y215" s="375">
        <v>0</v>
      </c>
      <c r="Z215" s="375">
        <v>0</v>
      </c>
      <c r="AA215" s="375">
        <v>0</v>
      </c>
      <c r="AB215" s="375">
        <v>0</v>
      </c>
      <c r="AC215" s="375">
        <v>0</v>
      </c>
      <c r="AD215" s="375">
        <v>0</v>
      </c>
      <c r="AE215" s="375">
        <v>0</v>
      </c>
      <c r="AF215" s="375">
        <v>0</v>
      </c>
      <c r="AG215" s="375">
        <v>0</v>
      </c>
      <c r="AH215" s="375">
        <v>0</v>
      </c>
      <c r="AI215" s="375">
        <v>0</v>
      </c>
      <c r="AJ215" s="375">
        <v>0</v>
      </c>
      <c r="AK215" s="375">
        <v>0</v>
      </c>
      <c r="AL215" s="375">
        <v>0</v>
      </c>
      <c r="AM215" s="375">
        <v>0</v>
      </c>
      <c r="AN215" s="375">
        <v>0</v>
      </c>
      <c r="AO215" s="375">
        <v>0</v>
      </c>
      <c r="AP215" s="375">
        <v>0</v>
      </c>
      <c r="AQ215" s="375">
        <v>0</v>
      </c>
      <c r="AR215" s="375">
        <v>0</v>
      </c>
      <c r="AS215" s="375">
        <v>0</v>
      </c>
      <c r="AT215" s="375">
        <v>0</v>
      </c>
      <c r="AU215" s="375">
        <v>0</v>
      </c>
      <c r="AV215" s="375">
        <v>0</v>
      </c>
      <c r="AW215" s="375">
        <v>0</v>
      </c>
      <c r="AX215" s="375">
        <v>0</v>
      </c>
      <c r="AY215" s="375">
        <v>0</v>
      </c>
      <c r="AZ215" s="375">
        <v>0</v>
      </c>
    </row>
    <row r="216" spans="1:52" ht="12" hidden="1" customHeight="1" x14ac:dyDescent="0.35">
      <c r="A216" s="135" t="s">
        <v>85</v>
      </c>
      <c r="B216" s="376">
        <v>594.91809256718034</v>
      </c>
      <c r="C216" s="376">
        <v>595.7102787308512</v>
      </c>
      <c r="D216" s="376">
        <v>597.05117577711303</v>
      </c>
      <c r="E216" s="376">
        <v>602.51081722956008</v>
      </c>
      <c r="F216" s="376">
        <v>629.34009609327893</v>
      </c>
      <c r="G216" s="376">
        <v>685.26095601809754</v>
      </c>
      <c r="H216" s="376">
        <v>749.5664539616738</v>
      </c>
      <c r="I216" s="376">
        <v>779.36888380531695</v>
      </c>
      <c r="J216" s="376">
        <v>837.77705580324823</v>
      </c>
      <c r="K216" s="376">
        <v>785.78711707800949</v>
      </c>
      <c r="L216" s="376">
        <v>825.68887626530159</v>
      </c>
      <c r="M216" s="376">
        <v>910.10649858984516</v>
      </c>
      <c r="N216" s="376">
        <v>938.61769283458636</v>
      </c>
      <c r="O216" s="376">
        <v>922.25543433907035</v>
      </c>
      <c r="P216" s="376">
        <v>890.69043058643194</v>
      </c>
      <c r="Q216" s="376">
        <v>835.2899958967505</v>
      </c>
      <c r="R216" s="376">
        <v>790.20066519292959</v>
      </c>
      <c r="S216" s="376">
        <v>776.18075409533083</v>
      </c>
      <c r="T216" s="376">
        <v>809.39699080779894</v>
      </c>
      <c r="U216" s="376">
        <v>848.81068739885075</v>
      </c>
      <c r="V216" s="376">
        <v>890.09962843647179</v>
      </c>
      <c r="W216" s="376">
        <v>902.84551169512611</v>
      </c>
      <c r="X216" s="376">
        <v>906.14852128970278</v>
      </c>
      <c r="Y216" s="376">
        <v>937.73070449021054</v>
      </c>
      <c r="Z216" s="376">
        <v>959.31147205614582</v>
      </c>
      <c r="AA216" s="376">
        <v>969.11915118363856</v>
      </c>
      <c r="AB216" s="376">
        <v>968.25548059032462</v>
      </c>
      <c r="AC216" s="376">
        <v>968.11194426176314</v>
      </c>
      <c r="AD216" s="376">
        <v>964.87714223201101</v>
      </c>
      <c r="AE216" s="376">
        <v>962.54657387825034</v>
      </c>
      <c r="AF216" s="376">
        <v>969.28122461097792</v>
      </c>
      <c r="AG216" s="376">
        <v>975.02042965173598</v>
      </c>
      <c r="AH216" s="376">
        <v>964.2379184865739</v>
      </c>
      <c r="AI216" s="376">
        <v>968.96051003265927</v>
      </c>
      <c r="AJ216" s="376">
        <v>977.8896530413241</v>
      </c>
      <c r="AK216" s="376">
        <v>984.52551608126851</v>
      </c>
      <c r="AL216" s="376">
        <v>987.39898645145354</v>
      </c>
      <c r="AM216" s="376">
        <v>985.50491581142967</v>
      </c>
      <c r="AN216" s="376">
        <v>987.60895581066791</v>
      </c>
      <c r="AO216" s="376">
        <v>992.26414085128397</v>
      </c>
      <c r="AP216" s="376">
        <v>992.70337144054952</v>
      </c>
      <c r="AQ216" s="376">
        <v>983.44255027142833</v>
      </c>
      <c r="AR216" s="376">
        <v>981.20910897277781</v>
      </c>
      <c r="AS216" s="376">
        <v>985.00622481429093</v>
      </c>
      <c r="AT216" s="376">
        <v>988.78676692455656</v>
      </c>
      <c r="AU216" s="376">
        <v>982.33190973235037</v>
      </c>
      <c r="AV216" s="376">
        <v>981.24607834015035</v>
      </c>
      <c r="AW216" s="376">
        <v>978.29939115392779</v>
      </c>
      <c r="AX216" s="376">
        <v>978.93971298086387</v>
      </c>
      <c r="AY216" s="376">
        <v>976.01971946860635</v>
      </c>
      <c r="AZ216" s="376">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FD7D-975C-40AB-BEC3-58B2019001F3}">
  <sheetPr>
    <tabColor theme="8" tint="0.59999389629810485"/>
    <pageSetUpPr fitToPage="1"/>
  </sheetPr>
  <dimension ref="A1:BA85"/>
  <sheetViews>
    <sheetView showGridLines="0" workbookViewId="0">
      <pane xSplit="2" ySplit="1" topLeftCell="E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27687.565016235119</v>
      </c>
      <c r="D2" s="239">
        <v>26902.506579999997</v>
      </c>
      <c r="E2" s="239">
        <v>25947.700000000008</v>
      </c>
      <c r="F2" s="239">
        <v>27492.800000000007</v>
      </c>
      <c r="G2" s="239">
        <v>29102.097470000008</v>
      </c>
      <c r="H2" s="239">
        <v>28941.505721808906</v>
      </c>
      <c r="I2" s="239">
        <v>28632.006099999999</v>
      </c>
      <c r="J2" s="239">
        <v>28186.89316</v>
      </c>
      <c r="K2" s="239">
        <v>27489.407169999995</v>
      </c>
      <c r="L2" s="239">
        <v>26093.598179999997</v>
      </c>
      <c r="M2" s="239">
        <v>27241.210471004106</v>
      </c>
      <c r="N2" s="239">
        <v>25361.420585039439</v>
      </c>
      <c r="O2" s="239">
        <v>25972.652499347747</v>
      </c>
      <c r="P2" s="239">
        <v>25621.620330562731</v>
      </c>
      <c r="Q2" s="239">
        <v>24745.485322448039</v>
      </c>
      <c r="R2" s="239">
        <v>25499.833396788668</v>
      </c>
      <c r="S2" s="239">
        <v>25889.213966038395</v>
      </c>
      <c r="T2" s="239">
        <v>25821.376796412434</v>
      </c>
      <c r="U2" s="239">
        <v>25611.181176630686</v>
      </c>
      <c r="V2" s="239">
        <v>25249.510864270665</v>
      </c>
      <c r="W2" s="239">
        <v>24976.297629350414</v>
      </c>
      <c r="X2" s="239">
        <v>24804.414258264944</v>
      </c>
      <c r="Y2" s="239">
        <v>24746.420285053489</v>
      </c>
      <c r="Z2" s="239">
        <v>24441.321751116495</v>
      </c>
      <c r="AA2" s="239">
        <v>24268.656487094675</v>
      </c>
      <c r="AB2" s="239">
        <v>24040.547199225763</v>
      </c>
      <c r="AC2" s="239">
        <v>23815.921204277482</v>
      </c>
      <c r="AD2" s="239">
        <v>23637.046000250011</v>
      </c>
      <c r="AE2" s="239">
        <v>23568.981311175368</v>
      </c>
      <c r="AF2" s="239">
        <v>23376.086252993315</v>
      </c>
      <c r="AG2" s="239">
        <v>23241.248215937474</v>
      </c>
      <c r="AH2" s="239">
        <v>23088.382467339492</v>
      </c>
      <c r="AI2" s="239">
        <v>23055.613563920138</v>
      </c>
      <c r="AJ2" s="239">
        <v>23005.35715331063</v>
      </c>
      <c r="AK2" s="239">
        <v>22897.877572687939</v>
      </c>
      <c r="AL2" s="239">
        <v>22861.688416614161</v>
      </c>
      <c r="AM2" s="239">
        <v>22787.23613223854</v>
      </c>
      <c r="AN2" s="239">
        <v>22800.032309064936</v>
      </c>
      <c r="AO2" s="239">
        <v>22812.350729914015</v>
      </c>
      <c r="AP2" s="239">
        <v>22833.29297724603</v>
      </c>
      <c r="AQ2" s="239">
        <v>22887.548674652098</v>
      </c>
      <c r="AR2" s="239">
        <v>23005.676193731582</v>
      </c>
      <c r="AS2" s="239">
        <v>23095.60127700353</v>
      </c>
      <c r="AT2" s="239">
        <v>23167.713931642869</v>
      </c>
      <c r="AU2" s="239">
        <v>23229.411148802654</v>
      </c>
      <c r="AV2" s="239">
        <v>23301.616820587107</v>
      </c>
      <c r="AW2" s="239">
        <v>23387.527374926623</v>
      </c>
      <c r="AX2" s="239">
        <v>23476.331085080234</v>
      </c>
      <c r="AY2" s="239">
        <v>23576.468459719166</v>
      </c>
      <c r="AZ2" s="239">
        <v>23626.53911787094</v>
      </c>
      <c r="BA2" s="240">
        <v>23700.219198865532</v>
      </c>
    </row>
    <row r="3" spans="1:53" x14ac:dyDescent="0.25">
      <c r="A3" s="241" t="s">
        <v>155</v>
      </c>
      <c r="B3" s="433" t="s">
        <v>156</v>
      </c>
      <c r="C3" s="243">
        <v>16.528489335767816</v>
      </c>
      <c r="D3" s="434">
        <v>15.699860000000079</v>
      </c>
      <c r="E3" s="434">
        <v>90.791379999999975</v>
      </c>
      <c r="F3" s="434">
        <v>35.794690000000386</v>
      </c>
      <c r="G3" s="434">
        <v>64.900649999999985</v>
      </c>
      <c r="H3" s="434">
        <v>87.920211753802576</v>
      </c>
      <c r="I3" s="434">
        <v>75.901509999999917</v>
      </c>
      <c r="J3" s="434">
        <v>117.00540999999984</v>
      </c>
      <c r="K3" s="434">
        <v>69.499559999999818</v>
      </c>
      <c r="L3" s="434">
        <v>50.997819999999955</v>
      </c>
      <c r="M3" s="434">
        <v>48.054969365755667</v>
      </c>
      <c r="N3" s="434">
        <v>36.900684954294903</v>
      </c>
      <c r="O3" s="434">
        <v>31.83870727043481</v>
      </c>
      <c r="P3" s="434">
        <v>33.605147052938399</v>
      </c>
      <c r="Q3" s="434">
        <v>45.47633399939987</v>
      </c>
      <c r="R3" s="434">
        <v>39.242044188960676</v>
      </c>
      <c r="S3" s="434">
        <v>44.356580912320055</v>
      </c>
      <c r="T3" s="434">
        <v>35.37420671116336</v>
      </c>
      <c r="U3" s="434">
        <v>37.756332494719949</v>
      </c>
      <c r="V3" s="434">
        <v>36.14162031760938</v>
      </c>
      <c r="W3" s="434">
        <v>27.80140273270338</v>
      </c>
      <c r="X3" s="434">
        <v>19.569804893582845</v>
      </c>
      <c r="Y3" s="434">
        <v>18.877046677274592</v>
      </c>
      <c r="Z3" s="434">
        <v>17.248614806617383</v>
      </c>
      <c r="AA3" s="434">
        <v>16.231647748841684</v>
      </c>
      <c r="AB3" s="434">
        <v>14.292847988774367</v>
      </c>
      <c r="AC3" s="434">
        <v>12.66239404684697</v>
      </c>
      <c r="AD3" s="434">
        <v>7.2024829640736243</v>
      </c>
      <c r="AE3" s="434">
        <v>6.2324786811788089</v>
      </c>
      <c r="AF3" s="434">
        <v>5.9379688961630732</v>
      </c>
      <c r="AG3" s="434">
        <v>5.0384300161493281</v>
      </c>
      <c r="AH3" s="434">
        <v>3.2325175022902597</v>
      </c>
      <c r="AI3" s="434">
        <v>2.8159517733719426</v>
      </c>
      <c r="AJ3" s="434">
        <v>2.0905849719260678</v>
      </c>
      <c r="AK3" s="434">
        <v>1.7664368329651585</v>
      </c>
      <c r="AL3" s="434">
        <v>1.5518180519917462</v>
      </c>
      <c r="AM3" s="434">
        <v>1.3834357709777041</v>
      </c>
      <c r="AN3" s="434">
        <v>0.93191503065283254</v>
      </c>
      <c r="AO3" s="434">
        <v>0.81907817561427088</v>
      </c>
      <c r="AP3" s="434">
        <v>0.71325602477546468</v>
      </c>
      <c r="AQ3" s="434">
        <v>0.70701319940560192</v>
      </c>
      <c r="AR3" s="434">
        <v>0.52294266221073948</v>
      </c>
      <c r="AS3" s="434">
        <v>1.7490247884566748</v>
      </c>
      <c r="AT3" s="434">
        <v>2.2120903233142966</v>
      </c>
      <c r="AU3" s="434">
        <v>2.0764118852580631</v>
      </c>
      <c r="AV3" s="434">
        <v>2.0057716771400029</v>
      </c>
      <c r="AW3" s="434">
        <v>1.7154182919523362</v>
      </c>
      <c r="AX3" s="434">
        <v>1.5138464248028038</v>
      </c>
      <c r="AY3" s="434">
        <v>1.6151359966586627</v>
      </c>
      <c r="AZ3" s="434">
        <v>1.7645979067455877</v>
      </c>
      <c r="BA3" s="245">
        <v>1.585692362880706</v>
      </c>
    </row>
    <row r="4" spans="1:53" x14ac:dyDescent="0.25">
      <c r="A4" s="246" t="s">
        <v>157</v>
      </c>
      <c r="B4" s="247" t="s">
        <v>158</v>
      </c>
      <c r="C4" s="248">
        <v>3.31995796312219</v>
      </c>
      <c r="D4" s="249">
        <v>4.0003899999999906</v>
      </c>
      <c r="E4" s="249">
        <v>22.120249999999906</v>
      </c>
      <c r="F4" s="249">
        <v>25.89978000000038</v>
      </c>
      <c r="G4" s="249">
        <v>59.700220000000023</v>
      </c>
      <c r="H4" s="249">
        <v>69.789608451546172</v>
      </c>
      <c r="I4" s="249">
        <v>66.596789999999928</v>
      </c>
      <c r="J4" s="249">
        <v>113.10499999999986</v>
      </c>
      <c r="K4" s="249">
        <v>63.198899999999817</v>
      </c>
      <c r="L4" s="249">
        <v>40.698339999999945</v>
      </c>
      <c r="M4" s="249">
        <v>40.07757043359166</v>
      </c>
      <c r="N4" s="249">
        <v>32.600153649067813</v>
      </c>
      <c r="O4" s="249">
        <v>26.371424040457828</v>
      </c>
      <c r="P4" s="249">
        <v>29.927180637476212</v>
      </c>
      <c r="Q4" s="249">
        <v>43.11927835167338</v>
      </c>
      <c r="R4" s="249">
        <v>38.490667550966471</v>
      </c>
      <c r="S4" s="249">
        <v>43.817784371914691</v>
      </c>
      <c r="T4" s="249">
        <v>34.760067522030255</v>
      </c>
      <c r="U4" s="249">
        <v>37.329388085647587</v>
      </c>
      <c r="V4" s="249">
        <v>35.848620149929246</v>
      </c>
      <c r="W4" s="249">
        <v>27.508815651828463</v>
      </c>
      <c r="X4" s="249">
        <v>19.278137015958119</v>
      </c>
      <c r="Y4" s="249">
        <v>18.652618238630165</v>
      </c>
      <c r="Z4" s="249">
        <v>17.047784694823591</v>
      </c>
      <c r="AA4" s="249">
        <v>16.034130124758796</v>
      </c>
      <c r="AB4" s="249">
        <v>14.21596260420529</v>
      </c>
      <c r="AC4" s="249">
        <v>12.590621795803829</v>
      </c>
      <c r="AD4" s="249">
        <v>7.1419842212476237</v>
      </c>
      <c r="AE4" s="249">
        <v>6.1788296347340133</v>
      </c>
      <c r="AF4" s="249">
        <v>5.8956339514635276</v>
      </c>
      <c r="AG4" s="249">
        <v>4.9974567445424762</v>
      </c>
      <c r="AH4" s="249">
        <v>3.1984465708803005</v>
      </c>
      <c r="AI4" s="249">
        <v>2.7895927961539546</v>
      </c>
      <c r="AJ4" s="249">
        <v>2.0685974677483889</v>
      </c>
      <c r="AK4" s="249">
        <v>1.7479053656212986</v>
      </c>
      <c r="AL4" s="249">
        <v>1.5365298973827282</v>
      </c>
      <c r="AM4" s="249">
        <v>1.3725812704901235</v>
      </c>
      <c r="AN4" s="249">
        <v>0.9252621423496209</v>
      </c>
      <c r="AO4" s="249">
        <v>0.81517509086692663</v>
      </c>
      <c r="AP4" s="249">
        <v>0.7100283370414594</v>
      </c>
      <c r="AQ4" s="249">
        <v>0.70417009987362966</v>
      </c>
      <c r="AR4" s="249">
        <v>0.52061334488843658</v>
      </c>
      <c r="AS4" s="249">
        <v>1.7473459259271948</v>
      </c>
      <c r="AT4" s="249">
        <v>2.2106827966012297</v>
      </c>
      <c r="AU4" s="249">
        <v>2.0729912555585788</v>
      </c>
      <c r="AV4" s="249">
        <v>2.0026339783297096</v>
      </c>
      <c r="AW4" s="249">
        <v>1.7125749041795828</v>
      </c>
      <c r="AX4" s="249">
        <v>1.5102753050750686</v>
      </c>
      <c r="AY4" s="249">
        <v>1.6117894084719133</v>
      </c>
      <c r="AZ4" s="249">
        <v>1.761364103558211</v>
      </c>
      <c r="BA4" s="250">
        <v>1.5827641978095106</v>
      </c>
    </row>
    <row r="5" spans="1:53" x14ac:dyDescent="0.25">
      <c r="A5" s="251" t="s">
        <v>159</v>
      </c>
      <c r="B5" s="252" t="s">
        <v>160</v>
      </c>
      <c r="C5" s="253">
        <v>0.59711474156874</v>
      </c>
      <c r="D5" s="254">
        <v>0.60038999999999088</v>
      </c>
      <c r="E5" s="254">
        <v>7.1350600000000419</v>
      </c>
      <c r="F5" s="254">
        <v>15.658410000000371</v>
      </c>
      <c r="G5" s="254">
        <v>46.100220000000014</v>
      </c>
      <c r="H5" s="254">
        <v>63.643511520123845</v>
      </c>
      <c r="I5" s="254">
        <v>59.045429999999932</v>
      </c>
      <c r="J5" s="254">
        <v>104.9043599999999</v>
      </c>
      <c r="K5" s="254">
        <v>56.398899999999813</v>
      </c>
      <c r="L5" s="254">
        <v>36.598739999999957</v>
      </c>
      <c r="M5" s="254">
        <v>38.716181928901797</v>
      </c>
      <c r="N5" s="254">
        <v>31.930662926296399</v>
      </c>
      <c r="O5" s="254">
        <v>26.371424040457828</v>
      </c>
      <c r="P5" s="254">
        <v>29.927180637476212</v>
      </c>
      <c r="Q5" s="254">
        <v>43.11927835167338</v>
      </c>
      <c r="R5" s="254">
        <v>38.490667550966471</v>
      </c>
      <c r="S5" s="254">
        <v>43.817784371914691</v>
      </c>
      <c r="T5" s="254">
        <v>34.760067522030255</v>
      </c>
      <c r="U5" s="254">
        <v>37.329388085647587</v>
      </c>
      <c r="V5" s="254">
        <v>35.848620149929246</v>
      </c>
      <c r="W5" s="254">
        <v>27.508815651828463</v>
      </c>
      <c r="X5" s="254">
        <v>19.278137015958119</v>
      </c>
      <c r="Y5" s="254">
        <v>18.652618238630165</v>
      </c>
      <c r="Z5" s="254">
        <v>17.047784694823591</v>
      </c>
      <c r="AA5" s="254">
        <v>16.034130124758796</v>
      </c>
      <c r="AB5" s="254">
        <v>14.21596260420529</v>
      </c>
      <c r="AC5" s="254">
        <v>12.590621795803829</v>
      </c>
      <c r="AD5" s="254">
        <v>7.1419842212476237</v>
      </c>
      <c r="AE5" s="254">
        <v>6.1788296347340133</v>
      </c>
      <c r="AF5" s="254">
        <v>5.8956339514635276</v>
      </c>
      <c r="AG5" s="254">
        <v>4.9974567445424762</v>
      </c>
      <c r="AH5" s="254">
        <v>3.1984465708803005</v>
      </c>
      <c r="AI5" s="254">
        <v>2.7895927961539546</v>
      </c>
      <c r="AJ5" s="254">
        <v>2.0685974677483889</v>
      </c>
      <c r="AK5" s="254">
        <v>1.7479053656212986</v>
      </c>
      <c r="AL5" s="254">
        <v>1.5365298973827282</v>
      </c>
      <c r="AM5" s="254">
        <v>1.3725812704901235</v>
      </c>
      <c r="AN5" s="254">
        <v>0.9252621423496209</v>
      </c>
      <c r="AO5" s="254">
        <v>0.81517509086692663</v>
      </c>
      <c r="AP5" s="254">
        <v>0.7100283370414594</v>
      </c>
      <c r="AQ5" s="254">
        <v>0.70417009987362966</v>
      </c>
      <c r="AR5" s="254">
        <v>0.52061334488843658</v>
      </c>
      <c r="AS5" s="254">
        <v>1.7473459259271948</v>
      </c>
      <c r="AT5" s="254">
        <v>2.2106827966012297</v>
      </c>
      <c r="AU5" s="254">
        <v>2.0729912555585788</v>
      </c>
      <c r="AV5" s="254">
        <v>2.0026339783297096</v>
      </c>
      <c r="AW5" s="254">
        <v>1.7125749041795828</v>
      </c>
      <c r="AX5" s="254">
        <v>1.5102753050750686</v>
      </c>
      <c r="AY5" s="254">
        <v>1.6117894084719133</v>
      </c>
      <c r="AZ5" s="254">
        <v>1.761364103558211</v>
      </c>
      <c r="BA5" s="255">
        <v>1.5827641978095106</v>
      </c>
    </row>
    <row r="6" spans="1:53" x14ac:dyDescent="0.25">
      <c r="A6" s="256" t="s">
        <v>161</v>
      </c>
      <c r="B6" s="257" t="s">
        <v>162</v>
      </c>
      <c r="C6" s="258">
        <v>0</v>
      </c>
      <c r="D6" s="259">
        <v>0</v>
      </c>
      <c r="E6" s="259">
        <v>0</v>
      </c>
      <c r="F6" s="259">
        <v>0</v>
      </c>
      <c r="G6" s="259">
        <v>0</v>
      </c>
      <c r="H6" s="259">
        <v>0</v>
      </c>
      <c r="I6" s="259">
        <v>0</v>
      </c>
      <c r="J6" s="259">
        <v>0</v>
      </c>
      <c r="K6" s="259">
        <v>8.1</v>
      </c>
      <c r="L6" s="259">
        <v>7.1999099999999316</v>
      </c>
      <c r="M6" s="259">
        <v>6.7589446750553535</v>
      </c>
      <c r="N6" s="259">
        <v>6.8309926435463799</v>
      </c>
      <c r="O6" s="259">
        <v>0</v>
      </c>
      <c r="P6" s="259">
        <v>0</v>
      </c>
      <c r="Q6" s="259">
        <v>0</v>
      </c>
      <c r="R6" s="259">
        <v>1.3613304421159931</v>
      </c>
      <c r="S6" s="259">
        <v>1.2914078457679143</v>
      </c>
      <c r="T6" s="259">
        <v>1.1720796774094875</v>
      </c>
      <c r="U6" s="259">
        <v>1.0726761262092677</v>
      </c>
      <c r="V6" s="259">
        <v>0.9900511695931995</v>
      </c>
      <c r="W6" s="259">
        <v>0.90822935381974335</v>
      </c>
      <c r="X6" s="259">
        <v>0.80808093288176108</v>
      </c>
      <c r="Y6" s="259">
        <v>0.6814240043496318</v>
      </c>
      <c r="Z6" s="259">
        <v>0.58629231946826166</v>
      </c>
      <c r="AA6" s="259">
        <v>0.45043902441514</v>
      </c>
      <c r="AB6" s="259">
        <v>0.36249153288462788</v>
      </c>
      <c r="AC6" s="259">
        <v>0.33477527390662376</v>
      </c>
      <c r="AD6" s="259">
        <v>0.30117917701756602</v>
      </c>
      <c r="AE6" s="259">
        <v>0.26970816742001152</v>
      </c>
      <c r="AF6" s="259">
        <v>0.24527606681413563</v>
      </c>
      <c r="AG6" s="259">
        <v>0.22268158544598868</v>
      </c>
      <c r="AH6" s="259">
        <v>0.19243960485624179</v>
      </c>
      <c r="AI6" s="259">
        <v>0.16249681413842965</v>
      </c>
      <c r="AJ6" s="259">
        <v>0.13890451952585503</v>
      </c>
      <c r="AK6" s="259">
        <v>0.11536722398057614</v>
      </c>
      <c r="AL6" s="259">
        <v>9.71960490057482E-2</v>
      </c>
      <c r="AM6" s="259">
        <v>8.3829130591616369E-2</v>
      </c>
      <c r="AN6" s="259">
        <v>6.8689878601462695E-2</v>
      </c>
      <c r="AO6" s="259">
        <v>5.8847496090558234E-2</v>
      </c>
      <c r="AP6" s="259">
        <v>5.0359774968873845E-2</v>
      </c>
      <c r="AQ6" s="259">
        <v>4.3718704828660075E-2</v>
      </c>
      <c r="AR6" s="259">
        <v>3.5261002205695988E-2</v>
      </c>
      <c r="AS6" s="259">
        <v>2.9443127542438947E-2</v>
      </c>
      <c r="AT6" s="259">
        <v>2.5461105544277756E-2</v>
      </c>
      <c r="AU6" s="259">
        <v>2.2030223962955394E-2</v>
      </c>
      <c r="AV6" s="259">
        <v>1.9710540852385928E-2</v>
      </c>
      <c r="AW6" s="259">
        <v>1.7707742780343549E-2</v>
      </c>
      <c r="AX6" s="259">
        <v>1.5085758649019402E-2</v>
      </c>
      <c r="AY6" s="259">
        <v>1.2031298564078098E-2</v>
      </c>
      <c r="AZ6" s="259">
        <v>1.0754611512054365E-2</v>
      </c>
      <c r="BA6" s="260">
        <v>9.6614978578708523E-3</v>
      </c>
    </row>
    <row r="7" spans="1:53" x14ac:dyDescent="0.25">
      <c r="A7" s="256" t="s">
        <v>163</v>
      </c>
      <c r="B7" s="257" t="s">
        <v>164</v>
      </c>
      <c r="C7" s="258">
        <v>0</v>
      </c>
      <c r="D7" s="259">
        <v>0</v>
      </c>
      <c r="E7" s="259">
        <v>5.2929600000000647</v>
      </c>
      <c r="F7" s="259">
        <v>14.458410000000374</v>
      </c>
      <c r="G7" s="259">
        <v>5.3</v>
      </c>
      <c r="H7" s="259">
        <v>9.8544686774362624</v>
      </c>
      <c r="I7" s="259">
        <v>3.9336199999999999</v>
      </c>
      <c r="J7" s="259">
        <v>36.97135999999977</v>
      </c>
      <c r="K7" s="259">
        <v>18.100449999999935</v>
      </c>
      <c r="L7" s="259">
        <v>4.5995400000000739</v>
      </c>
      <c r="M7" s="259">
        <v>5.3261872226528242</v>
      </c>
      <c r="N7" s="259">
        <v>0.71657363899396376</v>
      </c>
      <c r="O7" s="259">
        <v>0.71653768988248989</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0.59711474156874</v>
      </c>
      <c r="D8" s="259">
        <v>0.60038999999999088</v>
      </c>
      <c r="E8" s="259">
        <v>1.8420999999999768</v>
      </c>
      <c r="F8" s="259">
        <v>1.2</v>
      </c>
      <c r="G8" s="259">
        <v>40.80022000000001</v>
      </c>
      <c r="H8" s="259">
        <v>48.200048861604159</v>
      </c>
      <c r="I8" s="259">
        <v>52.510959999999969</v>
      </c>
      <c r="J8" s="259">
        <v>66.073090000000107</v>
      </c>
      <c r="K8" s="259">
        <v>29.09823999999988</v>
      </c>
      <c r="L8" s="259">
        <v>23.254159999999946</v>
      </c>
      <c r="M8" s="259">
        <v>26.63105003119362</v>
      </c>
      <c r="N8" s="259">
        <v>24.383096643756062</v>
      </c>
      <c r="O8" s="259">
        <v>25.654886350575339</v>
      </c>
      <c r="P8" s="259">
        <v>28.924027871640735</v>
      </c>
      <c r="Q8" s="259">
        <v>43.11927835167338</v>
      </c>
      <c r="R8" s="259">
        <v>37.129337108850471</v>
      </c>
      <c r="S8" s="259">
        <v>42.526376526146777</v>
      </c>
      <c r="T8" s="259">
        <v>33.58798784462077</v>
      </c>
      <c r="U8" s="259">
        <v>36.25671195943832</v>
      </c>
      <c r="V8" s="259">
        <v>34.858568980336045</v>
      </c>
      <c r="W8" s="259">
        <v>26.600586298008722</v>
      </c>
      <c r="X8" s="259">
        <v>18.470056083076358</v>
      </c>
      <c r="Y8" s="259">
        <v>17.971194234280528</v>
      </c>
      <c r="Z8" s="259">
        <v>16.461492375355331</v>
      </c>
      <c r="AA8" s="259">
        <v>15.583691100343657</v>
      </c>
      <c r="AB8" s="259">
        <v>13.853471071320662</v>
      </c>
      <c r="AC8" s="259">
        <v>12.255846521897208</v>
      </c>
      <c r="AD8" s="259">
        <v>6.8408050442300556</v>
      </c>
      <c r="AE8" s="259">
        <v>5.9091214673140016</v>
      </c>
      <c r="AF8" s="259">
        <v>5.6503578846493916</v>
      </c>
      <c r="AG8" s="259">
        <v>4.7747751590964889</v>
      </c>
      <c r="AH8" s="259">
        <v>3.0060069660240591</v>
      </c>
      <c r="AI8" s="259">
        <v>2.6270959820155255</v>
      </c>
      <c r="AJ8" s="259">
        <v>1.9296929482225342</v>
      </c>
      <c r="AK8" s="259">
        <v>1.6325381416407225</v>
      </c>
      <c r="AL8" s="259">
        <v>1.4393338483769802</v>
      </c>
      <c r="AM8" s="259">
        <v>1.2887521398985071</v>
      </c>
      <c r="AN8" s="259">
        <v>0.85657226374815842</v>
      </c>
      <c r="AO8" s="259">
        <v>0.75632759477636835</v>
      </c>
      <c r="AP8" s="259">
        <v>0.65966856207258551</v>
      </c>
      <c r="AQ8" s="259">
        <v>0.66045139504496964</v>
      </c>
      <c r="AR8" s="259">
        <v>0.48535234268274058</v>
      </c>
      <c r="AS8" s="259">
        <v>1.7179027983847559</v>
      </c>
      <c r="AT8" s="259">
        <v>2.1852216910569524</v>
      </c>
      <c r="AU8" s="259">
        <v>2.050961031595623</v>
      </c>
      <c r="AV8" s="259">
        <v>1.9829234374773237</v>
      </c>
      <c r="AW8" s="259">
        <v>1.6948671613992392</v>
      </c>
      <c r="AX8" s="259">
        <v>1.4951895464260492</v>
      </c>
      <c r="AY8" s="259">
        <v>1.5997581099078353</v>
      </c>
      <c r="AZ8" s="259">
        <v>1.7506094920461568</v>
      </c>
      <c r="BA8" s="260">
        <v>1.5731026999516398</v>
      </c>
    </row>
    <row r="9" spans="1:53" x14ac:dyDescent="0.25">
      <c r="A9" s="256" t="s">
        <v>167</v>
      </c>
      <c r="B9" s="257" t="s">
        <v>168</v>
      </c>
      <c r="C9" s="258">
        <v>0</v>
      </c>
      <c r="D9" s="259">
        <v>0</v>
      </c>
      <c r="E9" s="259">
        <v>0</v>
      </c>
      <c r="F9" s="259">
        <v>0</v>
      </c>
      <c r="G9" s="259">
        <v>0</v>
      </c>
      <c r="H9" s="259">
        <v>5.5889939810834104</v>
      </c>
      <c r="I9" s="259">
        <v>2.6008499999999564</v>
      </c>
      <c r="J9" s="259">
        <v>1.85991</v>
      </c>
      <c r="K9" s="259">
        <v>1.1002099999999999</v>
      </c>
      <c r="L9" s="259">
        <v>1.5451299999999999</v>
      </c>
      <c r="M9" s="259">
        <v>0</v>
      </c>
      <c r="N9" s="259">
        <v>0</v>
      </c>
      <c r="O9" s="259">
        <v>0</v>
      </c>
      <c r="P9" s="259">
        <v>1.00315276583548</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0.69265310021974003</v>
      </c>
      <c r="I10" s="254">
        <v>0.7</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2.7228432215534499</v>
      </c>
      <c r="D11" s="254">
        <v>3.4000000000000004</v>
      </c>
      <c r="E11" s="254">
        <v>14.985189999999863</v>
      </c>
      <c r="F11" s="254">
        <v>10.24137</v>
      </c>
      <c r="G11" s="254">
        <v>13.600000000000001</v>
      </c>
      <c r="H11" s="254">
        <v>5.4534438312025966</v>
      </c>
      <c r="I11" s="254">
        <v>6.8513599999999988</v>
      </c>
      <c r="J11" s="254">
        <v>8.2006399999999999</v>
      </c>
      <c r="K11" s="254">
        <v>6.8000000000000007</v>
      </c>
      <c r="L11" s="254">
        <v>4.0995999999999997</v>
      </c>
      <c r="M11" s="254">
        <v>1.3613885046898642</v>
      </c>
      <c r="N11" s="254">
        <v>0.6694907227714163</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2.7228432215534499</v>
      </c>
      <c r="D12" s="259">
        <v>3.4000000000000004</v>
      </c>
      <c r="E12" s="259">
        <v>14.985189999999863</v>
      </c>
      <c r="F12" s="259">
        <v>10.24137</v>
      </c>
      <c r="G12" s="259">
        <v>13.600000000000001</v>
      </c>
      <c r="H12" s="259">
        <v>5.4534438312025966</v>
      </c>
      <c r="I12" s="259">
        <v>6.8513599999999988</v>
      </c>
      <c r="J12" s="259">
        <v>8.2006399999999999</v>
      </c>
      <c r="K12" s="259">
        <v>6.8000000000000007</v>
      </c>
      <c r="L12" s="259">
        <v>4.0995999999999997</v>
      </c>
      <c r="M12" s="259">
        <v>1.3613885046898642</v>
      </c>
      <c r="N12" s="259">
        <v>0.6694907227714163</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13.208531372645627</v>
      </c>
      <c r="D15" s="249">
        <v>8.6855800000000887</v>
      </c>
      <c r="E15" s="249">
        <v>68.671130000000076</v>
      </c>
      <c r="F15" s="249">
        <v>9.294330000000004</v>
      </c>
      <c r="G15" s="249">
        <v>4.60042999999997</v>
      </c>
      <c r="H15" s="249">
        <v>18.130603302256404</v>
      </c>
      <c r="I15" s="249">
        <v>9.3047200000000014</v>
      </c>
      <c r="J15" s="249">
        <v>3.9004099999999791</v>
      </c>
      <c r="K15" s="249">
        <v>6.3006600000000006</v>
      </c>
      <c r="L15" s="249">
        <v>10.299479999999999</v>
      </c>
      <c r="M15" s="249">
        <v>7.9773989321640091</v>
      </c>
      <c r="N15" s="249">
        <v>4.3005313052270857</v>
      </c>
      <c r="O15" s="249">
        <v>5.4672832299769816</v>
      </c>
      <c r="P15" s="249">
        <v>3.6779664154621803</v>
      </c>
      <c r="Q15" s="249">
        <v>2.3570556477264932</v>
      </c>
      <c r="R15" s="249">
        <v>0.75137663799421273</v>
      </c>
      <c r="S15" s="249">
        <v>0.53879654040536951</v>
      </c>
      <c r="T15" s="249">
        <v>0.61413918913310617</v>
      </c>
      <c r="U15" s="249">
        <v>0.4269444090723567</v>
      </c>
      <c r="V15" s="249">
        <v>0.29300016768014181</v>
      </c>
      <c r="W15" s="249">
        <v>0.29258708087491603</v>
      </c>
      <c r="X15" s="249">
        <v>0.29166787762472768</v>
      </c>
      <c r="Y15" s="249">
        <v>0.22442843864442902</v>
      </c>
      <c r="Z15" s="249">
        <v>0.20083011179378835</v>
      </c>
      <c r="AA15" s="249">
        <v>0.1975176240828885</v>
      </c>
      <c r="AB15" s="249">
        <v>7.6885384569078369E-2</v>
      </c>
      <c r="AC15" s="249">
        <v>7.1772251043140972E-2</v>
      </c>
      <c r="AD15" s="249">
        <v>6.0498742826000498E-2</v>
      </c>
      <c r="AE15" s="249">
        <v>5.3649046444796671E-2</v>
      </c>
      <c r="AF15" s="249">
        <v>4.2334944699546143E-2</v>
      </c>
      <c r="AG15" s="249">
        <v>4.0973271606851394E-2</v>
      </c>
      <c r="AH15" s="249">
        <v>3.4070931409959419E-2</v>
      </c>
      <c r="AI15" s="249">
        <v>2.6358977217988216E-2</v>
      </c>
      <c r="AJ15" s="249">
        <v>2.1987504177678679E-2</v>
      </c>
      <c r="AK15" s="249">
        <v>1.8531467343859732E-2</v>
      </c>
      <c r="AL15" s="249">
        <v>1.5288154609017847E-2</v>
      </c>
      <c r="AM15" s="249">
        <v>1.0854500487580614E-2</v>
      </c>
      <c r="AN15" s="249">
        <v>6.6528883032116121E-3</v>
      </c>
      <c r="AO15" s="249">
        <v>3.90308474734411E-3</v>
      </c>
      <c r="AP15" s="249">
        <v>3.2276877340052623E-3</v>
      </c>
      <c r="AQ15" s="249">
        <v>2.8430995319721824E-3</v>
      </c>
      <c r="AR15" s="249">
        <v>2.3293173223028897E-3</v>
      </c>
      <c r="AS15" s="249">
        <v>1.6788625294799134E-3</v>
      </c>
      <c r="AT15" s="249">
        <v>1.407526713066858E-3</v>
      </c>
      <c r="AU15" s="249">
        <v>3.4206296994843972E-3</v>
      </c>
      <c r="AV15" s="249">
        <v>3.1376988102930275E-3</v>
      </c>
      <c r="AW15" s="249">
        <v>2.8433877727533441E-3</v>
      </c>
      <c r="AX15" s="249">
        <v>3.5711197277351627E-3</v>
      </c>
      <c r="AY15" s="249">
        <v>3.3465881867495106E-3</v>
      </c>
      <c r="AZ15" s="249">
        <v>3.2338031873765001E-3</v>
      </c>
      <c r="BA15" s="250">
        <v>2.9281650711952619E-3</v>
      </c>
    </row>
    <row r="16" spans="1:53" x14ac:dyDescent="0.25">
      <c r="A16" s="251" t="s">
        <v>180</v>
      </c>
      <c r="B16" s="252" t="s">
        <v>181</v>
      </c>
      <c r="C16" s="253">
        <v>8.1207936772318572</v>
      </c>
      <c r="D16" s="254">
        <v>8.1994700000000886</v>
      </c>
      <c r="E16" s="254">
        <v>67.814060000000055</v>
      </c>
      <c r="F16" s="254">
        <v>2.6999999999999997</v>
      </c>
      <c r="G16" s="254">
        <v>3.8004000000000002</v>
      </c>
      <c r="H16" s="254">
        <v>18.130603302256404</v>
      </c>
      <c r="I16" s="254">
        <v>9.3047200000000014</v>
      </c>
      <c r="J16" s="254">
        <v>3.30037</v>
      </c>
      <c r="K16" s="254">
        <v>5.2994699999999995</v>
      </c>
      <c r="L16" s="254">
        <v>10.09948</v>
      </c>
      <c r="M16" s="254">
        <v>6.54432355239903</v>
      </c>
      <c r="N16" s="254">
        <v>4.3005313052270857</v>
      </c>
      <c r="O16" s="254">
        <v>5.4672832299769816</v>
      </c>
      <c r="P16" s="254">
        <v>3.2000725529207168</v>
      </c>
      <c r="Q16" s="254">
        <v>2.3570556477264932</v>
      </c>
      <c r="R16" s="254">
        <v>0.75137663799421273</v>
      </c>
      <c r="S16" s="254">
        <v>0.53879654040536951</v>
      </c>
      <c r="T16" s="254">
        <v>0.61413918913310617</v>
      </c>
      <c r="U16" s="254">
        <v>0.4269444090723567</v>
      </c>
      <c r="V16" s="254">
        <v>0.29300016768014181</v>
      </c>
      <c r="W16" s="254">
        <v>0.29258708087491603</v>
      </c>
      <c r="X16" s="254">
        <v>0.29166787762472768</v>
      </c>
      <c r="Y16" s="254">
        <v>0.22442843864442902</v>
      </c>
      <c r="Z16" s="254">
        <v>0.20083011179378835</v>
      </c>
      <c r="AA16" s="254">
        <v>0.1975176240828885</v>
      </c>
      <c r="AB16" s="254">
        <v>7.6885384569078369E-2</v>
      </c>
      <c r="AC16" s="254">
        <v>7.1772251043140972E-2</v>
      </c>
      <c r="AD16" s="254">
        <v>6.0498742826000498E-2</v>
      </c>
      <c r="AE16" s="254">
        <v>5.3649046444796671E-2</v>
      </c>
      <c r="AF16" s="254">
        <v>4.2334944699546143E-2</v>
      </c>
      <c r="AG16" s="254">
        <v>4.0973271606851394E-2</v>
      </c>
      <c r="AH16" s="254">
        <v>3.4070931409959419E-2</v>
      </c>
      <c r="AI16" s="254">
        <v>2.6358977217988216E-2</v>
      </c>
      <c r="AJ16" s="254">
        <v>2.1987504177678679E-2</v>
      </c>
      <c r="AK16" s="254">
        <v>1.8531467343859732E-2</v>
      </c>
      <c r="AL16" s="254">
        <v>1.5288154609017847E-2</v>
      </c>
      <c r="AM16" s="254">
        <v>1.0854500487580614E-2</v>
      </c>
      <c r="AN16" s="254">
        <v>6.6528883032116121E-3</v>
      </c>
      <c r="AO16" s="254">
        <v>3.90308474734411E-3</v>
      </c>
      <c r="AP16" s="254">
        <v>3.2276877340052623E-3</v>
      </c>
      <c r="AQ16" s="254">
        <v>2.8430995319721824E-3</v>
      </c>
      <c r="AR16" s="254">
        <v>2.3293173223028897E-3</v>
      </c>
      <c r="AS16" s="254">
        <v>1.6788625294799134E-3</v>
      </c>
      <c r="AT16" s="254">
        <v>1.407526713066858E-3</v>
      </c>
      <c r="AU16" s="254">
        <v>3.4206296994843972E-3</v>
      </c>
      <c r="AV16" s="254">
        <v>3.1376988102930275E-3</v>
      </c>
      <c r="AW16" s="254">
        <v>2.8433877727533441E-3</v>
      </c>
      <c r="AX16" s="254">
        <v>3.5711197277351627E-3</v>
      </c>
      <c r="AY16" s="254">
        <v>3.3465881867495106E-3</v>
      </c>
      <c r="AZ16" s="254">
        <v>3.2338031873765001E-3</v>
      </c>
      <c r="BA16" s="255">
        <v>2.9281650711952619E-3</v>
      </c>
    </row>
    <row r="17" spans="1:53" x14ac:dyDescent="0.25">
      <c r="A17" s="251" t="s">
        <v>182</v>
      </c>
      <c r="B17" s="252" t="s">
        <v>183</v>
      </c>
      <c r="C17" s="253">
        <v>4.6100459021587792</v>
      </c>
      <c r="D17" s="254">
        <v>0.48611000000000004</v>
      </c>
      <c r="E17" s="254">
        <v>0.85707</v>
      </c>
      <c r="F17" s="254">
        <v>6.5943300000000011</v>
      </c>
      <c r="G17" s="254">
        <v>0.80002999999996971</v>
      </c>
      <c r="H17" s="254">
        <v>0</v>
      </c>
      <c r="I17" s="254">
        <v>0</v>
      </c>
      <c r="J17" s="254">
        <v>0.60003999999997859</v>
      </c>
      <c r="K17" s="254">
        <v>1.00119</v>
      </c>
      <c r="L17" s="254">
        <v>0.19999999999999996</v>
      </c>
      <c r="M17" s="254">
        <v>1.4330753797649798</v>
      </c>
      <c r="N17" s="254">
        <v>0</v>
      </c>
      <c r="O17" s="254">
        <v>0</v>
      </c>
      <c r="P17" s="254">
        <v>0.47789386254146399</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0.47769179325499</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3.01389</v>
      </c>
      <c r="E20" s="249">
        <v>0</v>
      </c>
      <c r="F20" s="249">
        <v>0.60058000000000789</v>
      </c>
      <c r="G20" s="249">
        <v>0.6</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321.41895851285904</v>
      </c>
      <c r="D21" s="434">
        <v>194.48482999999996</v>
      </c>
      <c r="E21" s="434">
        <v>110.78738999999996</v>
      </c>
      <c r="F21" s="434">
        <v>182.49517</v>
      </c>
      <c r="G21" s="434">
        <v>308.50010000000003</v>
      </c>
      <c r="H21" s="434">
        <v>188.49718161841983</v>
      </c>
      <c r="I21" s="434">
        <v>170.60998000000004</v>
      </c>
      <c r="J21" s="434">
        <v>115.60447999999997</v>
      </c>
      <c r="K21" s="434">
        <v>97.400299999999987</v>
      </c>
      <c r="L21" s="434">
        <v>44.300719999999991</v>
      </c>
      <c r="M21" s="434">
        <v>60.308304302257149</v>
      </c>
      <c r="N21" s="434">
        <v>44.592013742537176</v>
      </c>
      <c r="O21" s="434">
        <v>57.490153024011626</v>
      </c>
      <c r="P21" s="434">
        <v>52.809486272369043</v>
      </c>
      <c r="Q21" s="434">
        <v>47.434795070220666</v>
      </c>
      <c r="R21" s="434">
        <v>56.582626767036416</v>
      </c>
      <c r="S21" s="434">
        <v>52.787888599695812</v>
      </c>
      <c r="T21" s="434">
        <v>46.389685842068943</v>
      </c>
      <c r="U21" s="434">
        <v>42.536225441555629</v>
      </c>
      <c r="V21" s="434">
        <v>38.870296624579531</v>
      </c>
      <c r="W21" s="434">
        <v>35.545001256774015</v>
      </c>
      <c r="X21" s="434">
        <v>32.23189161572482</v>
      </c>
      <c r="Y21" s="434">
        <v>29.18238281751962</v>
      </c>
      <c r="Z21" s="434">
        <v>26.083440529063644</v>
      </c>
      <c r="AA21" s="434">
        <v>23.468139234799942</v>
      </c>
      <c r="AB21" s="434">
        <v>21.164703993798337</v>
      </c>
      <c r="AC21" s="434">
        <v>19.067568615017453</v>
      </c>
      <c r="AD21" s="434">
        <v>16.651009529408263</v>
      </c>
      <c r="AE21" s="434">
        <v>14.808346613382138</v>
      </c>
      <c r="AF21" s="434">
        <v>13.38479021359257</v>
      </c>
      <c r="AG21" s="434">
        <v>11.918470913548633</v>
      </c>
      <c r="AH21" s="434">
        <v>10.650579408710605</v>
      </c>
      <c r="AI21" s="434">
        <v>9.6138474401644096</v>
      </c>
      <c r="AJ21" s="434">
        <v>8.4841035328053991</v>
      </c>
      <c r="AK21" s="434">
        <v>7.6514423968845255</v>
      </c>
      <c r="AL21" s="434">
        <v>6.9173971389442226</v>
      </c>
      <c r="AM21" s="434">
        <v>6.2772639321142476</v>
      </c>
      <c r="AN21" s="434">
        <v>5.6608692735163393</v>
      </c>
      <c r="AO21" s="434">
        <v>5.1232772847731667</v>
      </c>
      <c r="AP21" s="434">
        <v>4.6375525564768294</v>
      </c>
      <c r="AQ21" s="434">
        <v>4.195296564073554</v>
      </c>
      <c r="AR21" s="434">
        <v>3.7805924497726022</v>
      </c>
      <c r="AS21" s="434">
        <v>3.4181835519320698</v>
      </c>
      <c r="AT21" s="434">
        <v>3.0485700702095269</v>
      </c>
      <c r="AU21" s="434">
        <v>2.7396746214281955</v>
      </c>
      <c r="AV21" s="434">
        <v>2.4838739149950877</v>
      </c>
      <c r="AW21" s="434">
        <v>2.2471509147097479</v>
      </c>
      <c r="AX21" s="434">
        <v>1.934110888794069</v>
      </c>
      <c r="AY21" s="434">
        <v>1.7064324684017238</v>
      </c>
      <c r="AZ21" s="434">
        <v>1.5396672110527538</v>
      </c>
      <c r="BA21" s="245">
        <v>1.3682749658608109</v>
      </c>
    </row>
    <row r="22" spans="1:53" x14ac:dyDescent="0.25">
      <c r="A22" s="246" t="s">
        <v>192</v>
      </c>
      <c r="B22" s="247" t="s">
        <v>193</v>
      </c>
      <c r="C22" s="248">
        <v>96.0421755027036</v>
      </c>
      <c r="D22" s="249">
        <v>42.396139999999995</v>
      </c>
      <c r="E22" s="249">
        <v>58.094929999999998</v>
      </c>
      <c r="F22" s="249">
        <v>75.948889999999992</v>
      </c>
      <c r="G22" s="249">
        <v>76.900110000000041</v>
      </c>
      <c r="H22" s="249">
        <v>77.505493455622471</v>
      </c>
      <c r="I22" s="249">
        <v>79.599999999999994</v>
      </c>
      <c r="J22" s="249">
        <v>5.1104300000000009</v>
      </c>
      <c r="K22" s="249">
        <v>26.7</v>
      </c>
      <c r="L22" s="249">
        <v>0</v>
      </c>
      <c r="M22" s="249">
        <v>6.4247983817818799</v>
      </c>
      <c r="N22" s="249">
        <v>1.0509219451609799</v>
      </c>
      <c r="O22" s="249">
        <v>1.0270631222599449</v>
      </c>
      <c r="P22" s="249">
        <v>10.270373554982301</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96.0421755027036</v>
      </c>
      <c r="D23" s="254">
        <v>42.396139999999995</v>
      </c>
      <c r="E23" s="254">
        <v>58.094929999999998</v>
      </c>
      <c r="F23" s="254">
        <v>75.948889999999992</v>
      </c>
      <c r="G23" s="254">
        <v>76.900110000000041</v>
      </c>
      <c r="H23" s="254">
        <v>77.505493455622471</v>
      </c>
      <c r="I23" s="254">
        <v>79.599999999999994</v>
      </c>
      <c r="J23" s="254">
        <v>5.1104300000000009</v>
      </c>
      <c r="K23" s="254">
        <v>26.7</v>
      </c>
      <c r="L23" s="254">
        <v>0</v>
      </c>
      <c r="M23" s="254">
        <v>6.4247983817818799</v>
      </c>
      <c r="N23" s="254">
        <v>1.0509219451609799</v>
      </c>
      <c r="O23" s="254">
        <v>1.0270631222599449</v>
      </c>
      <c r="P23" s="254">
        <v>10.270373554982301</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96.0421755027036</v>
      </c>
      <c r="D24" s="259">
        <v>42.396139999999995</v>
      </c>
      <c r="E24" s="259">
        <v>49.781349999999989</v>
      </c>
      <c r="F24" s="259">
        <v>75.948889999999992</v>
      </c>
      <c r="G24" s="259">
        <v>68.500100000000032</v>
      </c>
      <c r="H24" s="259">
        <v>70.340116556797611</v>
      </c>
      <c r="I24" s="259">
        <v>73.599999999999994</v>
      </c>
      <c r="J24" s="259">
        <v>5.1104300000000009</v>
      </c>
      <c r="K24" s="259">
        <v>12.399999999999999</v>
      </c>
      <c r="L24" s="259">
        <v>0</v>
      </c>
      <c r="M24" s="259">
        <v>5.2544819479257017</v>
      </c>
      <c r="N24" s="259">
        <v>1.0509219451609799</v>
      </c>
      <c r="O24" s="259">
        <v>1.0270631222599449</v>
      </c>
      <c r="P24" s="259">
        <v>10.270373554982301</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8.31358</v>
      </c>
      <c r="F25" s="259">
        <v>0</v>
      </c>
      <c r="G25" s="259">
        <v>8.40001</v>
      </c>
      <c r="H25" s="259">
        <v>7.1653768988248787</v>
      </c>
      <c r="I25" s="259">
        <v>6</v>
      </c>
      <c r="J25" s="259">
        <v>0</v>
      </c>
      <c r="K25" s="259">
        <v>14.299999999999999</v>
      </c>
      <c r="L25" s="259">
        <v>0</v>
      </c>
      <c r="M25" s="259">
        <v>1.1703164338561789</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225.37678301015546</v>
      </c>
      <c r="D30" s="249">
        <v>152.08868999999999</v>
      </c>
      <c r="E30" s="249">
        <v>52.692459999999976</v>
      </c>
      <c r="F30" s="249">
        <v>106.54628</v>
      </c>
      <c r="G30" s="249">
        <v>231.59998999999999</v>
      </c>
      <c r="H30" s="249">
        <v>110.99168816279736</v>
      </c>
      <c r="I30" s="249">
        <v>91.009980000000013</v>
      </c>
      <c r="J30" s="249">
        <v>110.49404999999996</v>
      </c>
      <c r="K30" s="249">
        <v>70.700299999999999</v>
      </c>
      <c r="L30" s="249">
        <v>44.300719999999991</v>
      </c>
      <c r="M30" s="249">
        <v>53.883505920475272</v>
      </c>
      <c r="N30" s="249">
        <v>43.541091797376197</v>
      </c>
      <c r="O30" s="249">
        <v>56.46308990175168</v>
      </c>
      <c r="P30" s="249">
        <v>42.539112717386736</v>
      </c>
      <c r="Q30" s="249">
        <v>47.434795070220666</v>
      </c>
      <c r="R30" s="249">
        <v>56.582626767036416</v>
      </c>
      <c r="S30" s="249">
        <v>52.787888599695812</v>
      </c>
      <c r="T30" s="249">
        <v>46.389685842068943</v>
      </c>
      <c r="U30" s="249">
        <v>42.536225441555629</v>
      </c>
      <c r="V30" s="249">
        <v>38.870296624579531</v>
      </c>
      <c r="W30" s="249">
        <v>35.545001256774015</v>
      </c>
      <c r="X30" s="249">
        <v>32.23189161572482</v>
      </c>
      <c r="Y30" s="249">
        <v>29.18238281751962</v>
      </c>
      <c r="Z30" s="249">
        <v>26.083440529063644</v>
      </c>
      <c r="AA30" s="249">
        <v>23.468139234799942</v>
      </c>
      <c r="AB30" s="249">
        <v>21.164703993798337</v>
      </c>
      <c r="AC30" s="249">
        <v>19.067568615017453</v>
      </c>
      <c r="AD30" s="249">
        <v>16.651009529408263</v>
      </c>
      <c r="AE30" s="249">
        <v>14.808346613382138</v>
      </c>
      <c r="AF30" s="249">
        <v>13.38479021359257</v>
      </c>
      <c r="AG30" s="249">
        <v>11.918470913548633</v>
      </c>
      <c r="AH30" s="249">
        <v>10.650579408710605</v>
      </c>
      <c r="AI30" s="249">
        <v>9.6138474401644096</v>
      </c>
      <c r="AJ30" s="249">
        <v>8.4841035328053991</v>
      </c>
      <c r="AK30" s="249">
        <v>7.6514423968845255</v>
      </c>
      <c r="AL30" s="249">
        <v>6.9173971389442226</v>
      </c>
      <c r="AM30" s="249">
        <v>6.2772639321142476</v>
      </c>
      <c r="AN30" s="249">
        <v>5.6608692735163393</v>
      </c>
      <c r="AO30" s="249">
        <v>5.1232772847731667</v>
      </c>
      <c r="AP30" s="249">
        <v>4.6375525564768294</v>
      </c>
      <c r="AQ30" s="249">
        <v>4.195296564073554</v>
      </c>
      <c r="AR30" s="249">
        <v>3.7805924497726022</v>
      </c>
      <c r="AS30" s="249">
        <v>3.4181835519320698</v>
      </c>
      <c r="AT30" s="249">
        <v>3.0485700702095269</v>
      </c>
      <c r="AU30" s="249">
        <v>2.7396746214281955</v>
      </c>
      <c r="AV30" s="249">
        <v>2.4838739149950877</v>
      </c>
      <c r="AW30" s="249">
        <v>2.2471509147097479</v>
      </c>
      <c r="AX30" s="249">
        <v>1.934110888794069</v>
      </c>
      <c r="AY30" s="249">
        <v>1.7064324684017238</v>
      </c>
      <c r="AZ30" s="249">
        <v>1.5396672110527538</v>
      </c>
      <c r="BA30" s="250">
        <v>1.3682749658608109</v>
      </c>
    </row>
    <row r="31" spans="1:53" x14ac:dyDescent="0.25">
      <c r="A31" s="251" t="s">
        <v>210</v>
      </c>
      <c r="B31" s="252" t="s">
        <v>211</v>
      </c>
      <c r="C31" s="253">
        <v>28.900353491926996</v>
      </c>
      <c r="D31" s="254">
        <v>24.997329999999998</v>
      </c>
      <c r="E31" s="254">
        <v>30.197419999999997</v>
      </c>
      <c r="F31" s="254">
        <v>27.597479999999994</v>
      </c>
      <c r="G31" s="254">
        <v>37.099620000000009</v>
      </c>
      <c r="H31" s="254">
        <v>38.90799656061904</v>
      </c>
      <c r="I31" s="254">
        <v>30.20261</v>
      </c>
      <c r="J31" s="254">
        <v>36.799999999999997</v>
      </c>
      <c r="K31" s="254">
        <v>43.4</v>
      </c>
      <c r="L31" s="254">
        <v>32.799999999999997</v>
      </c>
      <c r="M31" s="254">
        <v>43.350530237890467</v>
      </c>
      <c r="N31" s="254">
        <v>39.409572943536794</v>
      </c>
      <c r="O31" s="254">
        <v>47.29148753224419</v>
      </c>
      <c r="P31" s="254">
        <v>39.409572943536794</v>
      </c>
      <c r="Q31" s="254">
        <v>43.350530237890503</v>
      </c>
      <c r="R31" s="254">
        <v>52.546097258049109</v>
      </c>
      <c r="S31" s="254">
        <v>49.019566710069377</v>
      </c>
      <c r="T31" s="254">
        <v>42.853809203367057</v>
      </c>
      <c r="U31" s="254">
        <v>39.255922806050258</v>
      </c>
      <c r="V31" s="254">
        <v>35.835136780015233</v>
      </c>
      <c r="W31" s="254">
        <v>32.759986189891833</v>
      </c>
      <c r="X31" s="254">
        <v>29.702757589830213</v>
      </c>
      <c r="Y31" s="254">
        <v>26.884401338570232</v>
      </c>
      <c r="Z31" s="254">
        <v>23.997130476361082</v>
      </c>
      <c r="AA31" s="254">
        <v>21.577409611592454</v>
      </c>
      <c r="AB31" s="254">
        <v>19.453914555896404</v>
      </c>
      <c r="AC31" s="254">
        <v>17.519815294309542</v>
      </c>
      <c r="AD31" s="254">
        <v>15.252090199292299</v>
      </c>
      <c r="AE31" s="254">
        <v>13.542580492824976</v>
      </c>
      <c r="AF31" s="254">
        <v>12.237474396199818</v>
      </c>
      <c r="AG31" s="254">
        <v>10.879427265403685</v>
      </c>
      <c r="AH31" s="254">
        <v>9.7116870700799343</v>
      </c>
      <c r="AI31" s="254">
        <v>8.7644297011679164</v>
      </c>
      <c r="AJ31" s="254">
        <v>7.7165264062082803</v>
      </c>
      <c r="AK31" s="254">
        <v>6.9588499625051421</v>
      </c>
      <c r="AL31" s="254">
        <v>6.2940613916603398</v>
      </c>
      <c r="AM31" s="254">
        <v>5.7161197617077333</v>
      </c>
      <c r="AN31" s="254">
        <v>5.1564162779838005</v>
      </c>
      <c r="AO31" s="254">
        <v>4.6706489023082156</v>
      </c>
      <c r="AP31" s="254">
        <v>4.2316976191094433</v>
      </c>
      <c r="AQ31" s="254">
        <v>3.831896621534074</v>
      </c>
      <c r="AR31" s="254">
        <v>3.4557492545615056</v>
      </c>
      <c r="AS31" s="254">
        <v>3.1279476429978974</v>
      </c>
      <c r="AT31" s="254">
        <v>2.7888252754395486</v>
      </c>
      <c r="AU31" s="254">
        <v>2.5079986341600651</v>
      </c>
      <c r="AV31" s="254">
        <v>2.2773582929096561</v>
      </c>
      <c r="AW31" s="254">
        <v>2.0631818166679623</v>
      </c>
      <c r="AX31" s="254">
        <v>1.77028371956818</v>
      </c>
      <c r="AY31" s="254">
        <v>1.5607674985427393</v>
      </c>
      <c r="AZ31" s="254">
        <v>1.4100467583103373</v>
      </c>
      <c r="BA31" s="255">
        <v>1.25297896305459</v>
      </c>
    </row>
    <row r="32" spans="1:53" x14ac:dyDescent="0.25">
      <c r="A32" s="256" t="s">
        <v>212</v>
      </c>
      <c r="B32" s="257" t="s">
        <v>213</v>
      </c>
      <c r="C32" s="258">
        <v>28.900353491926996</v>
      </c>
      <c r="D32" s="259">
        <v>24.997329999999998</v>
      </c>
      <c r="E32" s="259">
        <v>30.197419999999997</v>
      </c>
      <c r="F32" s="259">
        <v>27.597479999999994</v>
      </c>
      <c r="G32" s="259">
        <v>37.099620000000009</v>
      </c>
      <c r="H32" s="259">
        <v>38.90799656061904</v>
      </c>
      <c r="I32" s="259">
        <v>30.20261</v>
      </c>
      <c r="J32" s="259">
        <v>36.799999999999997</v>
      </c>
      <c r="K32" s="259">
        <v>43.4</v>
      </c>
      <c r="L32" s="259">
        <v>32.799999999999997</v>
      </c>
      <c r="M32" s="259">
        <v>43.350530237890467</v>
      </c>
      <c r="N32" s="259">
        <v>39.409572943536794</v>
      </c>
      <c r="O32" s="259">
        <v>47.29148753224419</v>
      </c>
      <c r="P32" s="259">
        <v>39.409572943536794</v>
      </c>
      <c r="Q32" s="259">
        <v>43.350530237890503</v>
      </c>
      <c r="R32" s="259">
        <v>52.546097258049109</v>
      </c>
      <c r="S32" s="259">
        <v>49.019566710069377</v>
      </c>
      <c r="T32" s="259">
        <v>42.853809203367057</v>
      </c>
      <c r="U32" s="259">
        <v>39.255922806050258</v>
      </c>
      <c r="V32" s="259">
        <v>35.835136780015233</v>
      </c>
      <c r="W32" s="259">
        <v>32.759986189891833</v>
      </c>
      <c r="X32" s="259">
        <v>29.702757589830213</v>
      </c>
      <c r="Y32" s="259">
        <v>26.884401338570232</v>
      </c>
      <c r="Z32" s="259">
        <v>23.997130476361082</v>
      </c>
      <c r="AA32" s="259">
        <v>21.577409611592454</v>
      </c>
      <c r="AB32" s="259">
        <v>19.453914555896404</v>
      </c>
      <c r="AC32" s="259">
        <v>17.519815294309542</v>
      </c>
      <c r="AD32" s="259">
        <v>15.252090199292299</v>
      </c>
      <c r="AE32" s="259">
        <v>13.542580492824976</v>
      </c>
      <c r="AF32" s="259">
        <v>12.237474396199818</v>
      </c>
      <c r="AG32" s="259">
        <v>10.879427265403685</v>
      </c>
      <c r="AH32" s="259">
        <v>9.7116870700799343</v>
      </c>
      <c r="AI32" s="259">
        <v>8.7644297011679164</v>
      </c>
      <c r="AJ32" s="259">
        <v>7.7165264062082803</v>
      </c>
      <c r="AK32" s="259">
        <v>6.9588499625051421</v>
      </c>
      <c r="AL32" s="259">
        <v>6.2940613916603398</v>
      </c>
      <c r="AM32" s="259">
        <v>5.7161197617077333</v>
      </c>
      <c r="AN32" s="259">
        <v>5.1564162779838005</v>
      </c>
      <c r="AO32" s="259">
        <v>4.6706489023082156</v>
      </c>
      <c r="AP32" s="259">
        <v>4.2316976191094433</v>
      </c>
      <c r="AQ32" s="259">
        <v>3.831896621534074</v>
      </c>
      <c r="AR32" s="259">
        <v>3.4557492545615056</v>
      </c>
      <c r="AS32" s="259">
        <v>3.1279476429978974</v>
      </c>
      <c r="AT32" s="259">
        <v>2.7888252754395486</v>
      </c>
      <c r="AU32" s="259">
        <v>2.5079986341600651</v>
      </c>
      <c r="AV32" s="259">
        <v>2.2773582929096561</v>
      </c>
      <c r="AW32" s="259">
        <v>2.0631818166679623</v>
      </c>
      <c r="AX32" s="259">
        <v>1.77028371956818</v>
      </c>
      <c r="AY32" s="259">
        <v>1.5607674985427393</v>
      </c>
      <c r="AZ32" s="259">
        <v>1.4100467583103373</v>
      </c>
      <c r="BA32" s="260">
        <v>1.25297896305459</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23.096643611769103</v>
      </c>
      <c r="D34" s="254">
        <v>9.9338999999999835</v>
      </c>
      <c r="E34" s="254">
        <v>12.134129999999987</v>
      </c>
      <c r="F34" s="254">
        <v>8.81616</v>
      </c>
      <c r="G34" s="254">
        <v>2.2355800000000006</v>
      </c>
      <c r="H34" s="254">
        <v>2.2255253313662879</v>
      </c>
      <c r="I34" s="254">
        <v>1.1222599999999998</v>
      </c>
      <c r="J34" s="254">
        <v>10.29331</v>
      </c>
      <c r="K34" s="254">
        <v>6.5744899999999991</v>
      </c>
      <c r="L34" s="254">
        <v>3.2744000000000009</v>
      </c>
      <c r="M34" s="254">
        <v>1.0986911244864801</v>
      </c>
      <c r="N34" s="254">
        <v>0</v>
      </c>
      <c r="O34" s="254">
        <v>1.1066807017638878</v>
      </c>
      <c r="P34" s="254">
        <v>1.099031487288374</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10.533129114909821</v>
      </c>
      <c r="D35" s="254">
        <v>2.0322</v>
      </c>
      <c r="E35" s="254">
        <v>7.3295499999999993</v>
      </c>
      <c r="F35" s="254">
        <v>3.1596199999999999</v>
      </c>
      <c r="G35" s="254">
        <v>1.03226</v>
      </c>
      <c r="H35" s="254">
        <v>3.1329545866929158</v>
      </c>
      <c r="I35" s="254">
        <v>6.3430400000000082</v>
      </c>
      <c r="J35" s="254">
        <v>5.1765099999999533</v>
      </c>
      <c r="K35" s="254">
        <v>1.0745</v>
      </c>
      <c r="L35" s="254">
        <v>3.1252599999999893</v>
      </c>
      <c r="M35" s="254">
        <v>1.0748065348237299</v>
      </c>
      <c r="N35" s="254">
        <v>1.0504067873447116</v>
      </c>
      <c r="O35" s="254">
        <v>0</v>
      </c>
      <c r="P35" s="254">
        <v>0</v>
      </c>
      <c r="Q35" s="254">
        <v>1.0509219451609799</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10.533129114909821</v>
      </c>
      <c r="D36" s="259">
        <v>2.0322</v>
      </c>
      <c r="E36" s="259">
        <v>7.3295499999999993</v>
      </c>
      <c r="F36" s="259">
        <v>3.1596199999999999</v>
      </c>
      <c r="G36" s="259">
        <v>1.03226</v>
      </c>
      <c r="H36" s="259">
        <v>3.1329545866929158</v>
      </c>
      <c r="I36" s="259">
        <v>6.3430400000000082</v>
      </c>
      <c r="J36" s="259">
        <v>5.1765099999999533</v>
      </c>
      <c r="K36" s="259">
        <v>1.0745</v>
      </c>
      <c r="L36" s="259">
        <v>3.1252599999999893</v>
      </c>
      <c r="M36" s="259">
        <v>1.0748065348237299</v>
      </c>
      <c r="N36" s="259">
        <v>1.0504067873447116</v>
      </c>
      <c r="O36" s="259">
        <v>0</v>
      </c>
      <c r="P36" s="259">
        <v>0</v>
      </c>
      <c r="Q36" s="259">
        <v>1.0509219451609799</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16.432597687971732</v>
      </c>
      <c r="D38" s="254">
        <v>5.0999999999999996</v>
      </c>
      <c r="E38" s="254">
        <v>0</v>
      </c>
      <c r="F38" s="254">
        <v>0</v>
      </c>
      <c r="G38" s="254">
        <v>0</v>
      </c>
      <c r="H38" s="254">
        <v>0</v>
      </c>
      <c r="I38" s="254">
        <v>0</v>
      </c>
      <c r="J38" s="254">
        <v>0</v>
      </c>
      <c r="K38" s="254">
        <v>0</v>
      </c>
      <c r="L38" s="254">
        <v>1</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15.405560332473501</v>
      </c>
      <c r="D40" s="259">
        <v>5.0999999999999996</v>
      </c>
      <c r="E40" s="259">
        <v>0</v>
      </c>
      <c r="F40" s="259">
        <v>0</v>
      </c>
      <c r="G40" s="259">
        <v>0</v>
      </c>
      <c r="H40" s="259">
        <v>0</v>
      </c>
      <c r="I40" s="259">
        <v>0</v>
      </c>
      <c r="J40" s="259">
        <v>0</v>
      </c>
      <c r="K40" s="259">
        <v>0</v>
      </c>
      <c r="L40" s="259">
        <v>1</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1.0270373554982299</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50.874853520831827</v>
      </c>
      <c r="D43" s="254">
        <v>17.331859999999999</v>
      </c>
      <c r="E43" s="254">
        <v>3.0313599999999816</v>
      </c>
      <c r="F43" s="254">
        <v>2.0192300000000003</v>
      </c>
      <c r="G43" s="254">
        <v>130.13243999999997</v>
      </c>
      <c r="H43" s="254">
        <v>19.525559473368915</v>
      </c>
      <c r="I43" s="254">
        <v>10.24207</v>
      </c>
      <c r="J43" s="254">
        <v>22.451200000000004</v>
      </c>
      <c r="K43" s="254">
        <v>9.1268999999999991</v>
      </c>
      <c r="L43" s="254">
        <v>4.1010600000000004</v>
      </c>
      <c r="M43" s="254">
        <v>4.1081244472256193</v>
      </c>
      <c r="N43" s="254">
        <v>3.0811120664946903</v>
      </c>
      <c r="O43" s="254">
        <v>7.1095141121529615</v>
      </c>
      <c r="P43" s="254">
        <v>2.0305082865615671</v>
      </c>
      <c r="Q43" s="254">
        <v>3.0333428871691899</v>
      </c>
      <c r="R43" s="254">
        <v>4.0365295089873108</v>
      </c>
      <c r="S43" s="254">
        <v>3.7683218896264301</v>
      </c>
      <c r="T43" s="254">
        <v>3.535876638701887</v>
      </c>
      <c r="U43" s="254">
        <v>3.2803026355053868</v>
      </c>
      <c r="V43" s="254">
        <v>3.0351598445642964</v>
      </c>
      <c r="W43" s="254">
        <v>2.7850150668821847</v>
      </c>
      <c r="X43" s="254">
        <v>2.5291340258945985</v>
      </c>
      <c r="Y43" s="254">
        <v>2.2979814789493838</v>
      </c>
      <c r="Z43" s="254">
        <v>2.0863100527025638</v>
      </c>
      <c r="AA43" s="254">
        <v>1.8907296232074871</v>
      </c>
      <c r="AB43" s="254">
        <v>1.7107894379019295</v>
      </c>
      <c r="AC43" s="254">
        <v>1.5477533207079139</v>
      </c>
      <c r="AD43" s="254">
        <v>1.3989193301159628</v>
      </c>
      <c r="AE43" s="254">
        <v>1.2657661205571598</v>
      </c>
      <c r="AF43" s="254">
        <v>1.1473158173927491</v>
      </c>
      <c r="AG43" s="254">
        <v>1.039043648144949</v>
      </c>
      <c r="AH43" s="254">
        <v>0.9388923386306729</v>
      </c>
      <c r="AI43" s="254">
        <v>0.8494177389964912</v>
      </c>
      <c r="AJ43" s="254">
        <v>0.7675771265971183</v>
      </c>
      <c r="AK43" s="254">
        <v>0.692592434379384</v>
      </c>
      <c r="AL43" s="254">
        <v>0.62333574728388297</v>
      </c>
      <c r="AM43" s="254">
        <v>0.56114417040651599</v>
      </c>
      <c r="AN43" s="254">
        <v>0.50445299553253831</v>
      </c>
      <c r="AO43" s="254">
        <v>0.45262838246495263</v>
      </c>
      <c r="AP43" s="254">
        <v>0.40585493736738482</v>
      </c>
      <c r="AQ43" s="254">
        <v>0.3633999425394791</v>
      </c>
      <c r="AR43" s="254">
        <v>0.32484319521109734</v>
      </c>
      <c r="AS43" s="254">
        <v>0.29023590893417284</v>
      </c>
      <c r="AT43" s="254">
        <v>0.25974479476997803</v>
      </c>
      <c r="AU43" s="254">
        <v>0.23167598726813105</v>
      </c>
      <c r="AV43" s="254">
        <v>0.20651562208543162</v>
      </c>
      <c r="AW43" s="254">
        <v>0.18396909804178577</v>
      </c>
      <c r="AX43" s="254">
        <v>0.16382716922588894</v>
      </c>
      <c r="AY43" s="254">
        <v>0.14566496985898458</v>
      </c>
      <c r="AZ43" s="254">
        <v>0.12962045274241682</v>
      </c>
      <c r="BA43" s="255">
        <v>0.11529600280622052</v>
      </c>
    </row>
    <row r="44" spans="1:53" x14ac:dyDescent="0.25">
      <c r="A44" s="251" t="s">
        <v>234</v>
      </c>
      <c r="B44" s="252" t="s">
        <v>235</v>
      </c>
      <c r="C44" s="253">
        <v>59.233782363619007</v>
      </c>
      <c r="D44" s="254">
        <v>20.099999999999998</v>
      </c>
      <c r="E44" s="254">
        <v>0</v>
      </c>
      <c r="F44" s="254">
        <v>0</v>
      </c>
      <c r="G44" s="254">
        <v>0</v>
      </c>
      <c r="H44" s="254">
        <v>0.95908662366700381</v>
      </c>
      <c r="I44" s="254">
        <v>0</v>
      </c>
      <c r="J44" s="254">
        <v>0</v>
      </c>
      <c r="K44" s="254">
        <v>10.52441</v>
      </c>
      <c r="L44" s="254">
        <v>0</v>
      </c>
      <c r="M44" s="254">
        <v>0</v>
      </c>
      <c r="N44" s="254">
        <v>0</v>
      </c>
      <c r="O44" s="254">
        <v>0.95540755559064494</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36.305423219126986</v>
      </c>
      <c r="D45" s="254">
        <v>72.593400000000017</v>
      </c>
      <c r="E45" s="254">
        <v>0</v>
      </c>
      <c r="F45" s="254">
        <v>64.953789999999998</v>
      </c>
      <c r="G45" s="254">
        <v>61.100090000000002</v>
      </c>
      <c r="H45" s="254">
        <v>46.240565587083211</v>
      </c>
      <c r="I45" s="254">
        <v>43.100000000000009</v>
      </c>
      <c r="J45" s="254">
        <v>35.773029999999999</v>
      </c>
      <c r="K45" s="254">
        <v>0</v>
      </c>
      <c r="L45" s="254">
        <v>0</v>
      </c>
      <c r="M45" s="254">
        <v>4.2513535760489791</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36.305423219126986</v>
      </c>
      <c r="D51" s="259">
        <v>72.593400000000017</v>
      </c>
      <c r="E51" s="259">
        <v>0</v>
      </c>
      <c r="F51" s="259">
        <v>64.953789999999998</v>
      </c>
      <c r="G51" s="259">
        <v>61.100090000000002</v>
      </c>
      <c r="H51" s="259">
        <v>46.240565587083211</v>
      </c>
      <c r="I51" s="259">
        <v>43.100000000000009</v>
      </c>
      <c r="J51" s="259">
        <v>35.773029999999999</v>
      </c>
      <c r="K51" s="259">
        <v>0</v>
      </c>
      <c r="L51" s="259">
        <v>0</v>
      </c>
      <c r="M51" s="259">
        <v>4.2513535760489791</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5015.4753231039331</v>
      </c>
      <c r="D52" s="434">
        <v>3838.0251400000002</v>
      </c>
      <c r="E52" s="434">
        <v>3755.7890199999988</v>
      </c>
      <c r="F52" s="434">
        <v>4234.4717099999998</v>
      </c>
      <c r="G52" s="434">
        <v>4696.4882500000003</v>
      </c>
      <c r="H52" s="434">
        <v>4771.1084213305767</v>
      </c>
      <c r="I52" s="434">
        <v>5060.9149499999985</v>
      </c>
      <c r="J52" s="434">
        <v>4673.7876900000001</v>
      </c>
      <c r="K52" s="434">
        <v>3754.6325999999999</v>
      </c>
      <c r="L52" s="434">
        <v>3385.9788100000001</v>
      </c>
      <c r="M52" s="434">
        <v>4144.47039851923</v>
      </c>
      <c r="N52" s="434">
        <v>3395.4084270478374</v>
      </c>
      <c r="O52" s="434">
        <v>3149.452534688332</v>
      </c>
      <c r="P52" s="434">
        <v>3048.1849327130981</v>
      </c>
      <c r="Q52" s="434">
        <v>2968.3146164268787</v>
      </c>
      <c r="R52" s="434">
        <v>3027.6197675877183</v>
      </c>
      <c r="S52" s="434">
        <v>2947.4693617173493</v>
      </c>
      <c r="T52" s="434">
        <v>2941.239027924777</v>
      </c>
      <c r="U52" s="434">
        <v>2861.3653618498256</v>
      </c>
      <c r="V52" s="434">
        <v>2791.7178970364139</v>
      </c>
      <c r="W52" s="434">
        <v>2725.9800451635037</v>
      </c>
      <c r="X52" s="434">
        <v>2645.8756256896345</v>
      </c>
      <c r="Y52" s="434">
        <v>2633.3112659682429</v>
      </c>
      <c r="Z52" s="434">
        <v>2587.1028725004348</v>
      </c>
      <c r="AA52" s="434">
        <v>2536.9383944490692</v>
      </c>
      <c r="AB52" s="434">
        <v>2466.7257853031579</v>
      </c>
      <c r="AC52" s="434">
        <v>2395.1801067357374</v>
      </c>
      <c r="AD52" s="434">
        <v>2331.1034575210692</v>
      </c>
      <c r="AE52" s="434">
        <v>2275.966691909884</v>
      </c>
      <c r="AF52" s="434">
        <v>2218.9090077413184</v>
      </c>
      <c r="AG52" s="434">
        <v>2170.6749208103774</v>
      </c>
      <c r="AH52" s="434">
        <v>2099.2077422083089</v>
      </c>
      <c r="AI52" s="434">
        <v>2029.9356394543793</v>
      </c>
      <c r="AJ52" s="434">
        <v>1973.3455625603451</v>
      </c>
      <c r="AK52" s="434">
        <v>1893.0346203809283</v>
      </c>
      <c r="AL52" s="434">
        <v>1829.8701188278437</v>
      </c>
      <c r="AM52" s="434">
        <v>1721.3643206007614</v>
      </c>
      <c r="AN52" s="434">
        <v>1639.7840918752267</v>
      </c>
      <c r="AO52" s="434">
        <v>1556.7057745907464</v>
      </c>
      <c r="AP52" s="434">
        <v>1476.419254159053</v>
      </c>
      <c r="AQ52" s="434">
        <v>1401.6519314667455</v>
      </c>
      <c r="AR52" s="434">
        <v>1343.3019649726536</v>
      </c>
      <c r="AS52" s="434">
        <v>1276.1692541898806</v>
      </c>
      <c r="AT52" s="434">
        <v>1211.6827594761176</v>
      </c>
      <c r="AU52" s="434">
        <v>1149.0886564794034</v>
      </c>
      <c r="AV52" s="434">
        <v>1089.8478488792127</v>
      </c>
      <c r="AW52" s="434">
        <v>1037.7309222986155</v>
      </c>
      <c r="AX52" s="434">
        <v>971.28064281123886</v>
      </c>
      <c r="AY52" s="434">
        <v>930.44754884924691</v>
      </c>
      <c r="AZ52" s="434">
        <v>835.83638679012029</v>
      </c>
      <c r="BA52" s="245">
        <v>771.4404902920503</v>
      </c>
    </row>
    <row r="53" spans="1:53" x14ac:dyDescent="0.25">
      <c r="A53" s="246" t="s">
        <v>44</v>
      </c>
      <c r="B53" s="247" t="s">
        <v>251</v>
      </c>
      <c r="C53" s="248">
        <v>4269.5361554037327</v>
      </c>
      <c r="D53" s="249">
        <v>3351.2470699999999</v>
      </c>
      <c r="E53" s="249">
        <v>3213.0872599999998</v>
      </c>
      <c r="F53" s="249">
        <v>3011.8872699999993</v>
      </c>
      <c r="G53" s="249">
        <v>3385.1979200000005</v>
      </c>
      <c r="H53" s="249">
        <v>3634.6316827421533</v>
      </c>
      <c r="I53" s="249">
        <v>3762.6401799999994</v>
      </c>
      <c r="J53" s="249">
        <v>3203.7553399999993</v>
      </c>
      <c r="K53" s="249">
        <v>2499.3170000000005</v>
      </c>
      <c r="L53" s="249">
        <v>2647.9490000000001</v>
      </c>
      <c r="M53" s="249">
        <v>3043.4670906772335</v>
      </c>
      <c r="N53" s="249">
        <v>2399.564274262149</v>
      </c>
      <c r="O53" s="249">
        <v>2390.0192925003544</v>
      </c>
      <c r="P53" s="249">
        <v>2159.2995053061877</v>
      </c>
      <c r="Q53" s="249">
        <v>1984.0537362445643</v>
      </c>
      <c r="R53" s="249">
        <v>1906.1177313261994</v>
      </c>
      <c r="S53" s="249">
        <v>1912.4029810559011</v>
      </c>
      <c r="T53" s="249">
        <v>1900.7761568733306</v>
      </c>
      <c r="U53" s="249">
        <v>1884.0697339380995</v>
      </c>
      <c r="V53" s="249">
        <v>1821.5217037477685</v>
      </c>
      <c r="W53" s="249">
        <v>1764.1464634299052</v>
      </c>
      <c r="X53" s="249">
        <v>1684.018708200583</v>
      </c>
      <c r="Y53" s="249">
        <v>1678.9411347845123</v>
      </c>
      <c r="Z53" s="249">
        <v>1643.0944412053034</v>
      </c>
      <c r="AA53" s="249">
        <v>1595.6319635510467</v>
      </c>
      <c r="AB53" s="249">
        <v>1523.3454699774186</v>
      </c>
      <c r="AC53" s="249">
        <v>1444.5878524281807</v>
      </c>
      <c r="AD53" s="249">
        <v>1372.5010627221488</v>
      </c>
      <c r="AE53" s="249">
        <v>1309.1683487979956</v>
      </c>
      <c r="AF53" s="249">
        <v>1249.5120202160226</v>
      </c>
      <c r="AG53" s="249">
        <v>1204.3537820201566</v>
      </c>
      <c r="AH53" s="249">
        <v>1131.5796328095785</v>
      </c>
      <c r="AI53" s="249">
        <v>1068.5825420437498</v>
      </c>
      <c r="AJ53" s="249">
        <v>1024.579417184435</v>
      </c>
      <c r="AK53" s="249">
        <v>958.51202798148836</v>
      </c>
      <c r="AL53" s="249">
        <v>907.1711073695966</v>
      </c>
      <c r="AM53" s="249">
        <v>803.16555339425599</v>
      </c>
      <c r="AN53" s="249">
        <v>729.12855217488516</v>
      </c>
      <c r="AO53" s="249">
        <v>658.62354655766524</v>
      </c>
      <c r="AP53" s="249">
        <v>589.35128690944077</v>
      </c>
      <c r="AQ53" s="249">
        <v>525.95429413564625</v>
      </c>
      <c r="AR53" s="249">
        <v>475.07804353595878</v>
      </c>
      <c r="AS53" s="249">
        <v>418.24319549582742</v>
      </c>
      <c r="AT53" s="249">
        <v>367.58294476983434</v>
      </c>
      <c r="AU53" s="249">
        <v>327.3139171257734</v>
      </c>
      <c r="AV53" s="249">
        <v>282.47850006420055</v>
      </c>
      <c r="AW53" s="249">
        <v>250.20633399204115</v>
      </c>
      <c r="AX53" s="249">
        <v>221.48986327172631</v>
      </c>
      <c r="AY53" s="249">
        <v>196.51192970179463</v>
      </c>
      <c r="AZ53" s="249">
        <v>173.97099986225533</v>
      </c>
      <c r="BA53" s="250">
        <v>152.59616008140009</v>
      </c>
    </row>
    <row r="54" spans="1:53" x14ac:dyDescent="0.25">
      <c r="A54" s="246" t="s">
        <v>252</v>
      </c>
      <c r="B54" s="247" t="s">
        <v>253</v>
      </c>
      <c r="C54" s="248">
        <v>745.9391677002003</v>
      </c>
      <c r="D54" s="249">
        <v>486.77807000000001</v>
      </c>
      <c r="E54" s="249">
        <v>542.70176000000015</v>
      </c>
      <c r="F54" s="249">
        <v>1222.5844400000001</v>
      </c>
      <c r="G54" s="249">
        <v>1311.29033</v>
      </c>
      <c r="H54" s="249">
        <v>1136.4767385884234</v>
      </c>
      <c r="I54" s="249">
        <v>1298.2747700000002</v>
      </c>
      <c r="J54" s="249">
        <v>1470.0323500000002</v>
      </c>
      <c r="K54" s="249">
        <v>1255.3155999999994</v>
      </c>
      <c r="L54" s="249">
        <v>738.02981000000011</v>
      </c>
      <c r="M54" s="249">
        <v>1101.0033078419954</v>
      </c>
      <c r="N54" s="249">
        <v>995.84415278568827</v>
      </c>
      <c r="O54" s="249">
        <v>759.43324218797773</v>
      </c>
      <c r="P54" s="249">
        <v>888.88542740691037</v>
      </c>
      <c r="Q54" s="249">
        <v>984.26088018231462</v>
      </c>
      <c r="R54" s="249">
        <v>1121.5020362615185</v>
      </c>
      <c r="S54" s="249">
        <v>1035.066380661448</v>
      </c>
      <c r="T54" s="249">
        <v>1040.4628710514464</v>
      </c>
      <c r="U54" s="249">
        <v>977.29562791172702</v>
      </c>
      <c r="V54" s="249">
        <v>970.19619328864587</v>
      </c>
      <c r="W54" s="249">
        <v>961.83358173359932</v>
      </c>
      <c r="X54" s="249">
        <v>961.85691748905185</v>
      </c>
      <c r="Y54" s="249">
        <v>954.37013118373079</v>
      </c>
      <c r="Z54" s="249">
        <v>944.008431295131</v>
      </c>
      <c r="AA54" s="249">
        <v>941.30643089802288</v>
      </c>
      <c r="AB54" s="249">
        <v>943.3803153257395</v>
      </c>
      <c r="AC54" s="249">
        <v>950.59225430755646</v>
      </c>
      <c r="AD54" s="249">
        <v>958.60239479892016</v>
      </c>
      <c r="AE54" s="249">
        <v>966.79834311188779</v>
      </c>
      <c r="AF54" s="249">
        <v>969.39698752529625</v>
      </c>
      <c r="AG54" s="249">
        <v>966.32113879022108</v>
      </c>
      <c r="AH54" s="249">
        <v>967.62810939873043</v>
      </c>
      <c r="AI54" s="249">
        <v>961.35309741062952</v>
      </c>
      <c r="AJ54" s="249">
        <v>948.7661453759099</v>
      </c>
      <c r="AK54" s="249">
        <v>934.52259239944021</v>
      </c>
      <c r="AL54" s="249">
        <v>922.69901145824747</v>
      </c>
      <c r="AM54" s="249">
        <v>918.19876720650518</v>
      </c>
      <c r="AN54" s="249">
        <v>910.65553970034148</v>
      </c>
      <c r="AO54" s="249">
        <v>898.08222803308138</v>
      </c>
      <c r="AP54" s="249">
        <v>887.06796724961214</v>
      </c>
      <c r="AQ54" s="249">
        <v>875.6976373310996</v>
      </c>
      <c r="AR54" s="249">
        <v>868.22392143669504</v>
      </c>
      <c r="AS54" s="249">
        <v>857.92605869405281</v>
      </c>
      <c r="AT54" s="249">
        <v>844.09981470628304</v>
      </c>
      <c r="AU54" s="249">
        <v>821.7747393536298</v>
      </c>
      <c r="AV54" s="249">
        <v>807.3693488150119</v>
      </c>
      <c r="AW54" s="249">
        <v>787.52458830657395</v>
      </c>
      <c r="AX54" s="249">
        <v>749.79077953951276</v>
      </c>
      <c r="AY54" s="249">
        <v>733.93561914745248</v>
      </c>
      <c r="AZ54" s="249">
        <v>661.86538692786496</v>
      </c>
      <c r="BA54" s="250">
        <v>618.84433021065013</v>
      </c>
    </row>
    <row r="55" spans="1:53" x14ac:dyDescent="0.25">
      <c r="A55" s="251" t="s">
        <v>254</v>
      </c>
      <c r="B55" s="252" t="s">
        <v>255</v>
      </c>
      <c r="C55" s="253">
        <v>112.80646492003454</v>
      </c>
      <c r="D55" s="254">
        <v>119.39726</v>
      </c>
      <c r="E55" s="254">
        <v>143.19883999999996</v>
      </c>
      <c r="F55" s="254">
        <v>180.40067999999999</v>
      </c>
      <c r="G55" s="254">
        <v>191.29169000000002</v>
      </c>
      <c r="H55" s="254">
        <v>118.18094153678165</v>
      </c>
      <c r="I55" s="254">
        <v>141.89695</v>
      </c>
      <c r="J55" s="254">
        <v>142.69954999999999</v>
      </c>
      <c r="K55" s="254">
        <v>140.09898999999996</v>
      </c>
      <c r="L55" s="254">
        <v>78.594899999999996</v>
      </c>
      <c r="M55" s="254">
        <v>163.24875368338192</v>
      </c>
      <c r="N55" s="254">
        <v>228.28693581258491</v>
      </c>
      <c r="O55" s="254">
        <v>101.81883500349281</v>
      </c>
      <c r="P55" s="254">
        <v>104.25310343291551</v>
      </c>
      <c r="Q55" s="254">
        <v>130.45808746065325</v>
      </c>
      <c r="R55" s="254">
        <v>155.7525378379014</v>
      </c>
      <c r="S55" s="254">
        <v>137.42534473977065</v>
      </c>
      <c r="T55" s="254">
        <v>137.88411971194131</v>
      </c>
      <c r="U55" s="254">
        <v>131.39107955753073</v>
      </c>
      <c r="V55" s="254">
        <v>131.02235079731048</v>
      </c>
      <c r="W55" s="254">
        <v>130.38407071777146</v>
      </c>
      <c r="X55" s="254">
        <v>130.76232764858173</v>
      </c>
      <c r="Y55" s="254">
        <v>130.33409641014163</v>
      </c>
      <c r="Z55" s="254">
        <v>129.63215091117385</v>
      </c>
      <c r="AA55" s="254">
        <v>129.92732375438993</v>
      </c>
      <c r="AB55" s="254">
        <v>130.91652661427304</v>
      </c>
      <c r="AC55" s="254">
        <v>132.65575094386836</v>
      </c>
      <c r="AD55" s="254">
        <v>134.63800415440437</v>
      </c>
      <c r="AE55" s="254">
        <v>136.74424489561744</v>
      </c>
      <c r="AF55" s="254">
        <v>138.13955723027624</v>
      </c>
      <c r="AG55" s="254">
        <v>138.79531837556752</v>
      </c>
      <c r="AH55" s="254">
        <v>140.1145105680429</v>
      </c>
      <c r="AI55" s="254">
        <v>139.85251400610252</v>
      </c>
      <c r="AJ55" s="254">
        <v>138.4600445579668</v>
      </c>
      <c r="AK55" s="254">
        <v>136.82585968719962</v>
      </c>
      <c r="AL55" s="254">
        <v>135.41045366403563</v>
      </c>
      <c r="AM55" s="254">
        <v>135.01523703858015</v>
      </c>
      <c r="AN55" s="254">
        <v>134.07349768486714</v>
      </c>
      <c r="AO55" s="254">
        <v>132.3410837670456</v>
      </c>
      <c r="AP55" s="254">
        <v>130.77736340015323</v>
      </c>
      <c r="AQ55" s="254">
        <v>129.13153044138866</v>
      </c>
      <c r="AR55" s="254">
        <v>128.15127893963586</v>
      </c>
      <c r="AS55" s="254">
        <v>126.58937361207967</v>
      </c>
      <c r="AT55" s="254">
        <v>124.49616309641955</v>
      </c>
      <c r="AU55" s="254">
        <v>121.07822046919186</v>
      </c>
      <c r="AV55" s="254">
        <v>119.0093110084797</v>
      </c>
      <c r="AW55" s="254">
        <v>116.0687839847353</v>
      </c>
      <c r="AX55" s="254">
        <v>109.51356773312092</v>
      </c>
      <c r="AY55" s="254">
        <v>106.73821400920085</v>
      </c>
      <c r="AZ55" s="254">
        <v>99.252285252566651</v>
      </c>
      <c r="BA55" s="255">
        <v>92.189751684988309</v>
      </c>
    </row>
    <row r="56" spans="1:53" x14ac:dyDescent="0.25">
      <c r="A56" s="251" t="s">
        <v>256</v>
      </c>
      <c r="B56" s="252" t="s">
        <v>257</v>
      </c>
      <c r="C56" s="253">
        <v>588.34909716251036</v>
      </c>
      <c r="D56" s="254">
        <v>328.39608999999996</v>
      </c>
      <c r="E56" s="254">
        <v>356.11160000000001</v>
      </c>
      <c r="F56" s="254">
        <v>866.20443000000023</v>
      </c>
      <c r="G56" s="254">
        <v>932.90738999999974</v>
      </c>
      <c r="H56" s="254">
        <v>813.38970096493767</v>
      </c>
      <c r="I56" s="254">
        <v>909.30465999999979</v>
      </c>
      <c r="J56" s="254">
        <v>1099.6009799999999</v>
      </c>
      <c r="K56" s="254">
        <v>951.10529000000008</v>
      </c>
      <c r="L56" s="254">
        <v>517.70076000000017</v>
      </c>
      <c r="M56" s="254">
        <v>732.87474921180865</v>
      </c>
      <c r="N56" s="254">
        <v>596.39820387885743</v>
      </c>
      <c r="O56" s="254">
        <v>533.22346422088492</v>
      </c>
      <c r="P56" s="254">
        <v>669.771663322824</v>
      </c>
      <c r="Q56" s="254">
        <v>705.5268940479607</v>
      </c>
      <c r="R56" s="254">
        <v>767.0297124295405</v>
      </c>
      <c r="S56" s="254">
        <v>700.15013351133177</v>
      </c>
      <c r="T56" s="254">
        <v>702.33483561689673</v>
      </c>
      <c r="U56" s="254">
        <v>654.67620007933044</v>
      </c>
      <c r="V56" s="254">
        <v>647.51407217018527</v>
      </c>
      <c r="W56" s="254">
        <v>639.92281942738623</v>
      </c>
      <c r="X56" s="254">
        <v>637.31902877862535</v>
      </c>
      <c r="Y56" s="254">
        <v>629.8066031695422</v>
      </c>
      <c r="Z56" s="254">
        <v>620.48650314655288</v>
      </c>
      <c r="AA56" s="254">
        <v>616.23856718393688</v>
      </c>
      <c r="AB56" s="254">
        <v>615.10923917236096</v>
      </c>
      <c r="AC56" s="254">
        <v>617.41942318919746</v>
      </c>
      <c r="AD56" s="254">
        <v>620.17553531784858</v>
      </c>
      <c r="AE56" s="254">
        <v>622.97854553449326</v>
      </c>
      <c r="AF56" s="254">
        <v>622.14062637308189</v>
      </c>
      <c r="AG56" s="254">
        <v>617.58690677750712</v>
      </c>
      <c r="AH56" s="254">
        <v>615.75436165117628</v>
      </c>
      <c r="AI56" s="254">
        <v>609.68037348263942</v>
      </c>
      <c r="AJ56" s="254">
        <v>599.53359628879969</v>
      </c>
      <c r="AK56" s="254">
        <v>588.4410167537992</v>
      </c>
      <c r="AL56" s="254">
        <v>578.86691671720689</v>
      </c>
      <c r="AM56" s="254">
        <v>573.86042720554553</v>
      </c>
      <c r="AN56" s="254">
        <v>567.0898644117002</v>
      </c>
      <c r="AO56" s="254">
        <v>557.20003995050263</v>
      </c>
      <c r="AP56" s="254">
        <v>548.33255905021406</v>
      </c>
      <c r="AQ56" s="254">
        <v>539.34226802696071</v>
      </c>
      <c r="AR56" s="254">
        <v>532.6739773171455</v>
      </c>
      <c r="AS56" s="254">
        <v>524.4769806591147</v>
      </c>
      <c r="AT56" s="254">
        <v>514.18469092427051</v>
      </c>
      <c r="AU56" s="254">
        <v>498.9077297451434</v>
      </c>
      <c r="AV56" s="254">
        <v>488.35039419731498</v>
      </c>
      <c r="AW56" s="254">
        <v>474.7419073729439</v>
      </c>
      <c r="AX56" s="254">
        <v>451.82365494818964</v>
      </c>
      <c r="AY56" s="254">
        <v>441.64233428675328</v>
      </c>
      <c r="AZ56" s="254">
        <v>399.38441868127364</v>
      </c>
      <c r="BA56" s="255">
        <v>371.42811609552064</v>
      </c>
    </row>
    <row r="57" spans="1:53" x14ac:dyDescent="0.25">
      <c r="A57" s="251" t="s">
        <v>258</v>
      </c>
      <c r="B57" s="252" t="s">
        <v>259</v>
      </c>
      <c r="C57" s="253">
        <v>7.2370306678131291</v>
      </c>
      <c r="D57" s="254">
        <v>4.0896000000000248</v>
      </c>
      <c r="E57" s="254">
        <v>5.1955300000001561</v>
      </c>
      <c r="F57" s="254">
        <v>5.2865599999999979</v>
      </c>
      <c r="G57" s="254">
        <v>3.787480000000075</v>
      </c>
      <c r="H57" s="254">
        <v>4.012812433316876</v>
      </c>
      <c r="I57" s="254">
        <v>3.7</v>
      </c>
      <c r="J57" s="254">
        <v>2.1164799999999651</v>
      </c>
      <c r="K57" s="254">
        <v>1.7068199999997915</v>
      </c>
      <c r="L57" s="254">
        <v>1.1869700000000725</v>
      </c>
      <c r="M57" s="254">
        <v>0.88152463726050034</v>
      </c>
      <c r="N57" s="254">
        <v>2.8681943305123747</v>
      </c>
      <c r="O57" s="254">
        <v>3.0811120664947</v>
      </c>
      <c r="P57" s="254">
        <v>2.7702813638870931</v>
      </c>
      <c r="Q57" s="254">
        <v>2.4843633722771896</v>
      </c>
      <c r="R57" s="254">
        <v>2.2690360179612101</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37.546574949842331</v>
      </c>
      <c r="D58" s="254">
        <v>34.895120000000006</v>
      </c>
      <c r="E58" s="254">
        <v>38.195789999999995</v>
      </c>
      <c r="F58" s="254">
        <v>170.69277</v>
      </c>
      <c r="G58" s="254">
        <v>183.30376999999999</v>
      </c>
      <c r="H58" s="254">
        <v>200.8932836533873</v>
      </c>
      <c r="I58" s="254">
        <v>243.37315999999993</v>
      </c>
      <c r="J58" s="254">
        <v>225.61534000000003</v>
      </c>
      <c r="K58" s="254">
        <v>162.40449999999998</v>
      </c>
      <c r="L58" s="254">
        <v>140.54718</v>
      </c>
      <c r="M58" s="254">
        <v>203.99828030954447</v>
      </c>
      <c r="N58" s="254">
        <v>168.29081876373351</v>
      </c>
      <c r="O58" s="254">
        <v>121.30983089710514</v>
      </c>
      <c r="P58" s="254">
        <v>112.09037928728384</v>
      </c>
      <c r="Q58" s="254">
        <v>145.79153530142327</v>
      </c>
      <c r="R58" s="254">
        <v>196.45074997611545</v>
      </c>
      <c r="S58" s="254">
        <v>197.49090241034554</v>
      </c>
      <c r="T58" s="254">
        <v>200.24391572260876</v>
      </c>
      <c r="U58" s="254">
        <v>191.22834827486565</v>
      </c>
      <c r="V58" s="254">
        <v>191.65977032115006</v>
      </c>
      <c r="W58" s="254">
        <v>191.52669158844128</v>
      </c>
      <c r="X58" s="254">
        <v>193.77556106184448</v>
      </c>
      <c r="Y58" s="254">
        <v>194.22943160404719</v>
      </c>
      <c r="Z58" s="254">
        <v>193.88977723740464</v>
      </c>
      <c r="AA58" s="254">
        <v>195.14053995969618</v>
      </c>
      <c r="AB58" s="254">
        <v>197.35454953910522</v>
      </c>
      <c r="AC58" s="254">
        <v>200.51708017449039</v>
      </c>
      <c r="AD58" s="254">
        <v>203.78885532666723</v>
      </c>
      <c r="AE58" s="254">
        <v>207.07555268177728</v>
      </c>
      <c r="AF58" s="254">
        <v>209.11680392193801</v>
      </c>
      <c r="AG58" s="254">
        <v>209.93891363714621</v>
      </c>
      <c r="AH58" s="254">
        <v>211.75923717951127</v>
      </c>
      <c r="AI58" s="254">
        <v>211.82020992188777</v>
      </c>
      <c r="AJ58" s="254">
        <v>210.77250452914319</v>
      </c>
      <c r="AK58" s="254">
        <v>209.25571595844147</v>
      </c>
      <c r="AL58" s="254">
        <v>208.42164107700495</v>
      </c>
      <c r="AM58" s="254">
        <v>209.32310296237961</v>
      </c>
      <c r="AN58" s="254">
        <v>209.49217760377402</v>
      </c>
      <c r="AO58" s="254">
        <v>208.54110431553306</v>
      </c>
      <c r="AP58" s="254">
        <v>207.95804479924493</v>
      </c>
      <c r="AQ58" s="254">
        <v>207.2238388627502</v>
      </c>
      <c r="AR58" s="254">
        <v>207.39866517991359</v>
      </c>
      <c r="AS58" s="254">
        <v>206.85970442285833</v>
      </c>
      <c r="AT58" s="254">
        <v>205.41896068559296</v>
      </c>
      <c r="AU58" s="254">
        <v>201.78878913929444</v>
      </c>
      <c r="AV58" s="254">
        <v>200.00964360921728</v>
      </c>
      <c r="AW58" s="254">
        <v>196.71389694889484</v>
      </c>
      <c r="AX58" s="254">
        <v>188.45355685820189</v>
      </c>
      <c r="AY58" s="254">
        <v>185.55507085149827</v>
      </c>
      <c r="AZ58" s="254">
        <v>163.22868299402481</v>
      </c>
      <c r="BA58" s="255">
        <v>155.22646243014114</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3668.0688468138228</v>
      </c>
      <c r="D60" s="434">
        <v>3986.2471600000008</v>
      </c>
      <c r="E60" s="434">
        <v>3815.0563899999997</v>
      </c>
      <c r="F60" s="434">
        <v>4313.830109999999</v>
      </c>
      <c r="G60" s="434">
        <v>5007.734510000002</v>
      </c>
      <c r="H60" s="434">
        <v>4932.7758983052281</v>
      </c>
      <c r="I60" s="434">
        <v>4881.9163099999987</v>
      </c>
      <c r="J60" s="434">
        <v>4589.7753299999995</v>
      </c>
      <c r="K60" s="434">
        <v>4716.26433</v>
      </c>
      <c r="L60" s="434">
        <v>4617.3637500000004</v>
      </c>
      <c r="M60" s="434">
        <v>4719.3502688959998</v>
      </c>
      <c r="N60" s="434">
        <v>4221.1951848667213</v>
      </c>
      <c r="O60" s="434">
        <v>4668.2191649947417</v>
      </c>
      <c r="P60" s="434">
        <v>4373.5022504810677</v>
      </c>
      <c r="Q60" s="434">
        <v>4279.675667740813</v>
      </c>
      <c r="R60" s="434">
        <v>4506.8548772332115</v>
      </c>
      <c r="S60" s="434">
        <v>4664.1974417150932</v>
      </c>
      <c r="T60" s="434">
        <v>4610.6237988213552</v>
      </c>
      <c r="U60" s="434">
        <v>4652.3135882267052</v>
      </c>
      <c r="V60" s="434">
        <v>4556.150316228609</v>
      </c>
      <c r="W60" s="434">
        <v>4509.2696057120311</v>
      </c>
      <c r="X60" s="434">
        <v>4512.394762937507</v>
      </c>
      <c r="Y60" s="434">
        <v>4543.4362051306834</v>
      </c>
      <c r="Z60" s="434">
        <v>4468.6036908172391</v>
      </c>
      <c r="AA60" s="434">
        <v>4469.4613983674335</v>
      </c>
      <c r="AB60" s="434">
        <v>4426.6773284318997</v>
      </c>
      <c r="AC60" s="434">
        <v>4341.2793689451692</v>
      </c>
      <c r="AD60" s="434">
        <v>4297.4280535866701</v>
      </c>
      <c r="AE60" s="434">
        <v>4314.3982724640891</v>
      </c>
      <c r="AF60" s="434">
        <v>4210.6702193009705</v>
      </c>
      <c r="AG60" s="434">
        <v>4175.7543507890359</v>
      </c>
      <c r="AH60" s="434">
        <v>4163.2290190024496</v>
      </c>
      <c r="AI60" s="434">
        <v>4154.1467060391187</v>
      </c>
      <c r="AJ60" s="434">
        <v>4144.0925302974938</v>
      </c>
      <c r="AK60" s="434">
        <v>4123.8788667663894</v>
      </c>
      <c r="AL60" s="434">
        <v>4112.2821112690772</v>
      </c>
      <c r="AM60" s="434">
        <v>4082.7427777470411</v>
      </c>
      <c r="AN60" s="434">
        <v>4077.8945891854496</v>
      </c>
      <c r="AO60" s="434">
        <v>4068.2267863954366</v>
      </c>
      <c r="AP60" s="434">
        <v>4056.3601504739208</v>
      </c>
      <c r="AQ60" s="434">
        <v>4059.7789934379743</v>
      </c>
      <c r="AR60" s="434">
        <v>4077.209910504288</v>
      </c>
      <c r="AS60" s="434">
        <v>4089.8686158220503</v>
      </c>
      <c r="AT60" s="434">
        <v>4106.7208391719632</v>
      </c>
      <c r="AU60" s="434">
        <v>4112.5568962359839</v>
      </c>
      <c r="AV60" s="434">
        <v>4117.9865490824659</v>
      </c>
      <c r="AW60" s="434">
        <v>4122.330093563799</v>
      </c>
      <c r="AX60" s="434">
        <v>4147.7250997470092</v>
      </c>
      <c r="AY60" s="434">
        <v>4171.2308153892891</v>
      </c>
      <c r="AZ60" s="434">
        <v>4188.0232997610565</v>
      </c>
      <c r="BA60" s="245">
        <v>4208.3701482915467</v>
      </c>
    </row>
    <row r="61" spans="1:53" x14ac:dyDescent="0.25">
      <c r="A61" s="241" t="s">
        <v>266</v>
      </c>
      <c r="B61" s="433" t="s">
        <v>267</v>
      </c>
      <c r="C61" s="243">
        <v>1.504735835056511</v>
      </c>
      <c r="D61" s="434">
        <v>1.4996300000000002</v>
      </c>
      <c r="E61" s="434">
        <v>1.6993399999999999</v>
      </c>
      <c r="F61" s="434">
        <v>36.80104</v>
      </c>
      <c r="G61" s="434">
        <v>33.899180000000001</v>
      </c>
      <c r="H61" s="434">
        <v>32.005350148084439</v>
      </c>
      <c r="I61" s="434">
        <v>33.900700000000008</v>
      </c>
      <c r="J61" s="434">
        <v>29.398609999999998</v>
      </c>
      <c r="K61" s="434">
        <v>26.405880000000003</v>
      </c>
      <c r="L61" s="434">
        <v>24.599060000000001</v>
      </c>
      <c r="M61" s="434">
        <v>25.246006627057966</v>
      </c>
      <c r="N61" s="434">
        <v>23.95618218920027</v>
      </c>
      <c r="O61" s="434">
        <v>25.007246554932145</v>
      </c>
      <c r="P61" s="434">
        <v>25.245960823138528</v>
      </c>
      <c r="Q61" s="434">
        <v>24.744457271602425</v>
      </c>
      <c r="R61" s="434">
        <v>25.938699035823518</v>
      </c>
      <c r="S61" s="434">
        <v>26.831936184398586</v>
      </c>
      <c r="T61" s="434">
        <v>27.66922357604123</v>
      </c>
      <c r="U61" s="434">
        <v>29.624931096363781</v>
      </c>
      <c r="V61" s="434">
        <v>29.47228131319331</v>
      </c>
      <c r="W61" s="434">
        <v>27.742156125391599</v>
      </c>
      <c r="X61" s="434">
        <v>26.175066805952973</v>
      </c>
      <c r="Y61" s="434">
        <v>26.598801699840703</v>
      </c>
      <c r="Z61" s="434">
        <v>26.192693171353621</v>
      </c>
      <c r="AA61" s="434">
        <v>27.306154660269815</v>
      </c>
      <c r="AB61" s="434">
        <v>25.104232391743793</v>
      </c>
      <c r="AC61" s="434">
        <v>23.572859009862569</v>
      </c>
      <c r="AD61" s="434">
        <v>21.760688010406959</v>
      </c>
      <c r="AE61" s="434">
        <v>19.623696874665193</v>
      </c>
      <c r="AF61" s="434">
        <v>18.194285229955884</v>
      </c>
      <c r="AG61" s="434">
        <v>18.034529301770544</v>
      </c>
      <c r="AH61" s="434">
        <v>16.794577945658112</v>
      </c>
      <c r="AI61" s="434">
        <v>15.277501756049867</v>
      </c>
      <c r="AJ61" s="434">
        <v>15.226048885315983</v>
      </c>
      <c r="AK61" s="434">
        <v>14.301379550088457</v>
      </c>
      <c r="AL61" s="434">
        <v>12.818924408761443</v>
      </c>
      <c r="AM61" s="434">
        <v>11.205463567829534</v>
      </c>
      <c r="AN61" s="434">
        <v>10.263786514719637</v>
      </c>
      <c r="AO61" s="434">
        <v>9.464735501813081</v>
      </c>
      <c r="AP61" s="434">
        <v>8.7114234476712564</v>
      </c>
      <c r="AQ61" s="434">
        <v>7.6102348208686266</v>
      </c>
      <c r="AR61" s="434">
        <v>6.6898579955936075</v>
      </c>
      <c r="AS61" s="434">
        <v>5.6754513537048163</v>
      </c>
      <c r="AT61" s="434">
        <v>4.8307861734194821</v>
      </c>
      <c r="AU61" s="434">
        <v>4.2211548856072438</v>
      </c>
      <c r="AV61" s="434">
        <v>3.3320303408232737</v>
      </c>
      <c r="AW61" s="434">
        <v>2.9864023492415845</v>
      </c>
      <c r="AX61" s="434">
        <v>2.7105825947899089</v>
      </c>
      <c r="AY61" s="434">
        <v>2.3627211267406585</v>
      </c>
      <c r="AZ61" s="434">
        <v>1.8361239379452023</v>
      </c>
      <c r="BA61" s="245">
        <v>1.7139831446540208</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0.85985191416227091</v>
      </c>
      <c r="D68" s="249">
        <v>0.89962999999999993</v>
      </c>
      <c r="E68" s="249">
        <v>1.09934</v>
      </c>
      <c r="F68" s="249">
        <v>36.201039999999999</v>
      </c>
      <c r="G68" s="249">
        <v>33.399179999999994</v>
      </c>
      <c r="H68" s="249">
        <v>31.336581637527445</v>
      </c>
      <c r="I68" s="249">
        <v>33.800700000000013</v>
      </c>
      <c r="J68" s="249">
        <v>29.298610000000004</v>
      </c>
      <c r="K68" s="249">
        <v>26.200000000000003</v>
      </c>
      <c r="L68" s="249">
        <v>24.499060000000007</v>
      </c>
      <c r="M68" s="249">
        <v>25.150468268406964</v>
      </c>
      <c r="N68" s="249">
        <v>22.332030092133298</v>
      </c>
      <c r="O68" s="249">
        <v>23.383094457865173</v>
      </c>
      <c r="P68" s="249">
        <v>24.577192312581534</v>
      </c>
      <c r="Q68" s="249">
        <v>24.529495964637672</v>
      </c>
      <c r="R68" s="249">
        <v>25.723737728858769</v>
      </c>
      <c r="S68" s="249">
        <v>26.630874149823359</v>
      </c>
      <c r="T68" s="249">
        <v>27.479396726519745</v>
      </c>
      <c r="U68" s="249">
        <v>29.441691176318006</v>
      </c>
      <c r="V68" s="249">
        <v>29.297054647682067</v>
      </c>
      <c r="W68" s="249">
        <v>27.573977598083253</v>
      </c>
      <c r="X68" s="249">
        <v>26.008344815386209</v>
      </c>
      <c r="Y68" s="249">
        <v>26.4503293798114</v>
      </c>
      <c r="Z68" s="249">
        <v>26.061296444114333</v>
      </c>
      <c r="AA68" s="249">
        <v>27.190092566573352</v>
      </c>
      <c r="AB68" s="249">
        <v>24.995668130026143</v>
      </c>
      <c r="AC68" s="249">
        <v>23.473220826136583</v>
      </c>
      <c r="AD68" s="249">
        <v>21.675532108800176</v>
      </c>
      <c r="AE68" s="249">
        <v>19.541601282607779</v>
      </c>
      <c r="AF68" s="249">
        <v>18.118293439628285</v>
      </c>
      <c r="AG68" s="249">
        <v>17.96619778190426</v>
      </c>
      <c r="AH68" s="249">
        <v>16.728066633515919</v>
      </c>
      <c r="AI68" s="249">
        <v>15.217898120486403</v>
      </c>
      <c r="AJ68" s="249">
        <v>15.171083044675845</v>
      </c>
      <c r="AK68" s="249">
        <v>14.249319680665122</v>
      </c>
      <c r="AL68" s="249">
        <v>12.77258981796818</v>
      </c>
      <c r="AM68" s="249">
        <v>11.163840513595099</v>
      </c>
      <c r="AN68" s="249">
        <v>10.226188882949661</v>
      </c>
      <c r="AO68" s="249">
        <v>9.4310004126322085</v>
      </c>
      <c r="AP68" s="249">
        <v>8.681243138787508</v>
      </c>
      <c r="AQ68" s="249">
        <v>7.5831830377790945</v>
      </c>
      <c r="AR68" s="249">
        <v>6.6654455690651471</v>
      </c>
      <c r="AS68" s="249">
        <v>5.653421917563402</v>
      </c>
      <c r="AT68" s="249">
        <v>4.8108002216935466</v>
      </c>
      <c r="AU68" s="249">
        <v>4.203052182185445</v>
      </c>
      <c r="AV68" s="249">
        <v>3.3157017685002979</v>
      </c>
      <c r="AW68" s="249">
        <v>2.9717422379994836</v>
      </c>
      <c r="AX68" s="249">
        <v>2.6974798319025202</v>
      </c>
      <c r="AY68" s="249">
        <v>2.3510116369321294</v>
      </c>
      <c r="AZ68" s="249">
        <v>1.8256749330062574</v>
      </c>
      <c r="BA68" s="250">
        <v>1.7047844090291995</v>
      </c>
    </row>
    <row r="69" spans="1:53" x14ac:dyDescent="0.25">
      <c r="A69" s="251" t="s">
        <v>282</v>
      </c>
      <c r="B69" s="252" t="s">
        <v>283</v>
      </c>
      <c r="C69" s="253">
        <v>0.85985191416227091</v>
      </c>
      <c r="D69" s="254">
        <v>0.89962999999999993</v>
      </c>
      <c r="E69" s="254">
        <v>1.09934</v>
      </c>
      <c r="F69" s="254">
        <v>0.89999999999999991</v>
      </c>
      <c r="G69" s="254">
        <v>0.70015000000000005</v>
      </c>
      <c r="H69" s="254">
        <v>1.0270373554982397</v>
      </c>
      <c r="I69" s="254">
        <v>1.3341499999999999</v>
      </c>
      <c r="J69" s="254">
        <v>2.2986800000000001</v>
      </c>
      <c r="K69" s="254">
        <v>0.39999999999999991</v>
      </c>
      <c r="L69" s="254">
        <v>0.39995999999999998</v>
      </c>
      <c r="M69" s="254">
        <v>3.2244149580028658</v>
      </c>
      <c r="N69" s="254">
        <v>0.19101547476440223</v>
      </c>
      <c r="O69" s="254">
        <v>0.38220105592434866</v>
      </c>
      <c r="P69" s="254">
        <v>0.21491085657699488</v>
      </c>
      <c r="Q69" s="254">
        <v>0.28663745694680609</v>
      </c>
      <c r="R69" s="254">
        <v>1.4808719663145147</v>
      </c>
      <c r="S69" s="254">
        <v>1.3526679752338011</v>
      </c>
      <c r="T69" s="254">
        <v>1.280706063930195</v>
      </c>
      <c r="U69" s="254">
        <v>1.2335215867132638</v>
      </c>
      <c r="V69" s="254">
        <v>1.1356921182778472</v>
      </c>
      <c r="W69" s="254">
        <v>1.0311994403114459</v>
      </c>
      <c r="X69" s="254">
        <v>0.86904871728825406</v>
      </c>
      <c r="Y69" s="254">
        <v>0.78400690779521198</v>
      </c>
      <c r="Z69" s="254">
        <v>0.66829605657177416</v>
      </c>
      <c r="AA69" s="254">
        <v>0.5599912312791544</v>
      </c>
      <c r="AB69" s="254">
        <v>0.4878666979791953</v>
      </c>
      <c r="AC69" s="254">
        <v>0.45729655192923863</v>
      </c>
      <c r="AD69" s="254">
        <v>0.36330703956900523</v>
      </c>
      <c r="AE69" s="254">
        <v>0.33511887395426454</v>
      </c>
      <c r="AF69" s="254">
        <v>0.30584460586773521</v>
      </c>
      <c r="AG69" s="254">
        <v>0.26971049231505789</v>
      </c>
      <c r="AH69" s="254">
        <v>0.29688431404531962</v>
      </c>
      <c r="AI69" s="254">
        <v>0.26566118553544887</v>
      </c>
      <c r="AJ69" s="254">
        <v>0.29016391242390766</v>
      </c>
      <c r="AK69" s="254">
        <v>0.26446873217370326</v>
      </c>
      <c r="AL69" s="254">
        <v>0.24694439907380947</v>
      </c>
      <c r="AM69" s="254">
        <v>0.2274735048183025</v>
      </c>
      <c r="AN69" s="254">
        <v>0.22272118550485526</v>
      </c>
      <c r="AO69" s="254">
        <v>0.20234744835533083</v>
      </c>
      <c r="AP69" s="254">
        <v>0.18358460939449533</v>
      </c>
      <c r="AQ69" s="254">
        <v>0.16609227157806999</v>
      </c>
      <c r="AR69" s="254">
        <v>0.15924139301860263</v>
      </c>
      <c r="AS69" s="254">
        <v>0.14350428471085577</v>
      </c>
      <c r="AT69" s="254">
        <v>0.1166075698291079</v>
      </c>
      <c r="AU69" s="254">
        <v>0.1037502984040829</v>
      </c>
      <c r="AV69" s="254">
        <v>9.3802292583537103E-2</v>
      </c>
      <c r="AW69" s="254">
        <v>8.5329717796132673E-2</v>
      </c>
      <c r="AX69" s="254">
        <v>7.3236602685944979E-2</v>
      </c>
      <c r="AY69" s="254">
        <v>7.043216280266075E-2</v>
      </c>
      <c r="AZ69" s="254">
        <v>6.4277628490892177E-2</v>
      </c>
      <c r="BA69" s="255">
        <v>6.048522072582433E-2</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35.30104</v>
      </c>
      <c r="G71" s="254">
        <v>32.69903</v>
      </c>
      <c r="H71" s="254">
        <v>30.309544282029201</v>
      </c>
      <c r="I71" s="254">
        <v>32.466550000000005</v>
      </c>
      <c r="J71" s="254">
        <v>26.999929999999999</v>
      </c>
      <c r="K71" s="254">
        <v>25.800000000000004</v>
      </c>
      <c r="L71" s="254">
        <v>24.099100000000004</v>
      </c>
      <c r="M71" s="254">
        <v>21.9260533104041</v>
      </c>
      <c r="N71" s="254">
        <v>22.141014617368899</v>
      </c>
      <c r="O71" s="254">
        <v>23.000893401940825</v>
      </c>
      <c r="P71" s="254">
        <v>24.362281456004542</v>
      </c>
      <c r="Q71" s="254">
        <v>24.242858507690862</v>
      </c>
      <c r="R71" s="254">
        <v>24.242865762544252</v>
      </c>
      <c r="S71" s="254">
        <v>25.278206174589563</v>
      </c>
      <c r="T71" s="254">
        <v>26.198690662589545</v>
      </c>
      <c r="U71" s="254">
        <v>28.208169589604744</v>
      </c>
      <c r="V71" s="254">
        <v>28.161362529404222</v>
      </c>
      <c r="W71" s="254">
        <v>26.54277815777181</v>
      </c>
      <c r="X71" s="254">
        <v>25.139296098097955</v>
      </c>
      <c r="Y71" s="254">
        <v>25.666322472016191</v>
      </c>
      <c r="Z71" s="254">
        <v>25.393000387542557</v>
      </c>
      <c r="AA71" s="254">
        <v>26.630101335294196</v>
      </c>
      <c r="AB71" s="254">
        <v>24.507801432046953</v>
      </c>
      <c r="AC71" s="254">
        <v>23.015924274207347</v>
      </c>
      <c r="AD71" s="254">
        <v>21.312225069231172</v>
      </c>
      <c r="AE71" s="254">
        <v>19.20648240865351</v>
      </c>
      <c r="AF71" s="254">
        <v>17.812448833760548</v>
      </c>
      <c r="AG71" s="254">
        <v>17.696487289589204</v>
      </c>
      <c r="AH71" s="254">
        <v>16.431182319470601</v>
      </c>
      <c r="AI71" s="254">
        <v>14.952236934950955</v>
      </c>
      <c r="AJ71" s="254">
        <v>14.880919132251936</v>
      </c>
      <c r="AK71" s="254">
        <v>13.984850948491419</v>
      </c>
      <c r="AL71" s="254">
        <v>12.525645418894371</v>
      </c>
      <c r="AM71" s="254">
        <v>10.936367008776799</v>
      </c>
      <c r="AN71" s="254">
        <v>10.003467697444806</v>
      </c>
      <c r="AO71" s="254">
        <v>9.2286529642768773</v>
      </c>
      <c r="AP71" s="254">
        <v>8.4976585293930107</v>
      </c>
      <c r="AQ71" s="254">
        <v>7.4170907662010253</v>
      </c>
      <c r="AR71" s="254">
        <v>6.5062041760465448</v>
      </c>
      <c r="AS71" s="254">
        <v>5.5099176328525461</v>
      </c>
      <c r="AT71" s="254">
        <v>4.6941926518644381</v>
      </c>
      <c r="AU71" s="254">
        <v>4.0993018837813624</v>
      </c>
      <c r="AV71" s="254">
        <v>3.2218994759167607</v>
      </c>
      <c r="AW71" s="254">
        <v>2.8864125202033515</v>
      </c>
      <c r="AX71" s="254">
        <v>2.6242432292165749</v>
      </c>
      <c r="AY71" s="254">
        <v>2.2805794741294685</v>
      </c>
      <c r="AZ71" s="254">
        <v>1.7613973045153652</v>
      </c>
      <c r="BA71" s="255">
        <v>1.6442991883033751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0.64488392089423996</v>
      </c>
      <c r="D78" s="249">
        <v>0.6</v>
      </c>
      <c r="E78" s="249">
        <v>0.6</v>
      </c>
      <c r="F78" s="249">
        <v>0.6</v>
      </c>
      <c r="G78" s="249">
        <v>0.5</v>
      </c>
      <c r="H78" s="249">
        <v>0.66876851055699005</v>
      </c>
      <c r="I78" s="249">
        <v>9.9999999999999978E-2</v>
      </c>
      <c r="J78" s="249">
        <v>9.9999999999999978E-2</v>
      </c>
      <c r="K78" s="249">
        <v>0.20587999999999998</v>
      </c>
      <c r="L78" s="249">
        <v>9.9999999999999978E-2</v>
      </c>
      <c r="M78" s="249">
        <v>9.5538358650999994E-2</v>
      </c>
      <c r="N78" s="249">
        <v>1.6241520970669701</v>
      </c>
      <c r="O78" s="249">
        <v>1.6241520970669701</v>
      </c>
      <c r="P78" s="249">
        <v>0.66876851055699005</v>
      </c>
      <c r="Q78" s="249">
        <v>0.21496130696474999</v>
      </c>
      <c r="R78" s="249">
        <v>0.21496130696474999</v>
      </c>
      <c r="S78" s="249">
        <v>0.20106203457522751</v>
      </c>
      <c r="T78" s="249">
        <v>0.18982684952148382</v>
      </c>
      <c r="U78" s="249">
        <v>0.18323992004577636</v>
      </c>
      <c r="V78" s="249">
        <v>0.17522666551124236</v>
      </c>
      <c r="W78" s="249">
        <v>0.16817852730834709</v>
      </c>
      <c r="X78" s="249">
        <v>0.16672199056676179</v>
      </c>
      <c r="Y78" s="249">
        <v>0.14847232002929653</v>
      </c>
      <c r="Z78" s="249">
        <v>0.131396727239288</v>
      </c>
      <c r="AA78" s="249">
        <v>0.1160620936964623</v>
      </c>
      <c r="AB78" s="249">
        <v>0.10856426171764792</v>
      </c>
      <c r="AC78" s="249">
        <v>9.9638183725985763E-2</v>
      </c>
      <c r="AD78" s="249">
        <v>8.5155901606782075E-2</v>
      </c>
      <c r="AE78" s="249">
        <v>8.2095592057414082E-2</v>
      </c>
      <c r="AF78" s="249">
        <v>7.5991790327600672E-2</v>
      </c>
      <c r="AG78" s="249">
        <v>6.83315198662824E-2</v>
      </c>
      <c r="AH78" s="249">
        <v>6.6511312142192899E-2</v>
      </c>
      <c r="AI78" s="249">
        <v>5.9603635563464173E-2</v>
      </c>
      <c r="AJ78" s="249">
        <v>5.4965840640136772E-2</v>
      </c>
      <c r="AK78" s="249">
        <v>5.2059869423336139E-2</v>
      </c>
      <c r="AL78" s="249">
        <v>4.6334590793263505E-2</v>
      </c>
      <c r="AM78" s="249">
        <v>4.1623054234435235E-2</v>
      </c>
      <c r="AN78" s="249">
        <v>3.7597631769975312E-2</v>
      </c>
      <c r="AO78" s="249">
        <v>3.3735089180873895E-2</v>
      </c>
      <c r="AP78" s="249">
        <v>3.0180308883749351E-2</v>
      </c>
      <c r="AQ78" s="249">
        <v>2.7051783089532142E-2</v>
      </c>
      <c r="AR78" s="249">
        <v>2.4412426528460783E-2</v>
      </c>
      <c r="AS78" s="249">
        <v>2.2029436141414043E-2</v>
      </c>
      <c r="AT78" s="249">
        <v>1.9985951725935352E-2</v>
      </c>
      <c r="AU78" s="249">
        <v>1.8102703421799024E-2</v>
      </c>
      <c r="AV78" s="249">
        <v>1.6328572322975309E-2</v>
      </c>
      <c r="AW78" s="249">
        <v>1.4660111242100376E-2</v>
      </c>
      <c r="AX78" s="249">
        <v>1.3102762887389215E-2</v>
      </c>
      <c r="AY78" s="249">
        <v>1.1709489808528857E-2</v>
      </c>
      <c r="AZ78" s="249">
        <v>1.0449004938945135E-2</v>
      </c>
      <c r="BA78" s="250">
        <v>9.1987356248215048E-3</v>
      </c>
    </row>
    <row r="79" spans="1:53" x14ac:dyDescent="0.25">
      <c r="A79" s="241" t="s">
        <v>30</v>
      </c>
      <c r="B79" s="433" t="s">
        <v>299</v>
      </c>
      <c r="C79" s="243">
        <v>18664.425351752558</v>
      </c>
      <c r="D79" s="434">
        <v>18866.349910000004</v>
      </c>
      <c r="E79" s="434">
        <v>18173.476490000005</v>
      </c>
      <c r="F79" s="434">
        <v>18689.207279999999</v>
      </c>
      <c r="G79" s="434">
        <v>18990.47478</v>
      </c>
      <c r="H79" s="434">
        <v>18929.174774063122</v>
      </c>
      <c r="I79" s="434">
        <v>18406.363689999995</v>
      </c>
      <c r="J79" s="434">
        <v>18653.22191</v>
      </c>
      <c r="K79" s="434">
        <v>18822.7045</v>
      </c>
      <c r="L79" s="434">
        <v>17968.856599999999</v>
      </c>
      <c r="M79" s="434">
        <v>18242.419101683023</v>
      </c>
      <c r="N79" s="434">
        <v>17638.102829517731</v>
      </c>
      <c r="O79" s="434">
        <v>18040.644692815287</v>
      </c>
      <c r="P79" s="434">
        <v>18087.556267782176</v>
      </c>
      <c r="Q79" s="434">
        <v>17379.672245569047</v>
      </c>
      <c r="R79" s="434">
        <v>17843.595381975923</v>
      </c>
      <c r="S79" s="434">
        <v>18153.570756909543</v>
      </c>
      <c r="T79" s="434">
        <v>18160.080853537034</v>
      </c>
      <c r="U79" s="434">
        <v>17987.584737521516</v>
      </c>
      <c r="V79" s="434">
        <v>17797.158452750264</v>
      </c>
      <c r="W79" s="434">
        <v>17649.959418360006</v>
      </c>
      <c r="X79" s="434">
        <v>17568.167106322544</v>
      </c>
      <c r="Y79" s="434">
        <v>17495.014582759919</v>
      </c>
      <c r="Z79" s="434">
        <v>17316.090439291806</v>
      </c>
      <c r="AA79" s="434">
        <v>17195.250752634252</v>
      </c>
      <c r="AB79" s="434">
        <v>17086.582301116388</v>
      </c>
      <c r="AC79" s="434">
        <v>17024.158906924837</v>
      </c>
      <c r="AD79" s="434">
        <v>16962.900308638382</v>
      </c>
      <c r="AE79" s="434">
        <v>16937.951824632171</v>
      </c>
      <c r="AF79" s="434">
        <v>16908.989981611317</v>
      </c>
      <c r="AG79" s="434">
        <v>16859.827514106593</v>
      </c>
      <c r="AH79" s="434">
        <v>16795.268031272077</v>
      </c>
      <c r="AI79" s="434">
        <v>16843.823917457048</v>
      </c>
      <c r="AJ79" s="434">
        <v>16862.11832306275</v>
      </c>
      <c r="AK79" s="434">
        <v>16857.244826760681</v>
      </c>
      <c r="AL79" s="434">
        <v>16898.248046917535</v>
      </c>
      <c r="AM79" s="434">
        <v>16964.262870619819</v>
      </c>
      <c r="AN79" s="434">
        <v>17065.49705718537</v>
      </c>
      <c r="AO79" s="434">
        <v>17172.011077965628</v>
      </c>
      <c r="AP79" s="434">
        <v>17286.451340584135</v>
      </c>
      <c r="AQ79" s="434">
        <v>17413.605205163032</v>
      </c>
      <c r="AR79" s="434">
        <v>17574.17092514706</v>
      </c>
      <c r="AS79" s="434">
        <v>17718.720747297506</v>
      </c>
      <c r="AT79" s="434">
        <v>17839.218886427843</v>
      </c>
      <c r="AU79" s="434">
        <v>17958.728354694977</v>
      </c>
      <c r="AV79" s="434">
        <v>18085.960746692464</v>
      </c>
      <c r="AW79" s="434">
        <v>18220.517387508295</v>
      </c>
      <c r="AX79" s="434">
        <v>18351.166802613599</v>
      </c>
      <c r="AY79" s="434">
        <v>18469.105805888819</v>
      </c>
      <c r="AZ79" s="434">
        <v>18597.539042264012</v>
      </c>
      <c r="BA79" s="245">
        <v>18715.740609808534</v>
      </c>
    </row>
    <row r="80" spans="1:53" x14ac:dyDescent="0.25">
      <c r="A80" s="241" t="s">
        <v>300</v>
      </c>
      <c r="B80" s="433">
        <v>7200</v>
      </c>
      <c r="C80" s="243">
        <v>0.14331088112813545</v>
      </c>
      <c r="D80" s="434">
        <v>0.20004999999999995</v>
      </c>
      <c r="E80" s="434">
        <v>9.9989999999999996E-2</v>
      </c>
      <c r="F80" s="434">
        <v>0.19999999999999996</v>
      </c>
      <c r="G80" s="434">
        <v>9.9999999999999978E-2</v>
      </c>
      <c r="H80" s="434">
        <v>2.3884589662749998E-2</v>
      </c>
      <c r="I80" s="434">
        <v>2.3989599999999998</v>
      </c>
      <c r="J80" s="434">
        <v>8.0997299999999992</v>
      </c>
      <c r="K80" s="434">
        <v>2.5</v>
      </c>
      <c r="L80" s="434">
        <v>1.5014199999999998</v>
      </c>
      <c r="M80" s="434">
        <v>1.3614216107767299</v>
      </c>
      <c r="N80" s="434">
        <v>1.2652627211197707</v>
      </c>
      <c r="O80" s="434">
        <v>0</v>
      </c>
      <c r="P80" s="434">
        <v>0.71628543794371424</v>
      </c>
      <c r="Q80" s="434">
        <v>0.1672063700898539</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0.14331088112813545</v>
      </c>
      <c r="D81" s="249">
        <v>0.20004999999999995</v>
      </c>
      <c r="E81" s="249">
        <v>9.9989999999999996E-2</v>
      </c>
      <c r="F81" s="249">
        <v>0.19999999999999996</v>
      </c>
      <c r="G81" s="249">
        <v>9.9999999999999978E-2</v>
      </c>
      <c r="H81" s="249">
        <v>2.3884589662749998E-2</v>
      </c>
      <c r="I81" s="249">
        <v>2.3989599999999998</v>
      </c>
      <c r="J81" s="249">
        <v>8.0997299999999992</v>
      </c>
      <c r="K81" s="249">
        <v>2.5</v>
      </c>
      <c r="L81" s="249">
        <v>1.5014199999999998</v>
      </c>
      <c r="M81" s="249">
        <v>1.2658832521257299</v>
      </c>
      <c r="N81" s="249">
        <v>1.2652627211197707</v>
      </c>
      <c r="O81" s="249">
        <v>0</v>
      </c>
      <c r="P81" s="249">
        <v>0.71628543794371424</v>
      </c>
      <c r="Q81" s="249">
        <v>0.1672063700898539</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9.5538358650999994E-2</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4FAF-60D1-4444-A8D5-B22CBBF1C8EF}">
  <sheetPr>
    <tabColor theme="8" tint="0.59999389629810485"/>
    <pageSetUpPr fitToPage="1"/>
  </sheetPr>
  <dimension ref="A1:BA85"/>
  <sheetViews>
    <sheetView showGridLines="0" workbookViewId="0">
      <pane xSplit="2" ySplit="1" topLeftCell="H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1168</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5507.164271173966</v>
      </c>
      <c r="D2" s="239">
        <v>5207.5027100000007</v>
      </c>
      <c r="E2" s="239">
        <v>5159.3846699999995</v>
      </c>
      <c r="F2" s="239">
        <v>4871.10412</v>
      </c>
      <c r="G2" s="239">
        <v>4707.3154400000021</v>
      </c>
      <c r="H2" s="239">
        <v>4936.520467106594</v>
      </c>
      <c r="I2" s="239">
        <v>4755.7876199999992</v>
      </c>
      <c r="J2" s="239">
        <v>4897.8681899999965</v>
      </c>
      <c r="K2" s="239">
        <v>4818.763670000003</v>
      </c>
      <c r="L2" s="239">
        <v>3792.0346300000024</v>
      </c>
      <c r="M2" s="239">
        <v>4320.3665889914155</v>
      </c>
      <c r="N2" s="239">
        <v>4080.6145037874862</v>
      </c>
      <c r="O2" s="239">
        <v>4161.4035913550697</v>
      </c>
      <c r="P2" s="239">
        <v>3854.8895514707906</v>
      </c>
      <c r="Q2" s="239">
        <v>4608.8603526355691</v>
      </c>
      <c r="R2" s="239">
        <v>4455.5320147315624</v>
      </c>
      <c r="S2" s="239">
        <v>4266.8330795865249</v>
      </c>
      <c r="T2" s="239">
        <v>4421.7164172706844</v>
      </c>
      <c r="U2" s="239">
        <v>4179.5831049320241</v>
      </c>
      <c r="V2" s="239">
        <v>4125.137459823638</v>
      </c>
      <c r="W2" s="239">
        <v>4041.2712822801486</v>
      </c>
      <c r="X2" s="239">
        <v>4024.9729445481098</v>
      </c>
      <c r="Y2" s="239">
        <v>3983.1962000624808</v>
      </c>
      <c r="Z2" s="239">
        <v>3896.0036657811515</v>
      </c>
      <c r="AA2" s="239">
        <v>3856.4977319415702</v>
      </c>
      <c r="AB2" s="239">
        <v>3831.108332649062</v>
      </c>
      <c r="AC2" s="239">
        <v>3815.8676412668856</v>
      </c>
      <c r="AD2" s="239">
        <v>3800.6569704643512</v>
      </c>
      <c r="AE2" s="239">
        <v>3790.2270522028002</v>
      </c>
      <c r="AF2" s="239">
        <v>3766.5608205300787</v>
      </c>
      <c r="AG2" s="239">
        <v>3700.2218030280096</v>
      </c>
      <c r="AH2" s="239">
        <v>3663.5557922220487</v>
      </c>
      <c r="AI2" s="239">
        <v>3610.6092965799012</v>
      </c>
      <c r="AJ2" s="239">
        <v>3519.9795828085271</v>
      </c>
      <c r="AK2" s="239">
        <v>3441.0875189330623</v>
      </c>
      <c r="AL2" s="239">
        <v>3367.066743387144</v>
      </c>
      <c r="AM2" s="239">
        <v>3335.676081007809</v>
      </c>
      <c r="AN2" s="239">
        <v>3286.1942320829962</v>
      </c>
      <c r="AO2" s="239">
        <v>3222.6474093109819</v>
      </c>
      <c r="AP2" s="239">
        <v>3163.8874737172919</v>
      </c>
      <c r="AQ2" s="239">
        <v>3102.9281486314271</v>
      </c>
      <c r="AR2" s="239">
        <v>3061.5333383794787</v>
      </c>
      <c r="AS2" s="239">
        <v>3012.5749855170729</v>
      </c>
      <c r="AT2" s="239">
        <v>2923.1096161753126</v>
      </c>
      <c r="AU2" s="239">
        <v>2827.9534419299339</v>
      </c>
      <c r="AV2" s="239">
        <v>2749.0853685800121</v>
      </c>
      <c r="AW2" s="239">
        <v>2650.3205405081053</v>
      </c>
      <c r="AX2" s="239">
        <v>2497.3847046492256</v>
      </c>
      <c r="AY2" s="239">
        <v>2379.5026769008578</v>
      </c>
      <c r="AZ2" s="239">
        <v>2203.9696728846952</v>
      </c>
      <c r="BA2" s="240">
        <v>2002.1155019165701</v>
      </c>
    </row>
    <row r="3" spans="1:53" x14ac:dyDescent="0.25">
      <c r="A3" s="241" t="s">
        <v>155</v>
      </c>
      <c r="B3" s="433" t="s">
        <v>156</v>
      </c>
      <c r="C3" s="243">
        <v>183.93905919177223</v>
      </c>
      <c r="D3" s="434">
        <v>274.20175</v>
      </c>
      <c r="E3" s="434">
        <v>173.6980099999991</v>
      </c>
      <c r="F3" s="434">
        <v>359.5948900000007</v>
      </c>
      <c r="G3" s="434">
        <v>206.70183000000173</v>
      </c>
      <c r="H3" s="434">
        <v>549.61503567806506</v>
      </c>
      <c r="I3" s="434">
        <v>269.47866999999923</v>
      </c>
      <c r="J3" s="434">
        <v>314.98876999999732</v>
      </c>
      <c r="K3" s="434">
        <v>331.8010300000019</v>
      </c>
      <c r="L3" s="434">
        <v>379.30342000000184</v>
      </c>
      <c r="M3" s="434">
        <v>353.83166473203818</v>
      </c>
      <c r="N3" s="434">
        <v>212.63754266449087</v>
      </c>
      <c r="O3" s="434">
        <v>429.13361358683647</v>
      </c>
      <c r="P3" s="434">
        <v>104.39922492320656</v>
      </c>
      <c r="Q3" s="434">
        <v>81.49512396419972</v>
      </c>
      <c r="R3" s="434">
        <v>77.983446530424317</v>
      </c>
      <c r="S3" s="434">
        <v>75.540268477401284</v>
      </c>
      <c r="T3" s="434">
        <v>82.142828709586055</v>
      </c>
      <c r="U3" s="434">
        <v>75.683881072315501</v>
      </c>
      <c r="V3" s="434">
        <v>76.386432378799526</v>
      </c>
      <c r="W3" s="434">
        <v>75.753889716389025</v>
      </c>
      <c r="X3" s="434">
        <v>74.483083060273756</v>
      </c>
      <c r="Y3" s="434">
        <v>74.726990210518139</v>
      </c>
      <c r="Z3" s="434">
        <v>73.425508931919111</v>
      </c>
      <c r="AA3" s="434">
        <v>72.556197566132113</v>
      </c>
      <c r="AB3" s="434">
        <v>71.585633050024711</v>
      </c>
      <c r="AC3" s="434">
        <v>70.494644408360713</v>
      </c>
      <c r="AD3" s="434">
        <v>69.07295362220114</v>
      </c>
      <c r="AE3" s="434">
        <v>68.161177667368449</v>
      </c>
      <c r="AF3" s="434">
        <v>67.513288795743136</v>
      </c>
      <c r="AG3" s="434">
        <v>65.721949172438627</v>
      </c>
      <c r="AH3" s="434">
        <v>64.825303251801998</v>
      </c>
      <c r="AI3" s="434">
        <v>64.722633111042342</v>
      </c>
      <c r="AJ3" s="434">
        <v>63.276074498529084</v>
      </c>
      <c r="AK3" s="434">
        <v>62.364402408493596</v>
      </c>
      <c r="AL3" s="434">
        <v>61.38574282171313</v>
      </c>
      <c r="AM3" s="434">
        <v>60.795823623634817</v>
      </c>
      <c r="AN3" s="434">
        <v>59.925728635528131</v>
      </c>
      <c r="AO3" s="434">
        <v>58.77403226530636</v>
      </c>
      <c r="AP3" s="434">
        <v>57.61631345236529</v>
      </c>
      <c r="AQ3" s="434">
        <v>56.42526042996645</v>
      </c>
      <c r="AR3" s="434">
        <v>55.61913535913483</v>
      </c>
      <c r="AS3" s="434">
        <v>54.714358362582026</v>
      </c>
      <c r="AT3" s="434">
        <v>53.256714889455957</v>
      </c>
      <c r="AU3" s="434">
        <v>51.78826820112814</v>
      </c>
      <c r="AV3" s="434">
        <v>50.438964898155724</v>
      </c>
      <c r="AW3" s="434">
        <v>48.760515488994095</v>
      </c>
      <c r="AX3" s="434">
        <v>46.423436954272958</v>
      </c>
      <c r="AY3" s="434">
        <v>45.578227256550178</v>
      </c>
      <c r="AZ3" s="434">
        <v>43.15747552050167</v>
      </c>
      <c r="BA3" s="245">
        <v>36.745534470263479</v>
      </c>
    </row>
    <row r="4" spans="1:53" x14ac:dyDescent="0.25">
      <c r="A4" s="246" t="s">
        <v>157</v>
      </c>
      <c r="B4" s="247" t="s">
        <v>158</v>
      </c>
      <c r="C4" s="248">
        <v>183.93905919177223</v>
      </c>
      <c r="D4" s="249">
        <v>274.20175</v>
      </c>
      <c r="E4" s="249">
        <v>173.6980099999991</v>
      </c>
      <c r="F4" s="249">
        <v>359.5948900000007</v>
      </c>
      <c r="G4" s="249">
        <v>206.70183000000173</v>
      </c>
      <c r="H4" s="249">
        <v>549.61503567806506</v>
      </c>
      <c r="I4" s="249">
        <v>269.47866999999923</v>
      </c>
      <c r="J4" s="249">
        <v>314.98876999999732</v>
      </c>
      <c r="K4" s="249">
        <v>331.8010300000019</v>
      </c>
      <c r="L4" s="249">
        <v>379.30342000000184</v>
      </c>
      <c r="M4" s="249">
        <v>353.83166473203818</v>
      </c>
      <c r="N4" s="249">
        <v>212.63754266449087</v>
      </c>
      <c r="O4" s="249">
        <v>429.13361358683647</v>
      </c>
      <c r="P4" s="249">
        <v>104.39922492320656</v>
      </c>
      <c r="Q4" s="249">
        <v>81.49512396419972</v>
      </c>
      <c r="R4" s="249">
        <v>77.983446530424317</v>
      </c>
      <c r="S4" s="249">
        <v>75.540268477401284</v>
      </c>
      <c r="T4" s="249">
        <v>82.142828709586055</v>
      </c>
      <c r="U4" s="249">
        <v>75.683881072315501</v>
      </c>
      <c r="V4" s="249">
        <v>76.386432378799526</v>
      </c>
      <c r="W4" s="249">
        <v>75.753889716389025</v>
      </c>
      <c r="X4" s="249">
        <v>74.483083060273756</v>
      </c>
      <c r="Y4" s="249">
        <v>74.726990210518139</v>
      </c>
      <c r="Z4" s="249">
        <v>73.425508931919111</v>
      </c>
      <c r="AA4" s="249">
        <v>72.556197566132113</v>
      </c>
      <c r="AB4" s="249">
        <v>71.585633050024711</v>
      </c>
      <c r="AC4" s="249">
        <v>70.494644408360713</v>
      </c>
      <c r="AD4" s="249">
        <v>69.07295362220114</v>
      </c>
      <c r="AE4" s="249">
        <v>68.161177667368449</v>
      </c>
      <c r="AF4" s="249">
        <v>67.513288795743136</v>
      </c>
      <c r="AG4" s="249">
        <v>65.721949172438627</v>
      </c>
      <c r="AH4" s="249">
        <v>64.825303251801998</v>
      </c>
      <c r="AI4" s="249">
        <v>64.722633111042342</v>
      </c>
      <c r="AJ4" s="249">
        <v>63.276074498529084</v>
      </c>
      <c r="AK4" s="249">
        <v>62.364402408493596</v>
      </c>
      <c r="AL4" s="249">
        <v>61.38574282171313</v>
      </c>
      <c r="AM4" s="249">
        <v>60.795823623634817</v>
      </c>
      <c r="AN4" s="249">
        <v>59.925728635528131</v>
      </c>
      <c r="AO4" s="249">
        <v>58.77403226530636</v>
      </c>
      <c r="AP4" s="249">
        <v>57.61631345236529</v>
      </c>
      <c r="AQ4" s="249">
        <v>56.42526042996645</v>
      </c>
      <c r="AR4" s="249">
        <v>55.61913535913483</v>
      </c>
      <c r="AS4" s="249">
        <v>54.714358362582026</v>
      </c>
      <c r="AT4" s="249">
        <v>53.256714889455957</v>
      </c>
      <c r="AU4" s="249">
        <v>51.78826820112814</v>
      </c>
      <c r="AV4" s="249">
        <v>50.438964898155724</v>
      </c>
      <c r="AW4" s="249">
        <v>48.760515488994095</v>
      </c>
      <c r="AX4" s="249">
        <v>46.423436954272958</v>
      </c>
      <c r="AY4" s="249">
        <v>45.578227256550178</v>
      </c>
      <c r="AZ4" s="249">
        <v>43.15747552050167</v>
      </c>
      <c r="BA4" s="250">
        <v>36.745534470263479</v>
      </c>
    </row>
    <row r="5" spans="1:53" x14ac:dyDescent="0.25">
      <c r="A5" s="251" t="s">
        <v>159</v>
      </c>
      <c r="B5" s="252" t="s">
        <v>160</v>
      </c>
      <c r="C5" s="253">
        <v>36.929539290033198</v>
      </c>
      <c r="D5" s="254">
        <v>121.00067999999999</v>
      </c>
      <c r="E5" s="254">
        <v>94.012049999999093</v>
      </c>
      <c r="F5" s="254">
        <v>273.19484000000068</v>
      </c>
      <c r="G5" s="254">
        <v>152.20134000000172</v>
      </c>
      <c r="H5" s="254">
        <v>325.0042577008129</v>
      </c>
      <c r="I5" s="254">
        <v>99.28011000000032</v>
      </c>
      <c r="J5" s="254">
        <v>103.28850000000038</v>
      </c>
      <c r="K5" s="254">
        <v>89.001010000000463</v>
      </c>
      <c r="L5" s="254">
        <v>92.099910000001387</v>
      </c>
      <c r="M5" s="254">
        <v>46.269803644811404</v>
      </c>
      <c r="N5" s="254">
        <v>111.34289563753475</v>
      </c>
      <c r="O5" s="254">
        <v>81.804836701435903</v>
      </c>
      <c r="P5" s="254">
        <v>72.919335747703002</v>
      </c>
      <c r="Q5" s="254">
        <v>51.63938688576139</v>
      </c>
      <c r="R5" s="254">
        <v>47.458864462295871</v>
      </c>
      <c r="S5" s="254">
        <v>46.128869103810324</v>
      </c>
      <c r="T5" s="254">
        <v>51.233079450652596</v>
      </c>
      <c r="U5" s="254">
        <v>47.202721058412585</v>
      </c>
      <c r="V5" s="254">
        <v>47.572008919186047</v>
      </c>
      <c r="W5" s="254">
        <v>46.877228932838875</v>
      </c>
      <c r="X5" s="254">
        <v>45.936038671711295</v>
      </c>
      <c r="Y5" s="254">
        <v>46.169003148950885</v>
      </c>
      <c r="Z5" s="254">
        <v>45.085194151065338</v>
      </c>
      <c r="AA5" s="254">
        <v>44.471629547730139</v>
      </c>
      <c r="AB5" s="254">
        <v>43.691136140961888</v>
      </c>
      <c r="AC5" s="254">
        <v>42.717263100199673</v>
      </c>
      <c r="AD5" s="254">
        <v>41.824018510852696</v>
      </c>
      <c r="AE5" s="254">
        <v>41.033483955310849</v>
      </c>
      <c r="AF5" s="254">
        <v>40.625805378251037</v>
      </c>
      <c r="AG5" s="254">
        <v>39.653455400778327</v>
      </c>
      <c r="AH5" s="254">
        <v>38.834894195346791</v>
      </c>
      <c r="AI5" s="254">
        <v>38.757126846571268</v>
      </c>
      <c r="AJ5" s="254">
        <v>37.585108664562398</v>
      </c>
      <c r="AK5" s="254">
        <v>36.980573589286251</v>
      </c>
      <c r="AL5" s="254">
        <v>36.369288405589124</v>
      </c>
      <c r="AM5" s="254">
        <v>35.867042554047977</v>
      </c>
      <c r="AN5" s="254">
        <v>35.150130612705112</v>
      </c>
      <c r="AO5" s="254">
        <v>34.246011359583122</v>
      </c>
      <c r="AP5" s="254">
        <v>33.34957534245013</v>
      </c>
      <c r="AQ5" s="254">
        <v>32.487020343748384</v>
      </c>
      <c r="AR5" s="254">
        <v>31.808471208626738</v>
      </c>
      <c r="AS5" s="254">
        <v>31.098441877399896</v>
      </c>
      <c r="AT5" s="254">
        <v>29.911118082262423</v>
      </c>
      <c r="AU5" s="254">
        <v>28.908181273139704</v>
      </c>
      <c r="AV5" s="254">
        <v>27.843271065820115</v>
      </c>
      <c r="AW5" s="254">
        <v>26.523584910097522</v>
      </c>
      <c r="AX5" s="254">
        <v>25.383431737443576</v>
      </c>
      <c r="AY5" s="254">
        <v>24.793813963545151</v>
      </c>
      <c r="AZ5" s="254">
        <v>23.609875388030083</v>
      </c>
      <c r="BA5" s="255">
        <v>19.523539996176147</v>
      </c>
    </row>
    <row r="6" spans="1:53" x14ac:dyDescent="0.25">
      <c r="A6" s="256" t="s">
        <v>161</v>
      </c>
      <c r="B6" s="257" t="s">
        <v>162</v>
      </c>
      <c r="C6" s="258">
        <v>0</v>
      </c>
      <c r="D6" s="259">
        <v>0</v>
      </c>
      <c r="E6" s="259">
        <v>0</v>
      </c>
      <c r="F6" s="259">
        <v>0</v>
      </c>
      <c r="G6" s="259">
        <v>0</v>
      </c>
      <c r="H6" s="259">
        <v>0.62086299767908315</v>
      </c>
      <c r="I6" s="259">
        <v>0.6</v>
      </c>
      <c r="J6" s="259">
        <v>0</v>
      </c>
      <c r="K6" s="259">
        <v>0.60056000000000154</v>
      </c>
      <c r="L6" s="259">
        <v>0</v>
      </c>
      <c r="M6" s="259">
        <v>0</v>
      </c>
      <c r="N6" s="259">
        <v>0.71653768988248989</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36.929539290033198</v>
      </c>
      <c r="D7" s="259">
        <v>49.599999999999994</v>
      </c>
      <c r="E7" s="259">
        <v>83.598969999999099</v>
      </c>
      <c r="F7" s="259">
        <v>271.49481000000071</v>
      </c>
      <c r="G7" s="259">
        <v>147.79881000000171</v>
      </c>
      <c r="H7" s="259">
        <v>317.38301436632628</v>
      </c>
      <c r="I7" s="259">
        <v>95.879650000000311</v>
      </c>
      <c r="J7" s="259">
        <v>101.58871000000039</v>
      </c>
      <c r="K7" s="259">
        <v>87.30043000000046</v>
      </c>
      <c r="L7" s="259">
        <v>78.098730000001382</v>
      </c>
      <c r="M7" s="259">
        <v>39.194611636570293</v>
      </c>
      <c r="N7" s="259">
        <v>109.00245879437861</v>
      </c>
      <c r="O7" s="259">
        <v>79.631173720512109</v>
      </c>
      <c r="P7" s="259">
        <v>71.295797380229288</v>
      </c>
      <c r="Q7" s="259">
        <v>50.563893842958841</v>
      </c>
      <c r="R7" s="259">
        <v>47.458864462295871</v>
      </c>
      <c r="S7" s="259">
        <v>46.128869103810324</v>
      </c>
      <c r="T7" s="259">
        <v>51.233079450652596</v>
      </c>
      <c r="U7" s="259">
        <v>47.202721058412585</v>
      </c>
      <c r="V7" s="259">
        <v>47.572008919186047</v>
      </c>
      <c r="W7" s="259">
        <v>46.877228932838875</v>
      </c>
      <c r="X7" s="259">
        <v>45.936038671711295</v>
      </c>
      <c r="Y7" s="259">
        <v>46.169003148950885</v>
      </c>
      <c r="Z7" s="259">
        <v>45.085194151065338</v>
      </c>
      <c r="AA7" s="259">
        <v>44.471629547730139</v>
      </c>
      <c r="AB7" s="259">
        <v>43.691136140961888</v>
      </c>
      <c r="AC7" s="259">
        <v>42.717263100199673</v>
      </c>
      <c r="AD7" s="259">
        <v>41.824018510852696</v>
      </c>
      <c r="AE7" s="259">
        <v>41.033483955310849</v>
      </c>
      <c r="AF7" s="259">
        <v>40.625805378251037</v>
      </c>
      <c r="AG7" s="259">
        <v>39.653455400778327</v>
      </c>
      <c r="AH7" s="259">
        <v>38.834894195346791</v>
      </c>
      <c r="AI7" s="259">
        <v>38.757126846571268</v>
      </c>
      <c r="AJ7" s="259">
        <v>37.585108664562398</v>
      </c>
      <c r="AK7" s="259">
        <v>36.980573589286251</v>
      </c>
      <c r="AL7" s="259">
        <v>36.369288405589124</v>
      </c>
      <c r="AM7" s="259">
        <v>35.867042554047977</v>
      </c>
      <c r="AN7" s="259">
        <v>35.150130612705112</v>
      </c>
      <c r="AO7" s="259">
        <v>34.246011359583122</v>
      </c>
      <c r="AP7" s="259">
        <v>33.34957534245013</v>
      </c>
      <c r="AQ7" s="259">
        <v>32.487020343748384</v>
      </c>
      <c r="AR7" s="259">
        <v>31.808471208626738</v>
      </c>
      <c r="AS7" s="259">
        <v>31.098441877399896</v>
      </c>
      <c r="AT7" s="259">
        <v>29.911118082262423</v>
      </c>
      <c r="AU7" s="259">
        <v>28.908181273139704</v>
      </c>
      <c r="AV7" s="259">
        <v>27.843271065820115</v>
      </c>
      <c r="AW7" s="259">
        <v>26.523584910097522</v>
      </c>
      <c r="AX7" s="259">
        <v>25.383431737443576</v>
      </c>
      <c r="AY7" s="259">
        <v>24.793813963545151</v>
      </c>
      <c r="AZ7" s="259">
        <v>23.609875388030083</v>
      </c>
      <c r="BA7" s="260">
        <v>19.523539996176147</v>
      </c>
    </row>
    <row r="8" spans="1:53" x14ac:dyDescent="0.25">
      <c r="A8" s="256" t="s">
        <v>165</v>
      </c>
      <c r="B8" s="257" t="s">
        <v>166</v>
      </c>
      <c r="C8" s="258">
        <v>0</v>
      </c>
      <c r="D8" s="259">
        <v>71.400679999999994</v>
      </c>
      <c r="E8" s="259">
        <v>10.413079999999999</v>
      </c>
      <c r="F8" s="259">
        <v>1.7000299999999999</v>
      </c>
      <c r="G8" s="259">
        <v>4.4025299999999987</v>
      </c>
      <c r="H8" s="259">
        <v>7.0003803368075666</v>
      </c>
      <c r="I8" s="259">
        <v>2.8004599999999997</v>
      </c>
      <c r="J8" s="259">
        <v>1.6997899999999997</v>
      </c>
      <c r="K8" s="259">
        <v>1.10002</v>
      </c>
      <c r="L8" s="259">
        <v>14.00118</v>
      </c>
      <c r="M8" s="259">
        <v>7.0751920082411166</v>
      </c>
      <c r="N8" s="259">
        <v>1.6238991532736311</v>
      </c>
      <c r="O8" s="259">
        <v>2.1736629809238073</v>
      </c>
      <c r="P8" s="259">
        <v>1.6235383674736992</v>
      </c>
      <c r="Q8" s="259">
        <v>1.0754930428025464</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147.00951990173905</v>
      </c>
      <c r="D11" s="254">
        <v>153.20106999999999</v>
      </c>
      <c r="E11" s="254">
        <v>79.685959999999994</v>
      </c>
      <c r="F11" s="254">
        <v>86.400050000000007</v>
      </c>
      <c r="G11" s="254">
        <v>54.500489999999999</v>
      </c>
      <c r="H11" s="254">
        <v>224.61077797725213</v>
      </c>
      <c r="I11" s="254">
        <v>164.7985599999989</v>
      </c>
      <c r="J11" s="254">
        <v>209.00026999999693</v>
      </c>
      <c r="K11" s="254">
        <v>238.30002000000144</v>
      </c>
      <c r="L11" s="254">
        <v>287.20351000000045</v>
      </c>
      <c r="M11" s="254">
        <v>235.52593866437402</v>
      </c>
      <c r="N11" s="254">
        <v>85.077010645949102</v>
      </c>
      <c r="O11" s="254">
        <v>338.32428658254406</v>
      </c>
      <c r="P11" s="254">
        <v>22.477236148774864</v>
      </c>
      <c r="Q11" s="254">
        <v>19.059902550875524</v>
      </c>
      <c r="R11" s="254">
        <v>17.008662669909739</v>
      </c>
      <c r="S11" s="254">
        <v>16.388383941797745</v>
      </c>
      <c r="T11" s="254">
        <v>17.223282441125534</v>
      </c>
      <c r="U11" s="254">
        <v>16.153061778774756</v>
      </c>
      <c r="V11" s="254">
        <v>16.345356831149601</v>
      </c>
      <c r="W11" s="254">
        <v>16.384061916987296</v>
      </c>
      <c r="X11" s="254">
        <v>16.213224391432437</v>
      </c>
      <c r="Y11" s="254">
        <v>16.216988668608259</v>
      </c>
      <c r="Z11" s="254">
        <v>16.092370883039873</v>
      </c>
      <c r="AA11" s="254">
        <v>15.950805340972925</v>
      </c>
      <c r="AB11" s="254">
        <v>15.848300827203717</v>
      </c>
      <c r="AC11" s="254">
        <v>15.803014038549213</v>
      </c>
      <c r="AD11" s="254">
        <v>15.523615237495459</v>
      </c>
      <c r="AE11" s="254">
        <v>15.476574360607531</v>
      </c>
      <c r="AF11" s="254">
        <v>15.354394903885456</v>
      </c>
      <c r="AG11" s="254">
        <v>14.901638043396657</v>
      </c>
      <c r="AH11" s="254">
        <v>14.863574851699589</v>
      </c>
      <c r="AI11" s="254">
        <v>14.843414123018199</v>
      </c>
      <c r="AJ11" s="254">
        <v>14.685972063101318</v>
      </c>
      <c r="AK11" s="254">
        <v>14.505938553638046</v>
      </c>
      <c r="AL11" s="254">
        <v>14.295261508337948</v>
      </c>
      <c r="AM11" s="254">
        <v>14.248469154260384</v>
      </c>
      <c r="AN11" s="254">
        <v>14.157774063734355</v>
      </c>
      <c r="AO11" s="254">
        <v>14.014911291207266</v>
      </c>
      <c r="AP11" s="254">
        <v>13.866507910931624</v>
      </c>
      <c r="AQ11" s="254">
        <v>13.678354920151781</v>
      </c>
      <c r="AR11" s="254">
        <v>13.60867757377142</v>
      </c>
      <c r="AS11" s="254">
        <v>13.497888140905268</v>
      </c>
      <c r="AT11" s="254">
        <v>13.343777193926577</v>
      </c>
      <c r="AU11" s="254">
        <v>13.075739037004926</v>
      </c>
      <c r="AV11" s="254">
        <v>12.91639835278859</v>
      </c>
      <c r="AW11" s="254">
        <v>12.710713117525795</v>
      </c>
      <c r="AX11" s="254">
        <v>12.021197190780981</v>
      </c>
      <c r="AY11" s="254">
        <v>11.877433420390982</v>
      </c>
      <c r="AZ11" s="254">
        <v>11.166171013742579</v>
      </c>
      <c r="BA11" s="255">
        <v>9.8354948794138775</v>
      </c>
    </row>
    <row r="12" spans="1:53" x14ac:dyDescent="0.25">
      <c r="A12" s="256" t="s">
        <v>172</v>
      </c>
      <c r="B12" s="257" t="s">
        <v>173</v>
      </c>
      <c r="C12" s="258">
        <v>147.00951990173905</v>
      </c>
      <c r="D12" s="259">
        <v>153.20106999999999</v>
      </c>
      <c r="E12" s="259">
        <v>79.685959999999994</v>
      </c>
      <c r="F12" s="259">
        <v>86.400050000000007</v>
      </c>
      <c r="G12" s="259">
        <v>54.500489999999999</v>
      </c>
      <c r="H12" s="259">
        <v>224.61077797725213</v>
      </c>
      <c r="I12" s="259">
        <v>164.7985599999989</v>
      </c>
      <c r="J12" s="259">
        <v>209.00026999999693</v>
      </c>
      <c r="K12" s="259">
        <v>238.30002000000144</v>
      </c>
      <c r="L12" s="259">
        <v>287.20351000000045</v>
      </c>
      <c r="M12" s="259">
        <v>235.52593866437402</v>
      </c>
      <c r="N12" s="259">
        <v>85.077010645949102</v>
      </c>
      <c r="O12" s="259">
        <v>338.32428658254406</v>
      </c>
      <c r="P12" s="259">
        <v>22.477236148774864</v>
      </c>
      <c r="Q12" s="259">
        <v>19.059902550875524</v>
      </c>
      <c r="R12" s="259">
        <v>17.008662669909739</v>
      </c>
      <c r="S12" s="259">
        <v>16.388383941797745</v>
      </c>
      <c r="T12" s="259">
        <v>17.223282441125534</v>
      </c>
      <c r="U12" s="259">
        <v>16.153061778774756</v>
      </c>
      <c r="V12" s="259">
        <v>16.345356831149601</v>
      </c>
      <c r="W12" s="259">
        <v>16.384061916987296</v>
      </c>
      <c r="X12" s="259">
        <v>16.213224391432437</v>
      </c>
      <c r="Y12" s="259">
        <v>16.216988668608259</v>
      </c>
      <c r="Z12" s="259">
        <v>16.092370883039873</v>
      </c>
      <c r="AA12" s="259">
        <v>15.950805340972925</v>
      </c>
      <c r="AB12" s="259">
        <v>15.848300827203717</v>
      </c>
      <c r="AC12" s="259">
        <v>15.803014038549213</v>
      </c>
      <c r="AD12" s="259">
        <v>15.523615237495459</v>
      </c>
      <c r="AE12" s="259">
        <v>15.476574360607531</v>
      </c>
      <c r="AF12" s="259">
        <v>15.354394903885456</v>
      </c>
      <c r="AG12" s="259">
        <v>14.901638043396657</v>
      </c>
      <c r="AH12" s="259">
        <v>14.863574851699589</v>
      </c>
      <c r="AI12" s="259">
        <v>14.843414123018199</v>
      </c>
      <c r="AJ12" s="259">
        <v>14.685972063101318</v>
      </c>
      <c r="AK12" s="259">
        <v>14.505938553638046</v>
      </c>
      <c r="AL12" s="259">
        <v>14.295261508337948</v>
      </c>
      <c r="AM12" s="259">
        <v>14.248469154260384</v>
      </c>
      <c r="AN12" s="259">
        <v>14.157774063734355</v>
      </c>
      <c r="AO12" s="259">
        <v>14.014911291207266</v>
      </c>
      <c r="AP12" s="259">
        <v>13.866507910931624</v>
      </c>
      <c r="AQ12" s="259">
        <v>13.678354920151781</v>
      </c>
      <c r="AR12" s="259">
        <v>13.60867757377142</v>
      </c>
      <c r="AS12" s="259">
        <v>13.497888140905268</v>
      </c>
      <c r="AT12" s="259">
        <v>13.343777193926577</v>
      </c>
      <c r="AU12" s="259">
        <v>13.075739037004926</v>
      </c>
      <c r="AV12" s="259">
        <v>12.91639835278859</v>
      </c>
      <c r="AW12" s="259">
        <v>12.710713117525795</v>
      </c>
      <c r="AX12" s="259">
        <v>12.021197190780981</v>
      </c>
      <c r="AY12" s="259">
        <v>11.877433420390982</v>
      </c>
      <c r="AZ12" s="259">
        <v>11.166171013742579</v>
      </c>
      <c r="BA12" s="260">
        <v>9.8354948794138775</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5.3999999999999995</v>
      </c>
      <c r="J14" s="254">
        <v>2.6999999999999997</v>
      </c>
      <c r="K14" s="254">
        <v>4.5</v>
      </c>
      <c r="L14" s="254">
        <v>0</v>
      </c>
      <c r="M14" s="254">
        <v>72.035922422852792</v>
      </c>
      <c r="N14" s="254">
        <v>16.217636381006997</v>
      </c>
      <c r="O14" s="254">
        <v>9.004490302856599</v>
      </c>
      <c r="P14" s="254">
        <v>9.0026530267286926</v>
      </c>
      <c r="Q14" s="254">
        <v>10.7958345275628</v>
      </c>
      <c r="R14" s="254">
        <v>13.515919398218701</v>
      </c>
      <c r="S14" s="254">
        <v>13.02301543179323</v>
      </c>
      <c r="T14" s="254">
        <v>13.686466817807933</v>
      </c>
      <c r="U14" s="254">
        <v>12.328098235128154</v>
      </c>
      <c r="V14" s="254">
        <v>12.469066628463885</v>
      </c>
      <c r="W14" s="254">
        <v>12.492598866562856</v>
      </c>
      <c r="X14" s="254">
        <v>12.333819997130039</v>
      </c>
      <c r="Y14" s="254">
        <v>12.340998392958999</v>
      </c>
      <c r="Z14" s="254">
        <v>12.247943897813888</v>
      </c>
      <c r="AA14" s="254">
        <v>12.133762677429058</v>
      </c>
      <c r="AB14" s="254">
        <v>12.046196081859097</v>
      </c>
      <c r="AC14" s="254">
        <v>11.974367269611829</v>
      </c>
      <c r="AD14" s="254">
        <v>11.725319873853003</v>
      </c>
      <c r="AE14" s="254">
        <v>11.651119351450074</v>
      </c>
      <c r="AF14" s="254">
        <v>11.533088513606637</v>
      </c>
      <c r="AG14" s="254">
        <v>11.166855728263636</v>
      </c>
      <c r="AH14" s="254">
        <v>11.126834204755614</v>
      </c>
      <c r="AI14" s="254">
        <v>11.122092141452864</v>
      </c>
      <c r="AJ14" s="254">
        <v>11.004993770865367</v>
      </c>
      <c r="AK14" s="254">
        <v>10.877890265569294</v>
      </c>
      <c r="AL14" s="254">
        <v>10.721192907786062</v>
      </c>
      <c r="AM14" s="254">
        <v>10.680311915326465</v>
      </c>
      <c r="AN14" s="254">
        <v>10.617823959088669</v>
      </c>
      <c r="AO14" s="254">
        <v>10.513109614515967</v>
      </c>
      <c r="AP14" s="254">
        <v>10.400230198983531</v>
      </c>
      <c r="AQ14" s="254">
        <v>10.259885166066276</v>
      </c>
      <c r="AR14" s="254">
        <v>10.201986576736669</v>
      </c>
      <c r="AS14" s="254">
        <v>10.11802834427686</v>
      </c>
      <c r="AT14" s="254">
        <v>10.001819613266958</v>
      </c>
      <c r="AU14" s="254">
        <v>9.8043478909835056</v>
      </c>
      <c r="AV14" s="254">
        <v>9.6792954795470187</v>
      </c>
      <c r="AW14" s="254">
        <v>9.5262174613707824</v>
      </c>
      <c r="AX14" s="254">
        <v>9.018808026048406</v>
      </c>
      <c r="AY14" s="254">
        <v>8.9069798726140466</v>
      </c>
      <c r="AZ14" s="254">
        <v>8.3814291187290113</v>
      </c>
      <c r="BA14" s="255">
        <v>7.3864995946734506</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16.14613147202358</v>
      </c>
      <c r="D21" s="434">
        <v>23.900560000000002</v>
      </c>
      <c r="E21" s="434">
        <v>79.411280000000005</v>
      </c>
      <c r="F21" s="434">
        <v>60.443759999999955</v>
      </c>
      <c r="G21" s="434">
        <v>34.996449999999896</v>
      </c>
      <c r="H21" s="434">
        <v>27.394259135402752</v>
      </c>
      <c r="I21" s="434">
        <v>2.0002500000000509</v>
      </c>
      <c r="J21" s="434">
        <v>23.000389999999747</v>
      </c>
      <c r="K21" s="434">
        <v>1.0001300000003539</v>
      </c>
      <c r="L21" s="434">
        <v>2.1000500000000102</v>
      </c>
      <c r="M21" s="434">
        <v>1.0246398310485307</v>
      </c>
      <c r="N21" s="434">
        <v>1.0150162917477488</v>
      </c>
      <c r="O21" s="434">
        <v>1.0150950606667948</v>
      </c>
      <c r="P21" s="434">
        <v>1.0151352704137087</v>
      </c>
      <c r="Q21" s="434">
        <v>1.01517653411509</v>
      </c>
      <c r="R21" s="434">
        <v>1.0149663558284301</v>
      </c>
      <c r="S21" s="434">
        <v>1.1226909733726891</v>
      </c>
      <c r="T21" s="434">
        <v>1.1208647769554485</v>
      </c>
      <c r="U21" s="434">
        <v>1.2058169471738212</v>
      </c>
      <c r="V21" s="434">
        <v>1.2151169196603804</v>
      </c>
      <c r="W21" s="434">
        <v>1.1706419066414921</v>
      </c>
      <c r="X21" s="434">
        <v>1.1126947150487028</v>
      </c>
      <c r="Y21" s="434">
        <v>1.1658600953706713</v>
      </c>
      <c r="Z21" s="434">
        <v>1.1472112468413367</v>
      </c>
      <c r="AA21" s="434">
        <v>1.1237977337846816</v>
      </c>
      <c r="AB21" s="434">
        <v>1.0846730166457723</v>
      </c>
      <c r="AC21" s="434">
        <v>1.0512326189888617</v>
      </c>
      <c r="AD21" s="434">
        <v>1.0183470410799338</v>
      </c>
      <c r="AE21" s="434">
        <v>0.99121215419862396</v>
      </c>
      <c r="AF21" s="434">
        <v>1.002213190161406</v>
      </c>
      <c r="AG21" s="434">
        <v>1.003479199799767</v>
      </c>
      <c r="AH21" s="434">
        <v>0.99127722355165759</v>
      </c>
      <c r="AI21" s="434">
        <v>1.0359356205589636</v>
      </c>
      <c r="AJ21" s="434">
        <v>1.0597580825560977</v>
      </c>
      <c r="AK21" s="434">
        <v>1.1004044149198264</v>
      </c>
      <c r="AL21" s="434">
        <v>1.108544751294448</v>
      </c>
      <c r="AM21" s="434">
        <v>1.1001502633144793</v>
      </c>
      <c r="AN21" s="434">
        <v>1.127887368194388</v>
      </c>
      <c r="AO21" s="434">
        <v>1.1412413619509172</v>
      </c>
      <c r="AP21" s="434">
        <v>1.1430725738726719</v>
      </c>
      <c r="AQ21" s="434">
        <v>1.1476720471122068</v>
      </c>
      <c r="AR21" s="434">
        <v>1.1398847927286726</v>
      </c>
      <c r="AS21" s="434">
        <v>1.1430211441075004</v>
      </c>
      <c r="AT21" s="434">
        <v>1.1436097423690277</v>
      </c>
      <c r="AU21" s="434">
        <v>1.1505555542949346</v>
      </c>
      <c r="AV21" s="434">
        <v>1.1315237650723324</v>
      </c>
      <c r="AW21" s="434">
        <v>1.1187244624431356</v>
      </c>
      <c r="AX21" s="434">
        <v>1.1403639181716279</v>
      </c>
      <c r="AY21" s="434">
        <v>1.1221568957308692</v>
      </c>
      <c r="AZ21" s="434">
        <v>1.1332390239525594</v>
      </c>
      <c r="BA21" s="245">
        <v>1.1305651208386838</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16.14613147202358</v>
      </c>
      <c r="D30" s="249">
        <v>23.900560000000002</v>
      </c>
      <c r="E30" s="249">
        <v>79.411280000000005</v>
      </c>
      <c r="F30" s="249">
        <v>60.443759999999955</v>
      </c>
      <c r="G30" s="249">
        <v>34.996449999999896</v>
      </c>
      <c r="H30" s="249">
        <v>27.394259135402752</v>
      </c>
      <c r="I30" s="249">
        <v>2.0002500000000509</v>
      </c>
      <c r="J30" s="249">
        <v>23.000389999999747</v>
      </c>
      <c r="K30" s="249">
        <v>1.0001300000003539</v>
      </c>
      <c r="L30" s="249">
        <v>2.1000500000000102</v>
      </c>
      <c r="M30" s="249">
        <v>1.0246398310485307</v>
      </c>
      <c r="N30" s="249">
        <v>1.0150162917477488</v>
      </c>
      <c r="O30" s="249">
        <v>1.0150950606667948</v>
      </c>
      <c r="P30" s="249">
        <v>1.0151352704137087</v>
      </c>
      <c r="Q30" s="249">
        <v>1.01517653411509</v>
      </c>
      <c r="R30" s="249">
        <v>1.0149663558284301</v>
      </c>
      <c r="S30" s="249">
        <v>1.1226909733726891</v>
      </c>
      <c r="T30" s="249">
        <v>1.1208647769554485</v>
      </c>
      <c r="U30" s="249">
        <v>1.2058169471738212</v>
      </c>
      <c r="V30" s="249">
        <v>1.2151169196603804</v>
      </c>
      <c r="W30" s="249">
        <v>1.1706419066414921</v>
      </c>
      <c r="X30" s="249">
        <v>1.1126947150487028</v>
      </c>
      <c r="Y30" s="249">
        <v>1.1658600953706713</v>
      </c>
      <c r="Z30" s="249">
        <v>1.1472112468413367</v>
      </c>
      <c r="AA30" s="249">
        <v>1.1237977337846816</v>
      </c>
      <c r="AB30" s="249">
        <v>1.0846730166457723</v>
      </c>
      <c r="AC30" s="249">
        <v>1.0512326189888617</v>
      </c>
      <c r="AD30" s="249">
        <v>1.0183470410799338</v>
      </c>
      <c r="AE30" s="249">
        <v>0.99121215419862396</v>
      </c>
      <c r="AF30" s="249">
        <v>1.002213190161406</v>
      </c>
      <c r="AG30" s="249">
        <v>1.003479199799767</v>
      </c>
      <c r="AH30" s="249">
        <v>0.99127722355165759</v>
      </c>
      <c r="AI30" s="249">
        <v>1.0359356205589636</v>
      </c>
      <c r="AJ30" s="249">
        <v>1.0597580825560977</v>
      </c>
      <c r="AK30" s="249">
        <v>1.1004044149198264</v>
      </c>
      <c r="AL30" s="249">
        <v>1.108544751294448</v>
      </c>
      <c r="AM30" s="249">
        <v>1.1001502633144793</v>
      </c>
      <c r="AN30" s="249">
        <v>1.127887368194388</v>
      </c>
      <c r="AO30" s="249">
        <v>1.1412413619509172</v>
      </c>
      <c r="AP30" s="249">
        <v>1.1430725738726719</v>
      </c>
      <c r="AQ30" s="249">
        <v>1.1476720471122068</v>
      </c>
      <c r="AR30" s="249">
        <v>1.1398847927286726</v>
      </c>
      <c r="AS30" s="249">
        <v>1.1430211441075004</v>
      </c>
      <c r="AT30" s="249">
        <v>1.1436097423690277</v>
      </c>
      <c r="AU30" s="249">
        <v>1.1505555542949346</v>
      </c>
      <c r="AV30" s="249">
        <v>1.1315237650723324</v>
      </c>
      <c r="AW30" s="249">
        <v>1.1187244624431356</v>
      </c>
      <c r="AX30" s="249">
        <v>1.1403639181716279</v>
      </c>
      <c r="AY30" s="249">
        <v>1.1221568957308692</v>
      </c>
      <c r="AZ30" s="249">
        <v>1.1332390239525594</v>
      </c>
      <c r="BA30" s="250">
        <v>1.1305651208386838</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45.006390000000003</v>
      </c>
      <c r="F34" s="254">
        <v>47.195619999999955</v>
      </c>
      <c r="G34" s="254">
        <v>32.996799999999894</v>
      </c>
      <c r="H34" s="254">
        <v>26.367272960317905</v>
      </c>
      <c r="I34" s="254">
        <v>0</v>
      </c>
      <c r="J34" s="254">
        <v>22.000369999999744</v>
      </c>
      <c r="K34" s="254">
        <v>0</v>
      </c>
      <c r="L34" s="254">
        <v>1.1000500000000102</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3.1288812458202004</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3.0812609264995512</v>
      </c>
      <c r="D43" s="254">
        <v>1.0017499999999999</v>
      </c>
      <c r="E43" s="254">
        <v>0</v>
      </c>
      <c r="F43" s="254">
        <v>1.0341299999999998</v>
      </c>
      <c r="G43" s="254">
        <v>0.9998999999999999</v>
      </c>
      <c r="H43" s="254">
        <v>1.0269861750848508</v>
      </c>
      <c r="I43" s="254">
        <v>2.0002500000000509</v>
      </c>
      <c r="J43" s="254">
        <v>1.0000199999999999</v>
      </c>
      <c r="K43" s="254">
        <v>1.0001300000003539</v>
      </c>
      <c r="L43" s="254">
        <v>1</v>
      </c>
      <c r="M43" s="254">
        <v>1.0246398310485307</v>
      </c>
      <c r="N43" s="254">
        <v>1.0150162917477488</v>
      </c>
      <c r="O43" s="254">
        <v>1.0150950606667948</v>
      </c>
      <c r="P43" s="254">
        <v>1.0151352704137087</v>
      </c>
      <c r="Q43" s="254">
        <v>1.01517653411509</v>
      </c>
      <c r="R43" s="254">
        <v>1.0149663558284301</v>
      </c>
      <c r="S43" s="254">
        <v>1.1226909733726891</v>
      </c>
      <c r="T43" s="254">
        <v>1.1208647769554485</v>
      </c>
      <c r="U43" s="254">
        <v>1.2058169471738212</v>
      </c>
      <c r="V43" s="254">
        <v>1.2151169196603804</v>
      </c>
      <c r="W43" s="254">
        <v>1.1706419066414921</v>
      </c>
      <c r="X43" s="254">
        <v>1.1126947150487028</v>
      </c>
      <c r="Y43" s="254">
        <v>1.1658600953706713</v>
      </c>
      <c r="Z43" s="254">
        <v>1.1472112468413367</v>
      </c>
      <c r="AA43" s="254">
        <v>1.1237977337846816</v>
      </c>
      <c r="AB43" s="254">
        <v>1.0846730166457723</v>
      </c>
      <c r="AC43" s="254">
        <v>1.0512326189888617</v>
      </c>
      <c r="AD43" s="254">
        <v>1.0183470410799338</v>
      </c>
      <c r="AE43" s="254">
        <v>0.99121215419862396</v>
      </c>
      <c r="AF43" s="254">
        <v>1.002213190161406</v>
      </c>
      <c r="AG43" s="254">
        <v>1.003479199799767</v>
      </c>
      <c r="AH43" s="254">
        <v>0.99127722355165759</v>
      </c>
      <c r="AI43" s="254">
        <v>1.0359356205589636</v>
      </c>
      <c r="AJ43" s="254">
        <v>1.0597580825560977</v>
      </c>
      <c r="AK43" s="254">
        <v>1.1004044149198264</v>
      </c>
      <c r="AL43" s="254">
        <v>1.108544751294448</v>
      </c>
      <c r="AM43" s="254">
        <v>1.1001502633144793</v>
      </c>
      <c r="AN43" s="254">
        <v>1.127887368194388</v>
      </c>
      <c r="AO43" s="254">
        <v>1.1412413619509172</v>
      </c>
      <c r="AP43" s="254">
        <v>1.1430725738726719</v>
      </c>
      <c r="AQ43" s="254">
        <v>1.1476720471122068</v>
      </c>
      <c r="AR43" s="254">
        <v>1.1398847927286726</v>
      </c>
      <c r="AS43" s="254">
        <v>1.1430211441075004</v>
      </c>
      <c r="AT43" s="254">
        <v>1.1436097423690277</v>
      </c>
      <c r="AU43" s="254">
        <v>1.1505555542949346</v>
      </c>
      <c r="AV43" s="254">
        <v>1.1315237650723324</v>
      </c>
      <c r="AW43" s="254">
        <v>1.1187244624431356</v>
      </c>
      <c r="AX43" s="254">
        <v>1.1403639181716279</v>
      </c>
      <c r="AY43" s="254">
        <v>1.1221568957308692</v>
      </c>
      <c r="AZ43" s="254">
        <v>1.1332390239525594</v>
      </c>
      <c r="BA43" s="255">
        <v>1.1305651208386838</v>
      </c>
    </row>
    <row r="44" spans="1:53" x14ac:dyDescent="0.25">
      <c r="A44" s="251" t="s">
        <v>234</v>
      </c>
      <c r="B44" s="252" t="s">
        <v>235</v>
      </c>
      <c r="C44" s="253">
        <v>0</v>
      </c>
      <c r="D44" s="254">
        <v>0</v>
      </c>
      <c r="E44" s="254">
        <v>0</v>
      </c>
      <c r="F44" s="254">
        <v>0</v>
      </c>
      <c r="G44" s="254">
        <v>0.99975000000000003</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9.9359892997038308</v>
      </c>
      <c r="D45" s="254">
        <v>22.898810000000001</v>
      </c>
      <c r="E45" s="254">
        <v>34.404890000000009</v>
      </c>
      <c r="F45" s="254">
        <v>12.21401</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9.9359892997038308</v>
      </c>
      <c r="D49" s="259">
        <v>22.898810000000001</v>
      </c>
      <c r="E49" s="259">
        <v>34.404890000000009</v>
      </c>
      <c r="F49" s="259">
        <v>12.21401</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4755.1779067877296</v>
      </c>
      <c r="D52" s="434">
        <v>4361.5620399999998</v>
      </c>
      <c r="E52" s="434">
        <v>4398.3220999999985</v>
      </c>
      <c r="F52" s="434">
        <v>3916.8795500000006</v>
      </c>
      <c r="G52" s="434">
        <v>4159.3301999999994</v>
      </c>
      <c r="H52" s="434">
        <v>3973.3672266605136</v>
      </c>
      <c r="I52" s="434">
        <v>4094.4798200000005</v>
      </c>
      <c r="J52" s="434">
        <v>4154.0972500000007</v>
      </c>
      <c r="K52" s="434">
        <v>4088.7060000000001</v>
      </c>
      <c r="L52" s="434">
        <v>3073.2447999999999</v>
      </c>
      <c r="M52" s="434">
        <v>3607.0736234967189</v>
      </c>
      <c r="N52" s="434">
        <v>3505.8254181831494</v>
      </c>
      <c r="O52" s="434">
        <v>3347.4511171349595</v>
      </c>
      <c r="P52" s="434">
        <v>3351.3406774897398</v>
      </c>
      <c r="Q52" s="434">
        <v>3284.1468015478104</v>
      </c>
      <c r="R52" s="434">
        <v>3160.62370777453</v>
      </c>
      <c r="S52" s="434">
        <v>3010.0313666094248</v>
      </c>
      <c r="T52" s="434">
        <v>3111.4946330120788</v>
      </c>
      <c r="U52" s="434">
        <v>2847.6143340631143</v>
      </c>
      <c r="V52" s="434">
        <v>2754.6400092704885</v>
      </c>
      <c r="W52" s="434">
        <v>2682.1201602956289</v>
      </c>
      <c r="X52" s="434">
        <v>2681.0910451930472</v>
      </c>
      <c r="Y52" s="434">
        <v>2598.7146982752138</v>
      </c>
      <c r="Z52" s="434">
        <v>2521.0398645789546</v>
      </c>
      <c r="AA52" s="434">
        <v>2491.7101634496894</v>
      </c>
      <c r="AB52" s="434">
        <v>2488.1903929909458</v>
      </c>
      <c r="AC52" s="434">
        <v>2487.6822485998832</v>
      </c>
      <c r="AD52" s="434">
        <v>2484.830062253367</v>
      </c>
      <c r="AE52" s="434">
        <v>2482.0680363605084</v>
      </c>
      <c r="AF52" s="434">
        <v>2441.1681516557478</v>
      </c>
      <c r="AG52" s="434">
        <v>2379.724583072325</v>
      </c>
      <c r="AH52" s="434">
        <v>2356.1215761085477</v>
      </c>
      <c r="AI52" s="434">
        <v>2272.4399028355365</v>
      </c>
      <c r="AJ52" s="434">
        <v>2186.0422768017015</v>
      </c>
      <c r="AK52" s="434">
        <v>2104.3382617103393</v>
      </c>
      <c r="AL52" s="434">
        <v>2041.0663231588167</v>
      </c>
      <c r="AM52" s="434">
        <v>2018.0102208849655</v>
      </c>
      <c r="AN52" s="434">
        <v>1963.6898658409987</v>
      </c>
      <c r="AO52" s="434">
        <v>1905.3387809724341</v>
      </c>
      <c r="AP52" s="434">
        <v>1856.541973284945</v>
      </c>
      <c r="AQ52" s="434">
        <v>1807.2849149885299</v>
      </c>
      <c r="AR52" s="434">
        <v>1780.1852077369608</v>
      </c>
      <c r="AS52" s="434">
        <v>1741.1911440681306</v>
      </c>
      <c r="AT52" s="434">
        <v>1675.2940582575532</v>
      </c>
      <c r="AU52" s="434">
        <v>1606.055550012253</v>
      </c>
      <c r="AV52" s="434">
        <v>1560.5297793458237</v>
      </c>
      <c r="AW52" s="434">
        <v>1495.1224445900161</v>
      </c>
      <c r="AX52" s="434">
        <v>1387.5578141554174</v>
      </c>
      <c r="AY52" s="434">
        <v>1340.3474026001738</v>
      </c>
      <c r="AZ52" s="434">
        <v>1214.3028493457705</v>
      </c>
      <c r="BA52" s="245">
        <v>1083.7564105071867</v>
      </c>
    </row>
    <row r="53" spans="1:53" x14ac:dyDescent="0.25">
      <c r="A53" s="246" t="s">
        <v>44</v>
      </c>
      <c r="B53" s="247" t="s">
        <v>251</v>
      </c>
      <c r="C53" s="248">
        <v>414.6304386866604</v>
      </c>
      <c r="D53" s="249">
        <v>383.24933999999996</v>
      </c>
      <c r="E53" s="249">
        <v>366.90971999999999</v>
      </c>
      <c r="F53" s="249">
        <v>46.310080000000006</v>
      </c>
      <c r="G53" s="249">
        <v>61.38317</v>
      </c>
      <c r="H53" s="249">
        <v>77.45569264466279</v>
      </c>
      <c r="I53" s="249">
        <v>50.908920000000002</v>
      </c>
      <c r="J53" s="249">
        <v>57.700559999999989</v>
      </c>
      <c r="K53" s="249">
        <v>58.596370000000007</v>
      </c>
      <c r="L53" s="249">
        <v>39.302309999999999</v>
      </c>
      <c r="M53" s="249">
        <v>55.246091560937778</v>
      </c>
      <c r="N53" s="249">
        <v>60.211738923322351</v>
      </c>
      <c r="O53" s="249">
        <v>28.806473521771274</v>
      </c>
      <c r="P53" s="249">
        <v>35.469933623611418</v>
      </c>
      <c r="Q53" s="249">
        <v>29.758530384891198</v>
      </c>
      <c r="R53" s="249">
        <v>31.815407186267294</v>
      </c>
      <c r="S53" s="249">
        <v>23.661443742136164</v>
      </c>
      <c r="T53" s="249">
        <v>23.3181716582238</v>
      </c>
      <c r="U53" s="249">
        <v>26.415536552347486</v>
      </c>
      <c r="V53" s="249">
        <v>26.617855461282204</v>
      </c>
      <c r="W53" s="249">
        <v>25.938672977342641</v>
      </c>
      <c r="X53" s="249">
        <v>24.69162956898435</v>
      </c>
      <c r="Y53" s="249">
        <v>25.518281414276277</v>
      </c>
      <c r="Z53" s="249">
        <v>24.802261507836874</v>
      </c>
      <c r="AA53" s="249">
        <v>24.008333332544847</v>
      </c>
      <c r="AB53" s="249">
        <v>23.216426651976015</v>
      </c>
      <c r="AC53" s="249">
        <v>22.975201953214548</v>
      </c>
      <c r="AD53" s="249">
        <v>22.727805564383814</v>
      </c>
      <c r="AE53" s="249">
        <v>22.376463018799242</v>
      </c>
      <c r="AF53" s="249">
        <v>22.89455372402416</v>
      </c>
      <c r="AG53" s="249">
        <v>23.107304880839898</v>
      </c>
      <c r="AH53" s="249">
        <v>22.969059790096491</v>
      </c>
      <c r="AI53" s="249">
        <v>23.981056486177003</v>
      </c>
      <c r="AJ53" s="249">
        <v>24.010734351594305</v>
      </c>
      <c r="AK53" s="249">
        <v>24.367854176263052</v>
      </c>
      <c r="AL53" s="249">
        <v>24.177351516748342</v>
      </c>
      <c r="AM53" s="249">
        <v>23.902089935508215</v>
      </c>
      <c r="AN53" s="249">
        <v>24.151617619015415</v>
      </c>
      <c r="AO53" s="249">
        <v>24.086484033469308</v>
      </c>
      <c r="AP53" s="249">
        <v>23.84209647206081</v>
      </c>
      <c r="AQ53" s="249">
        <v>23.675625215247649</v>
      </c>
      <c r="AR53" s="249">
        <v>23.314350269250234</v>
      </c>
      <c r="AS53" s="249">
        <v>23.081299746598766</v>
      </c>
      <c r="AT53" s="249">
        <v>22.389199042944934</v>
      </c>
      <c r="AU53" s="249">
        <v>21.618541572864995</v>
      </c>
      <c r="AV53" s="249">
        <v>21.033462197513394</v>
      </c>
      <c r="AW53" s="249">
        <v>20.550956138309008</v>
      </c>
      <c r="AX53" s="249">
        <v>20.252551372904886</v>
      </c>
      <c r="AY53" s="249">
        <v>19.709198553298389</v>
      </c>
      <c r="AZ53" s="249">
        <v>19.13620593634073</v>
      </c>
      <c r="BA53" s="250">
        <v>18.242278291356616</v>
      </c>
    </row>
    <row r="54" spans="1:53" x14ac:dyDescent="0.25">
      <c r="A54" s="246" t="s">
        <v>252</v>
      </c>
      <c r="B54" s="247" t="s">
        <v>253</v>
      </c>
      <c r="C54" s="248">
        <v>4340.5474681010701</v>
      </c>
      <c r="D54" s="249">
        <v>3978.3127000000004</v>
      </c>
      <c r="E54" s="249">
        <v>4031.4123799999993</v>
      </c>
      <c r="F54" s="249">
        <v>3870.5694700000004</v>
      </c>
      <c r="G54" s="249">
        <v>4097.9470300000003</v>
      </c>
      <c r="H54" s="249">
        <v>3895.911534015851</v>
      </c>
      <c r="I54" s="249">
        <v>4043.5709000000002</v>
      </c>
      <c r="J54" s="249">
        <v>4096.3966899999996</v>
      </c>
      <c r="K54" s="249">
        <v>4030.1096300000004</v>
      </c>
      <c r="L54" s="249">
        <v>3033.9424899999995</v>
      </c>
      <c r="M54" s="249">
        <v>3551.8275319357808</v>
      </c>
      <c r="N54" s="249">
        <v>3445.6136792598263</v>
      </c>
      <c r="O54" s="249">
        <v>3318.6446436131882</v>
      </c>
      <c r="P54" s="249">
        <v>3315.8707438661281</v>
      </c>
      <c r="Q54" s="249">
        <v>3254.3882711629194</v>
      </c>
      <c r="R54" s="249">
        <v>3128.8083005882622</v>
      </c>
      <c r="S54" s="249">
        <v>2986.3699228672886</v>
      </c>
      <c r="T54" s="249">
        <v>3088.1764613538544</v>
      </c>
      <c r="U54" s="249">
        <v>2821.1987975107668</v>
      </c>
      <c r="V54" s="249">
        <v>2728.0221538092069</v>
      </c>
      <c r="W54" s="249">
        <v>2656.1814873182857</v>
      </c>
      <c r="X54" s="249">
        <v>2656.3994156240633</v>
      </c>
      <c r="Y54" s="249">
        <v>2573.1964168609375</v>
      </c>
      <c r="Z54" s="249">
        <v>2496.237603071118</v>
      </c>
      <c r="AA54" s="249">
        <v>2467.7018301171443</v>
      </c>
      <c r="AB54" s="249">
        <v>2464.9739663389691</v>
      </c>
      <c r="AC54" s="249">
        <v>2464.7070466466698</v>
      </c>
      <c r="AD54" s="249">
        <v>2462.1022566889833</v>
      </c>
      <c r="AE54" s="249">
        <v>2459.6915733417095</v>
      </c>
      <c r="AF54" s="249">
        <v>2418.273597931724</v>
      </c>
      <c r="AG54" s="249">
        <v>2356.6172781914852</v>
      </c>
      <c r="AH54" s="249">
        <v>2333.1525163184515</v>
      </c>
      <c r="AI54" s="249">
        <v>2248.4588463493592</v>
      </c>
      <c r="AJ54" s="249">
        <v>2162.0315424501064</v>
      </c>
      <c r="AK54" s="249">
        <v>2079.970407534076</v>
      </c>
      <c r="AL54" s="249">
        <v>2016.8889716420681</v>
      </c>
      <c r="AM54" s="249">
        <v>1994.1081309494573</v>
      </c>
      <c r="AN54" s="249">
        <v>1939.5382482219829</v>
      </c>
      <c r="AO54" s="249">
        <v>1881.2522969389647</v>
      </c>
      <c r="AP54" s="249">
        <v>1832.699876812884</v>
      </c>
      <c r="AQ54" s="249">
        <v>1783.6092897732817</v>
      </c>
      <c r="AR54" s="249">
        <v>1756.8708574677103</v>
      </c>
      <c r="AS54" s="249">
        <v>1718.1098443215317</v>
      </c>
      <c r="AT54" s="249">
        <v>1652.9048592146089</v>
      </c>
      <c r="AU54" s="249">
        <v>1584.4370084393881</v>
      </c>
      <c r="AV54" s="249">
        <v>1539.4963171483103</v>
      </c>
      <c r="AW54" s="249">
        <v>1474.571488451707</v>
      </c>
      <c r="AX54" s="249">
        <v>1367.305262782512</v>
      </c>
      <c r="AY54" s="249">
        <v>1320.6382040468754</v>
      </c>
      <c r="AZ54" s="249">
        <v>1195.1666434094302</v>
      </c>
      <c r="BA54" s="250">
        <v>1065.5141322158299</v>
      </c>
    </row>
    <row r="55" spans="1:53" x14ac:dyDescent="0.25">
      <c r="A55" s="251" t="s">
        <v>254</v>
      </c>
      <c r="B55" s="252" t="s">
        <v>255</v>
      </c>
      <c r="C55" s="253">
        <v>2968.5688686934077</v>
      </c>
      <c r="D55" s="254">
        <v>2761.4970399999997</v>
      </c>
      <c r="E55" s="254">
        <v>2738.5336399999997</v>
      </c>
      <c r="F55" s="254">
        <v>2804.4219599999997</v>
      </c>
      <c r="G55" s="254">
        <v>2973.8394299999995</v>
      </c>
      <c r="H55" s="254">
        <v>2850.2203139910112</v>
      </c>
      <c r="I55" s="254">
        <v>2968.8026399999999</v>
      </c>
      <c r="J55" s="254">
        <v>3012.7486100000006</v>
      </c>
      <c r="K55" s="254">
        <v>3011.0178200000005</v>
      </c>
      <c r="L55" s="254">
        <v>2214.79493</v>
      </c>
      <c r="M55" s="254">
        <v>2645.4790062973893</v>
      </c>
      <c r="N55" s="254">
        <v>2465.3423553929142</v>
      </c>
      <c r="O55" s="254">
        <v>2313.3183801183945</v>
      </c>
      <c r="P55" s="254">
        <v>2301.9937972720709</v>
      </c>
      <c r="Q55" s="254">
        <v>2385.9923602046701</v>
      </c>
      <c r="R55" s="254">
        <v>2252.1005524273755</v>
      </c>
      <c r="S55" s="254">
        <v>2130.3113333759534</v>
      </c>
      <c r="T55" s="254">
        <v>2236.7369606054663</v>
      </c>
      <c r="U55" s="254">
        <v>2105.0650168695793</v>
      </c>
      <c r="V55" s="254">
        <v>2067.2522818926554</v>
      </c>
      <c r="W55" s="254">
        <v>2020.7632455217129</v>
      </c>
      <c r="X55" s="254">
        <v>2010.0168030131167</v>
      </c>
      <c r="Y55" s="254">
        <v>1971.4194490354166</v>
      </c>
      <c r="Z55" s="254">
        <v>1919.0753742947313</v>
      </c>
      <c r="AA55" s="254">
        <v>1896.9259345210207</v>
      </c>
      <c r="AB55" s="254">
        <v>1887.1373934855108</v>
      </c>
      <c r="AC55" s="254">
        <v>1876.5284204288678</v>
      </c>
      <c r="AD55" s="254">
        <v>1865.1751261128572</v>
      </c>
      <c r="AE55" s="254">
        <v>1853.5692776714752</v>
      </c>
      <c r="AF55" s="254">
        <v>1829.4283986517196</v>
      </c>
      <c r="AG55" s="254">
        <v>1786.3020086500649</v>
      </c>
      <c r="AH55" s="254">
        <v>1765.432070854328</v>
      </c>
      <c r="AI55" s="254">
        <v>1720.9872168515931</v>
      </c>
      <c r="AJ55" s="254">
        <v>1662.0384686324353</v>
      </c>
      <c r="AK55" s="254">
        <v>1610.4109706348622</v>
      </c>
      <c r="AL55" s="254">
        <v>1566.792843239142</v>
      </c>
      <c r="AM55" s="254">
        <v>1548.2244476563403</v>
      </c>
      <c r="AN55" s="254">
        <v>1509.7106696016128</v>
      </c>
      <c r="AO55" s="254">
        <v>1466.8693510932417</v>
      </c>
      <c r="AP55" s="254">
        <v>1429.5802073699704</v>
      </c>
      <c r="AQ55" s="254">
        <v>1392.1127699259732</v>
      </c>
      <c r="AR55" s="254">
        <v>1369.6937305444421</v>
      </c>
      <c r="AS55" s="254">
        <v>1339.7188675635996</v>
      </c>
      <c r="AT55" s="254">
        <v>1290.9639504931492</v>
      </c>
      <c r="AU55" s="254">
        <v>1239.9678885833425</v>
      </c>
      <c r="AV55" s="254">
        <v>1203.139470979092</v>
      </c>
      <c r="AW55" s="254">
        <v>1151.7874324594632</v>
      </c>
      <c r="AX55" s="254">
        <v>1074.0658992057893</v>
      </c>
      <c r="AY55" s="254">
        <v>1039.0753369987597</v>
      </c>
      <c r="AZ55" s="254">
        <v>952.18665324008907</v>
      </c>
      <c r="BA55" s="255">
        <v>841.12615422069257</v>
      </c>
    </row>
    <row r="56" spans="1:53" x14ac:dyDescent="0.25">
      <c r="A56" s="251" t="s">
        <v>256</v>
      </c>
      <c r="B56" s="252" t="s">
        <v>257</v>
      </c>
      <c r="C56" s="253">
        <v>1219.1411101557271</v>
      </c>
      <c r="D56" s="254">
        <v>1086.51566</v>
      </c>
      <c r="E56" s="254">
        <v>1147.7008999999998</v>
      </c>
      <c r="F56" s="254">
        <v>1066.14751</v>
      </c>
      <c r="G56" s="254">
        <v>1124.1076</v>
      </c>
      <c r="H56" s="254">
        <v>1045.69122002484</v>
      </c>
      <c r="I56" s="254">
        <v>1074.7682600000001</v>
      </c>
      <c r="J56" s="254">
        <v>1083.6480800000002</v>
      </c>
      <c r="K56" s="254">
        <v>1019.0918099999998</v>
      </c>
      <c r="L56" s="254">
        <v>819.14756000000011</v>
      </c>
      <c r="M56" s="254">
        <v>906.34852563839127</v>
      </c>
      <c r="N56" s="254">
        <v>925.2889984632626</v>
      </c>
      <c r="O56" s="254">
        <v>950.29616891181831</v>
      </c>
      <c r="P56" s="254">
        <v>951.87255182956017</v>
      </c>
      <c r="Q56" s="254">
        <v>837.56090570363961</v>
      </c>
      <c r="R56" s="254">
        <v>845.53835865099859</v>
      </c>
      <c r="S56" s="254">
        <v>825.79099343641315</v>
      </c>
      <c r="T56" s="254">
        <v>819.71902637156984</v>
      </c>
      <c r="U56" s="254">
        <v>693.15717775676626</v>
      </c>
      <c r="V56" s="254">
        <v>641.11752036288385</v>
      </c>
      <c r="W56" s="254">
        <v>617.02750318396136</v>
      </c>
      <c r="X56" s="254">
        <v>627.13292454064594</v>
      </c>
      <c r="Y56" s="254">
        <v>585.14170536485574</v>
      </c>
      <c r="Z56" s="254">
        <v>561.21898578811386</v>
      </c>
      <c r="AA56" s="254">
        <v>554.85541565476046</v>
      </c>
      <c r="AB56" s="254">
        <v>561.20669771796713</v>
      </c>
      <c r="AC56" s="254">
        <v>570.76884961855501</v>
      </c>
      <c r="AD56" s="254">
        <v>578.67094136322817</v>
      </c>
      <c r="AE56" s="254">
        <v>586.95714853290406</v>
      </c>
      <c r="AF56" s="254">
        <v>570.68685031841108</v>
      </c>
      <c r="AG56" s="254">
        <v>553.22360374228299</v>
      </c>
      <c r="AH56" s="254">
        <v>550.49691024127787</v>
      </c>
      <c r="AI56" s="254">
        <v>512.55218760636683</v>
      </c>
      <c r="AJ56" s="254">
        <v>486.31913326059316</v>
      </c>
      <c r="AK56" s="254">
        <v>457.41386413201064</v>
      </c>
      <c r="AL56" s="254">
        <v>438.78555405966625</v>
      </c>
      <c r="AM56" s="254">
        <v>434.62820517934989</v>
      </c>
      <c r="AN56" s="254">
        <v>419.35771800038373</v>
      </c>
      <c r="AO56" s="254">
        <v>404.51638260399699</v>
      </c>
      <c r="AP56" s="254">
        <v>393.61416978672838</v>
      </c>
      <c r="AQ56" s="254">
        <v>382.39572646631478</v>
      </c>
      <c r="AR56" s="254">
        <v>378.12602614101479</v>
      </c>
      <c r="AS56" s="254">
        <v>369.60563647144716</v>
      </c>
      <c r="AT56" s="254">
        <v>353.46006005198552</v>
      </c>
      <c r="AU56" s="254">
        <v>336.56531725179264</v>
      </c>
      <c r="AV56" s="254">
        <v>328.62947855556541</v>
      </c>
      <c r="AW56" s="254">
        <v>315.46049206030659</v>
      </c>
      <c r="AX56" s="254">
        <v>286.69251913109224</v>
      </c>
      <c r="AY56" s="254">
        <v>275.46034086699626</v>
      </c>
      <c r="AZ56" s="254">
        <v>237.48618125426509</v>
      </c>
      <c r="BA56" s="255">
        <v>219.44857836140591</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152.8374892519345</v>
      </c>
      <c r="D58" s="254">
        <v>130.30000000000001</v>
      </c>
      <c r="E58" s="254">
        <v>145.17784</v>
      </c>
      <c r="F58" s="254">
        <v>0</v>
      </c>
      <c r="G58" s="254">
        <v>0</v>
      </c>
      <c r="H58" s="254">
        <v>0</v>
      </c>
      <c r="I58" s="254">
        <v>0</v>
      </c>
      <c r="J58" s="254">
        <v>0</v>
      </c>
      <c r="K58" s="254">
        <v>0</v>
      </c>
      <c r="L58" s="254">
        <v>0</v>
      </c>
      <c r="M58" s="254">
        <v>0</v>
      </c>
      <c r="N58" s="254">
        <v>54.982325403649597</v>
      </c>
      <c r="O58" s="254">
        <v>55.030094582975103</v>
      </c>
      <c r="P58" s="254">
        <v>62.004394764497903</v>
      </c>
      <c r="Q58" s="254">
        <v>30.835005254609701</v>
      </c>
      <c r="R58" s="254">
        <v>31.169389509888205</v>
      </c>
      <c r="S58" s="254">
        <v>30.267596054921743</v>
      </c>
      <c r="T58" s="254">
        <v>31.720474376818995</v>
      </c>
      <c r="U58" s="254">
        <v>22.976602884421315</v>
      </c>
      <c r="V58" s="254">
        <v>19.652351553666918</v>
      </c>
      <c r="W58" s="254">
        <v>18.390738612612015</v>
      </c>
      <c r="X58" s="254">
        <v>19.249688070299928</v>
      </c>
      <c r="Y58" s="254">
        <v>16.635262460665349</v>
      </c>
      <c r="Z58" s="254">
        <v>15.943242988272759</v>
      </c>
      <c r="AA58" s="254">
        <v>15.920479941363002</v>
      </c>
      <c r="AB58" s="254">
        <v>16.629875135491766</v>
      </c>
      <c r="AC58" s="254">
        <v>17.409776599246062</v>
      </c>
      <c r="AD58" s="254">
        <v>18.256189212898146</v>
      </c>
      <c r="AE58" s="254">
        <v>19.165147137330198</v>
      </c>
      <c r="AF58" s="254">
        <v>18.158348961593493</v>
      </c>
      <c r="AG58" s="254">
        <v>17.091665799137797</v>
      </c>
      <c r="AH58" s="254">
        <v>17.223535222844664</v>
      </c>
      <c r="AI58" s="254">
        <v>14.919441891399634</v>
      </c>
      <c r="AJ58" s="254">
        <v>13.673940557078152</v>
      </c>
      <c r="AK58" s="254">
        <v>12.145572767203612</v>
      </c>
      <c r="AL58" s="254">
        <v>11.31057434326004</v>
      </c>
      <c r="AM58" s="254">
        <v>11.255478113767268</v>
      </c>
      <c r="AN58" s="254">
        <v>10.469860619986303</v>
      </c>
      <c r="AO58" s="254">
        <v>9.86656324172578</v>
      </c>
      <c r="AP58" s="254">
        <v>9.5054996561856839</v>
      </c>
      <c r="AQ58" s="254">
        <v>9.1007933809941992</v>
      </c>
      <c r="AR58" s="254">
        <v>9.0511007822536786</v>
      </c>
      <c r="AS58" s="254">
        <v>8.7853402864854591</v>
      </c>
      <c r="AT58" s="254">
        <v>8.4808486694738949</v>
      </c>
      <c r="AU58" s="254">
        <v>7.9038026042527827</v>
      </c>
      <c r="AV58" s="254">
        <v>7.7273676136529392</v>
      </c>
      <c r="AW58" s="254">
        <v>7.3235639319369792</v>
      </c>
      <c r="AX58" s="254">
        <v>6.5468444456306667</v>
      </c>
      <c r="AY58" s="254">
        <v>6.1025261811194751</v>
      </c>
      <c r="AZ58" s="254">
        <v>5.4938089150759915</v>
      </c>
      <c r="BA58" s="255">
        <v>4.9393996337318331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308.48924537964018</v>
      </c>
      <c r="D60" s="434">
        <v>315.94214999999997</v>
      </c>
      <c r="E60" s="434">
        <v>313.75840999999997</v>
      </c>
      <c r="F60" s="434">
        <v>334.49023999999997</v>
      </c>
      <c r="G60" s="434">
        <v>100.50873</v>
      </c>
      <c r="H60" s="434">
        <v>100.84109259311221</v>
      </c>
      <c r="I60" s="434">
        <v>96.410570000000007</v>
      </c>
      <c r="J60" s="434">
        <v>101.59488</v>
      </c>
      <c r="K60" s="434">
        <v>99.463959999999986</v>
      </c>
      <c r="L60" s="434">
        <v>92.688159999999996</v>
      </c>
      <c r="M60" s="434">
        <v>86.487429801173903</v>
      </c>
      <c r="N60" s="434">
        <v>84.717926104188564</v>
      </c>
      <c r="O60" s="434">
        <v>93.769275167708955</v>
      </c>
      <c r="P60" s="434">
        <v>93.770202635209003</v>
      </c>
      <c r="Q60" s="434">
        <v>97.945904042474581</v>
      </c>
      <c r="R60" s="434">
        <v>97.257698392801416</v>
      </c>
      <c r="S60" s="434">
        <v>100.87274341846981</v>
      </c>
      <c r="T60" s="434">
        <v>97.010796242570905</v>
      </c>
      <c r="U60" s="434">
        <v>116.375229442872</v>
      </c>
      <c r="V60" s="434">
        <v>125.00384938608288</v>
      </c>
      <c r="W60" s="434">
        <v>124.36107314092331</v>
      </c>
      <c r="X60" s="434">
        <v>120.4961430503074</v>
      </c>
      <c r="Y60" s="434">
        <v>129.58766972956414</v>
      </c>
      <c r="Z60" s="434">
        <v>128.13587328672659</v>
      </c>
      <c r="AA60" s="434">
        <v>126.51906335513941</v>
      </c>
      <c r="AB60" s="434">
        <v>122.08371207802566</v>
      </c>
      <c r="AC60" s="434">
        <v>118.17926490443433</v>
      </c>
      <c r="AD60" s="434">
        <v>114.22237192706433</v>
      </c>
      <c r="AE60" s="434">
        <v>110.65770450965552</v>
      </c>
      <c r="AF60" s="434">
        <v>113.22237039168277</v>
      </c>
      <c r="AG60" s="434">
        <v>114.19646499673141</v>
      </c>
      <c r="AH60" s="434">
        <v>111.58325601192664</v>
      </c>
      <c r="AI60" s="434">
        <v>118.83915284185619</v>
      </c>
      <c r="AJ60" s="434">
        <v>120.56195313987502</v>
      </c>
      <c r="AK60" s="434">
        <v>124.37562517549257</v>
      </c>
      <c r="AL60" s="434">
        <v>124.66264119456869</v>
      </c>
      <c r="AM60" s="434">
        <v>123.17032923438563</v>
      </c>
      <c r="AN60" s="434">
        <v>125.48939212486802</v>
      </c>
      <c r="AO60" s="434">
        <v>125.81941004130178</v>
      </c>
      <c r="AP60" s="434">
        <v>124.55060181720344</v>
      </c>
      <c r="AQ60" s="434">
        <v>123.55420048950981</v>
      </c>
      <c r="AR60" s="434">
        <v>121.32919789065171</v>
      </c>
      <c r="AS60" s="434">
        <v>120.26404207891957</v>
      </c>
      <c r="AT60" s="434">
        <v>116.20036332387325</v>
      </c>
      <c r="AU60" s="434">
        <v>115.11539642076035</v>
      </c>
      <c r="AV60" s="434">
        <v>111.49269187406901</v>
      </c>
      <c r="AW60" s="434">
        <v>108.37021279599999</v>
      </c>
      <c r="AX60" s="434">
        <v>100.37286215875601</v>
      </c>
      <c r="AY60" s="434">
        <v>91.412941487630903</v>
      </c>
      <c r="AZ60" s="434">
        <v>82.748524446747822</v>
      </c>
      <c r="BA60" s="245">
        <v>76.168030628675908</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243.41192834280088</v>
      </c>
      <c r="D79" s="434">
        <v>231.89621</v>
      </c>
      <c r="E79" s="434">
        <v>194.19486999999998</v>
      </c>
      <c r="F79" s="434">
        <v>199.69567999999998</v>
      </c>
      <c r="G79" s="434">
        <v>205.77822999999998</v>
      </c>
      <c r="H79" s="434">
        <v>285.30285303950069</v>
      </c>
      <c r="I79" s="434">
        <v>293.41830999999996</v>
      </c>
      <c r="J79" s="434">
        <v>304.18690000000004</v>
      </c>
      <c r="K79" s="434">
        <v>297.79255000000006</v>
      </c>
      <c r="L79" s="434">
        <v>244.69820000000001</v>
      </c>
      <c r="M79" s="434">
        <v>271.94923113043683</v>
      </c>
      <c r="N79" s="434">
        <v>276.20363923694487</v>
      </c>
      <c r="O79" s="434">
        <v>290.0344904048971</v>
      </c>
      <c r="P79" s="434">
        <v>304.36431115222109</v>
      </c>
      <c r="Q79" s="434">
        <v>1144.2573465469698</v>
      </c>
      <c r="R79" s="434">
        <v>1118.6283107404863</v>
      </c>
      <c r="S79" s="434">
        <v>1079.243653642656</v>
      </c>
      <c r="T79" s="434">
        <v>1129.9230205452659</v>
      </c>
      <c r="U79" s="434">
        <v>1138.6778089865918</v>
      </c>
      <c r="V79" s="434">
        <v>1167.8657597346482</v>
      </c>
      <c r="W79" s="434">
        <v>1157.8401157090639</v>
      </c>
      <c r="X79" s="434">
        <v>1147.765874359327</v>
      </c>
      <c r="Y79" s="434">
        <v>1178.9768399063901</v>
      </c>
      <c r="Z79" s="434">
        <v>1172.2322331602743</v>
      </c>
      <c r="AA79" s="434">
        <v>1164.5665365628199</v>
      </c>
      <c r="AB79" s="434">
        <v>1148.1431809035555</v>
      </c>
      <c r="AC79" s="434">
        <v>1138.4405862871899</v>
      </c>
      <c r="AD79" s="434">
        <v>1131.4945578907138</v>
      </c>
      <c r="AE79" s="434">
        <v>1128.331146254613</v>
      </c>
      <c r="AF79" s="434">
        <v>1143.6374604457287</v>
      </c>
      <c r="AG79" s="434">
        <v>1139.5586787512671</v>
      </c>
      <c r="AH79" s="434">
        <v>1130.0185934585074</v>
      </c>
      <c r="AI79" s="434">
        <v>1153.5559625101507</v>
      </c>
      <c r="AJ79" s="434">
        <v>1149.0245083213833</v>
      </c>
      <c r="AK79" s="434">
        <v>1148.8941954853865</v>
      </c>
      <c r="AL79" s="434">
        <v>1138.8293627780038</v>
      </c>
      <c r="AM79" s="434">
        <v>1132.5860064375918</v>
      </c>
      <c r="AN79" s="434">
        <v>1135.9482921393521</v>
      </c>
      <c r="AO79" s="434">
        <v>1131.5614441859088</v>
      </c>
      <c r="AP79" s="434">
        <v>1124.0235894777397</v>
      </c>
      <c r="AQ79" s="434">
        <v>1114.5047193328069</v>
      </c>
      <c r="AR79" s="434">
        <v>1103.2490469087077</v>
      </c>
      <c r="AS79" s="434">
        <v>1095.2520189674522</v>
      </c>
      <c r="AT79" s="434">
        <v>1077.2050714073598</v>
      </c>
      <c r="AU79" s="434">
        <v>1053.8343522040243</v>
      </c>
      <c r="AV79" s="434">
        <v>1025.4836375504572</v>
      </c>
      <c r="AW79" s="434">
        <v>996.94044084268012</v>
      </c>
      <c r="AX79" s="434">
        <v>961.88245330375219</v>
      </c>
      <c r="AY79" s="434">
        <v>901.03451282848846</v>
      </c>
      <c r="AZ79" s="434">
        <v>862.62057616198024</v>
      </c>
      <c r="BA79" s="245">
        <v>804.30923347494002</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0.21496130696474999</v>
      </c>
      <c r="O80" s="434">
        <v>0</v>
      </c>
      <c r="P80" s="434">
        <v>0</v>
      </c>
      <c r="Q80" s="434">
        <v>0</v>
      </c>
      <c r="R80" s="434">
        <v>2.3884937491346632E-2</v>
      </c>
      <c r="S80" s="434">
        <v>2.2356465201218121E-2</v>
      </c>
      <c r="T80" s="434">
        <v>2.4273984227158443E-2</v>
      </c>
      <c r="U80" s="434">
        <v>2.6034419956552805E-2</v>
      </c>
      <c r="V80" s="434">
        <v>2.62921339585791E-2</v>
      </c>
      <c r="W80" s="434">
        <v>2.5401511502476444E-2</v>
      </c>
      <c r="X80" s="434">
        <v>2.410417010644823E-2</v>
      </c>
      <c r="Y80" s="434">
        <v>2.4141845424234209E-2</v>
      </c>
      <c r="Z80" s="434">
        <v>2.2974576435128815E-2</v>
      </c>
      <c r="AA80" s="434">
        <v>2.1973274005049833E-2</v>
      </c>
      <c r="AB80" s="434">
        <v>2.0740609864482788E-2</v>
      </c>
      <c r="AC80" s="434">
        <v>1.9664448028304207E-2</v>
      </c>
      <c r="AD80" s="434">
        <v>1.8677729923840716E-2</v>
      </c>
      <c r="AE80" s="434">
        <v>1.777525645576385E-2</v>
      </c>
      <c r="AF80" s="434">
        <v>1.7336051014267544E-2</v>
      </c>
      <c r="AG80" s="434">
        <v>1.664783544756783E-2</v>
      </c>
      <c r="AH80" s="434">
        <v>1.5786167712897595E-2</v>
      </c>
      <c r="AI80" s="434">
        <v>1.5709660756812637E-2</v>
      </c>
      <c r="AJ80" s="434">
        <v>1.5011964483007781E-2</v>
      </c>
      <c r="AK80" s="434">
        <v>1.4629738430857152E-2</v>
      </c>
      <c r="AL80" s="434">
        <v>1.4128682747028269E-2</v>
      </c>
      <c r="AM80" s="434">
        <v>1.3550563916824446E-2</v>
      </c>
      <c r="AN80" s="434">
        <v>1.3065974055333116E-2</v>
      </c>
      <c r="AO80" s="434">
        <v>1.2500484080813926E-2</v>
      </c>
      <c r="AP80" s="434">
        <v>1.1923111164898449E-2</v>
      </c>
      <c r="AQ80" s="434">
        <v>1.1381343501979248E-2</v>
      </c>
      <c r="AR80" s="434">
        <v>1.0865691294978627E-2</v>
      </c>
      <c r="AS80" s="434">
        <v>1.0400895880637782E-2</v>
      </c>
      <c r="AT80" s="434">
        <v>9.7985546995480281E-3</v>
      </c>
      <c r="AU80" s="434">
        <v>9.3195374733217925E-3</v>
      </c>
      <c r="AV80" s="434">
        <v>8.7711464343737926E-3</v>
      </c>
      <c r="AW80" s="434">
        <v>8.2023279714581454E-3</v>
      </c>
      <c r="AX80" s="434">
        <v>7.7741588551182858E-3</v>
      </c>
      <c r="AY80" s="434">
        <v>7.4358322835027229E-3</v>
      </c>
      <c r="AZ80" s="434">
        <v>7.0083857420539693E-3</v>
      </c>
      <c r="BA80" s="245">
        <v>5.7277146652792476E-3</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0.21496130696474999</v>
      </c>
      <c r="O81" s="249">
        <v>0</v>
      </c>
      <c r="P81" s="249">
        <v>0</v>
      </c>
      <c r="Q81" s="249">
        <v>0</v>
      </c>
      <c r="R81" s="249">
        <v>2.3884937491346632E-2</v>
      </c>
      <c r="S81" s="249">
        <v>2.2356465201218121E-2</v>
      </c>
      <c r="T81" s="249">
        <v>2.4273984227158443E-2</v>
      </c>
      <c r="U81" s="249">
        <v>2.6034419956552805E-2</v>
      </c>
      <c r="V81" s="249">
        <v>2.62921339585791E-2</v>
      </c>
      <c r="W81" s="249">
        <v>2.5401511502476444E-2</v>
      </c>
      <c r="X81" s="249">
        <v>2.410417010644823E-2</v>
      </c>
      <c r="Y81" s="249">
        <v>2.4141845424234209E-2</v>
      </c>
      <c r="Z81" s="249">
        <v>2.2974576435128815E-2</v>
      </c>
      <c r="AA81" s="249">
        <v>2.1973274005049833E-2</v>
      </c>
      <c r="AB81" s="249">
        <v>2.0740609864482788E-2</v>
      </c>
      <c r="AC81" s="249">
        <v>1.9664448028304207E-2</v>
      </c>
      <c r="AD81" s="249">
        <v>1.8677729923840716E-2</v>
      </c>
      <c r="AE81" s="249">
        <v>1.777525645576385E-2</v>
      </c>
      <c r="AF81" s="249">
        <v>1.7336051014267544E-2</v>
      </c>
      <c r="AG81" s="249">
        <v>1.664783544756783E-2</v>
      </c>
      <c r="AH81" s="249">
        <v>1.5786167712897595E-2</v>
      </c>
      <c r="AI81" s="249">
        <v>1.5709660756812637E-2</v>
      </c>
      <c r="AJ81" s="249">
        <v>1.5011964483007781E-2</v>
      </c>
      <c r="AK81" s="249">
        <v>1.4629738430857152E-2</v>
      </c>
      <c r="AL81" s="249">
        <v>1.4128682747028269E-2</v>
      </c>
      <c r="AM81" s="249">
        <v>1.3550563916824446E-2</v>
      </c>
      <c r="AN81" s="249">
        <v>1.3065974055333116E-2</v>
      </c>
      <c r="AO81" s="249">
        <v>1.2500484080813926E-2</v>
      </c>
      <c r="AP81" s="249">
        <v>1.1923111164898449E-2</v>
      </c>
      <c r="AQ81" s="249">
        <v>1.1381343501979248E-2</v>
      </c>
      <c r="AR81" s="249">
        <v>1.0865691294978627E-2</v>
      </c>
      <c r="AS81" s="249">
        <v>1.0400895880637782E-2</v>
      </c>
      <c r="AT81" s="249">
        <v>9.7985546995480281E-3</v>
      </c>
      <c r="AU81" s="249">
        <v>9.3195374733217925E-3</v>
      </c>
      <c r="AV81" s="249">
        <v>8.7711464343737926E-3</v>
      </c>
      <c r="AW81" s="249">
        <v>8.2023279714581454E-3</v>
      </c>
      <c r="AX81" s="249">
        <v>7.7741588551182858E-3</v>
      </c>
      <c r="AY81" s="249">
        <v>7.4358322835027229E-3</v>
      </c>
      <c r="AZ81" s="249">
        <v>7.0083857420539693E-3</v>
      </c>
      <c r="BA81" s="250">
        <v>5.7277146652792476E-3</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7268-0D9D-40AB-8D3E-9B1137D155BB}">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52019.433144393792</v>
      </c>
      <c r="D2" s="239">
        <v>49138.122139999985</v>
      </c>
      <c r="E2" s="239">
        <v>46643.68212999995</v>
      </c>
      <c r="F2" s="239">
        <v>47856.140400000004</v>
      </c>
      <c r="G2" s="239">
        <v>48121.857240000012</v>
      </c>
      <c r="H2" s="239">
        <v>46110.442507036532</v>
      </c>
      <c r="I2" s="239">
        <v>49223.523100000042</v>
      </c>
      <c r="J2" s="239">
        <v>49420.50584999998</v>
      </c>
      <c r="K2" s="239">
        <v>47419.942190000009</v>
      </c>
      <c r="L2" s="239">
        <v>34941.273449999971</v>
      </c>
      <c r="M2" s="239">
        <v>42304.297879732469</v>
      </c>
      <c r="N2" s="239">
        <v>41836.293316255462</v>
      </c>
      <c r="O2" s="239">
        <v>40234.404062039837</v>
      </c>
      <c r="P2" s="239">
        <v>39276.466474297195</v>
      </c>
      <c r="Q2" s="239">
        <v>38798.002541326896</v>
      </c>
      <c r="R2" s="239">
        <v>37766.719014627241</v>
      </c>
      <c r="S2" s="239">
        <v>34925.125992666137</v>
      </c>
      <c r="T2" s="239">
        <v>35674.869725545592</v>
      </c>
      <c r="U2" s="239">
        <v>33423.60650813672</v>
      </c>
      <c r="V2" s="239">
        <v>32743.43358484561</v>
      </c>
      <c r="W2" s="239">
        <v>31986.191371282981</v>
      </c>
      <c r="X2" s="239">
        <v>31629.836078122349</v>
      </c>
      <c r="Y2" s="239">
        <v>31074.104704236153</v>
      </c>
      <c r="Z2" s="239">
        <v>30424.661739790579</v>
      </c>
      <c r="AA2" s="239">
        <v>30007.374199118211</v>
      </c>
      <c r="AB2" s="239">
        <v>29788.005117613982</v>
      </c>
      <c r="AC2" s="239">
        <v>29713.383534174252</v>
      </c>
      <c r="AD2" s="239">
        <v>29669.625020212752</v>
      </c>
      <c r="AE2" s="239">
        <v>29630.79328897977</v>
      </c>
      <c r="AF2" s="239">
        <v>29444.527439984882</v>
      </c>
      <c r="AG2" s="239">
        <v>29088.212540448658</v>
      </c>
      <c r="AH2" s="239">
        <v>28897.131173257272</v>
      </c>
      <c r="AI2" s="239">
        <v>28511.578047293497</v>
      </c>
      <c r="AJ2" s="239">
        <v>27968.159841530007</v>
      </c>
      <c r="AK2" s="239">
        <v>27389.603145675163</v>
      </c>
      <c r="AL2" s="239">
        <v>26893.904100943633</v>
      </c>
      <c r="AM2" s="239">
        <v>26632.322230515849</v>
      </c>
      <c r="AN2" s="239">
        <v>26279.490098543418</v>
      </c>
      <c r="AO2" s="239">
        <v>25802.377566400261</v>
      </c>
      <c r="AP2" s="239">
        <v>25361.097233115401</v>
      </c>
      <c r="AQ2" s="239">
        <v>24877.039580491713</v>
      </c>
      <c r="AR2" s="239">
        <v>24538.637915045336</v>
      </c>
      <c r="AS2" s="239">
        <v>24121.445299831717</v>
      </c>
      <c r="AT2" s="239">
        <v>23599.268196368455</v>
      </c>
      <c r="AU2" s="239">
        <v>22838.751386333272</v>
      </c>
      <c r="AV2" s="239">
        <v>22352.162829866847</v>
      </c>
      <c r="AW2" s="239">
        <v>21740.121281051717</v>
      </c>
      <c r="AX2" s="239">
        <v>20584.467229022688</v>
      </c>
      <c r="AY2" s="239">
        <v>19887.60866670989</v>
      </c>
      <c r="AZ2" s="239">
        <v>18282.520348609371</v>
      </c>
      <c r="BA2" s="240">
        <v>16902.070987393556</v>
      </c>
    </row>
    <row r="3" spans="1:53" x14ac:dyDescent="0.25">
      <c r="A3" s="241" t="s">
        <v>155</v>
      </c>
      <c r="B3" s="433" t="s">
        <v>156</v>
      </c>
      <c r="C3" s="243">
        <v>51400.726879639951</v>
      </c>
      <c r="D3" s="434">
        <v>48524.60919999997</v>
      </c>
      <c r="E3" s="434">
        <v>46059.433079999952</v>
      </c>
      <c r="F3" s="434">
        <v>47316.539000000004</v>
      </c>
      <c r="G3" s="434">
        <v>47641.827300000012</v>
      </c>
      <c r="H3" s="434">
        <v>45617.238859535966</v>
      </c>
      <c r="I3" s="434">
        <v>48555.298510000044</v>
      </c>
      <c r="J3" s="434">
        <v>48793.753529999987</v>
      </c>
      <c r="K3" s="434">
        <v>46693.958140000002</v>
      </c>
      <c r="L3" s="434">
        <v>34297.186979999969</v>
      </c>
      <c r="M3" s="434">
        <v>41421.523932758544</v>
      </c>
      <c r="N3" s="434">
        <v>40925.144004650436</v>
      </c>
      <c r="O3" s="434">
        <v>39463.02747386293</v>
      </c>
      <c r="P3" s="434">
        <v>38515.598955037793</v>
      </c>
      <c r="Q3" s="434">
        <v>38162.959831678403</v>
      </c>
      <c r="R3" s="434">
        <v>37286.305023827575</v>
      </c>
      <c r="S3" s="434">
        <v>34510.663255436375</v>
      </c>
      <c r="T3" s="434">
        <v>35260.310906564227</v>
      </c>
      <c r="U3" s="434">
        <v>33036.962039604048</v>
      </c>
      <c r="V3" s="434">
        <v>32360.632778535746</v>
      </c>
      <c r="W3" s="434">
        <v>31607.82798181352</v>
      </c>
      <c r="X3" s="434">
        <v>31252.455036457992</v>
      </c>
      <c r="Y3" s="434">
        <v>30701.193802029873</v>
      </c>
      <c r="Z3" s="434">
        <v>30057.611576472555</v>
      </c>
      <c r="AA3" s="434">
        <v>29643.002587171992</v>
      </c>
      <c r="AB3" s="434">
        <v>29424.594436967534</v>
      </c>
      <c r="AC3" s="434">
        <v>29349.216604945497</v>
      </c>
      <c r="AD3" s="434">
        <v>29304.665991138838</v>
      </c>
      <c r="AE3" s="434">
        <v>29264.841853142203</v>
      </c>
      <c r="AF3" s="434">
        <v>29079.71244204371</v>
      </c>
      <c r="AG3" s="434">
        <v>28726.637666679471</v>
      </c>
      <c r="AH3" s="434">
        <v>28537.077923503584</v>
      </c>
      <c r="AI3" s="434">
        <v>28155.956511924956</v>
      </c>
      <c r="AJ3" s="434">
        <v>27618.794168562399</v>
      </c>
      <c r="AK3" s="434">
        <v>27047.120022304935</v>
      </c>
      <c r="AL3" s="434">
        <v>26557.01716187127</v>
      </c>
      <c r="AM3" s="434">
        <v>26298.166259721209</v>
      </c>
      <c r="AN3" s="434">
        <v>25949.111825273874</v>
      </c>
      <c r="AO3" s="434">
        <v>25477.45139571212</v>
      </c>
      <c r="AP3" s="434">
        <v>25041.054634187949</v>
      </c>
      <c r="AQ3" s="434">
        <v>24561.866004397034</v>
      </c>
      <c r="AR3" s="434">
        <v>24227.107440960335</v>
      </c>
      <c r="AS3" s="434">
        <v>23814.435922099059</v>
      </c>
      <c r="AT3" s="434">
        <v>23297.98351174347</v>
      </c>
      <c r="AU3" s="434">
        <v>22546.150755740782</v>
      </c>
      <c r="AV3" s="434">
        <v>22065.472496540337</v>
      </c>
      <c r="AW3" s="434">
        <v>21461.160241152622</v>
      </c>
      <c r="AX3" s="434">
        <v>20317.169565274602</v>
      </c>
      <c r="AY3" s="434">
        <v>19624.63539122208</v>
      </c>
      <c r="AZ3" s="434">
        <v>18050.909599247065</v>
      </c>
      <c r="BA3" s="245">
        <v>16683.606253530237</v>
      </c>
    </row>
    <row r="4" spans="1:53" x14ac:dyDescent="0.25">
      <c r="A4" s="246" t="s">
        <v>157</v>
      </c>
      <c r="B4" s="247" t="s">
        <v>158</v>
      </c>
      <c r="C4" s="248">
        <v>51373.856231195343</v>
      </c>
      <c r="D4" s="249">
        <v>48495.608379999976</v>
      </c>
      <c r="E4" s="249">
        <v>46026.63432999995</v>
      </c>
      <c r="F4" s="249">
        <v>47159.838950000005</v>
      </c>
      <c r="G4" s="249">
        <v>47468.428280000007</v>
      </c>
      <c r="H4" s="249">
        <v>45447.873586544294</v>
      </c>
      <c r="I4" s="249">
        <v>48367.399760000044</v>
      </c>
      <c r="J4" s="249">
        <v>48608.452299999983</v>
      </c>
      <c r="K4" s="249">
        <v>46513.557310000004</v>
      </c>
      <c r="L4" s="249">
        <v>34153.58658999997</v>
      </c>
      <c r="M4" s="249">
        <v>41263.598953075751</v>
      </c>
      <c r="N4" s="249">
        <v>40769.846320292534</v>
      </c>
      <c r="O4" s="249">
        <v>39311.336349524034</v>
      </c>
      <c r="P4" s="249">
        <v>38371.837144136392</v>
      </c>
      <c r="Q4" s="249">
        <v>37999.923708000599</v>
      </c>
      <c r="R4" s="249">
        <v>37143.761706140853</v>
      </c>
      <c r="S4" s="249">
        <v>34394.099239987161</v>
      </c>
      <c r="T4" s="249">
        <v>35143.465906538368</v>
      </c>
      <c r="U4" s="249">
        <v>32927.951071198637</v>
      </c>
      <c r="V4" s="249">
        <v>32252.676482306917</v>
      </c>
      <c r="W4" s="249">
        <v>31501.126242593949</v>
      </c>
      <c r="X4" s="249">
        <v>31146.038346664682</v>
      </c>
      <c r="Y4" s="249">
        <v>30596.084025999546</v>
      </c>
      <c r="Z4" s="249">
        <v>29954.184909889449</v>
      </c>
      <c r="AA4" s="249">
        <v>29540.38042810703</v>
      </c>
      <c r="AB4" s="249">
        <v>29322.310835923283</v>
      </c>
      <c r="AC4" s="249">
        <v>29246.806942985902</v>
      </c>
      <c r="AD4" s="249">
        <v>29202.132188868745</v>
      </c>
      <c r="AE4" s="249">
        <v>29162.126671917431</v>
      </c>
      <c r="AF4" s="249">
        <v>28977.417650984185</v>
      </c>
      <c r="AG4" s="249">
        <v>28625.340157349448</v>
      </c>
      <c r="AH4" s="249">
        <v>28436.29137597941</v>
      </c>
      <c r="AI4" s="249">
        <v>28056.52364508342</v>
      </c>
      <c r="AJ4" s="249">
        <v>27521.157795745643</v>
      </c>
      <c r="AK4" s="249">
        <v>26951.459084465514</v>
      </c>
      <c r="AL4" s="249">
        <v>26462.943200429727</v>
      </c>
      <c r="AM4" s="249">
        <v>26204.86599385535</v>
      </c>
      <c r="AN4" s="249">
        <v>25856.883755090043</v>
      </c>
      <c r="AO4" s="249">
        <v>25386.752754405177</v>
      </c>
      <c r="AP4" s="249">
        <v>24951.719919437433</v>
      </c>
      <c r="AQ4" s="249">
        <v>24473.894563979498</v>
      </c>
      <c r="AR4" s="249">
        <v>24140.152055667422</v>
      </c>
      <c r="AS4" s="249">
        <v>23728.74840435083</v>
      </c>
      <c r="AT4" s="249">
        <v>23213.895351648196</v>
      </c>
      <c r="AU4" s="249">
        <v>22464.501231446222</v>
      </c>
      <c r="AV4" s="249">
        <v>21985.473376931335</v>
      </c>
      <c r="AW4" s="249">
        <v>21383.335335628275</v>
      </c>
      <c r="AX4" s="249">
        <v>20242.731531160858</v>
      </c>
      <c r="AY4" s="249">
        <v>19551.4760885176</v>
      </c>
      <c r="AZ4" s="249">
        <v>17986.982179042716</v>
      </c>
      <c r="BA4" s="250">
        <v>16623.444235677012</v>
      </c>
    </row>
    <row r="5" spans="1:53" x14ac:dyDescent="0.25">
      <c r="A5" s="251" t="s">
        <v>159</v>
      </c>
      <c r="B5" s="252" t="s">
        <v>160</v>
      </c>
      <c r="C5" s="253">
        <v>51213.187563900115</v>
      </c>
      <c r="D5" s="254">
        <v>48383.91075999997</v>
      </c>
      <c r="E5" s="254">
        <v>45941.635329999954</v>
      </c>
      <c r="F5" s="254">
        <v>47059.140980000004</v>
      </c>
      <c r="G5" s="254">
        <v>47353.427570000007</v>
      </c>
      <c r="H5" s="254">
        <v>45325.34625353197</v>
      </c>
      <c r="I5" s="254">
        <v>48221.798970000047</v>
      </c>
      <c r="J5" s="254">
        <v>48460.751999999993</v>
      </c>
      <c r="K5" s="254">
        <v>46359.050510000008</v>
      </c>
      <c r="L5" s="254">
        <v>34067.885069999975</v>
      </c>
      <c r="M5" s="254">
        <v>41138.370782636688</v>
      </c>
      <c r="N5" s="254">
        <v>40620.089668526394</v>
      </c>
      <c r="O5" s="254">
        <v>39184.723968071186</v>
      </c>
      <c r="P5" s="254">
        <v>38263.612888959949</v>
      </c>
      <c r="Q5" s="254">
        <v>37890.318191714417</v>
      </c>
      <c r="R5" s="254">
        <v>37023.26456903341</v>
      </c>
      <c r="S5" s="254">
        <v>34281.456022203281</v>
      </c>
      <c r="T5" s="254">
        <v>35032.915040193482</v>
      </c>
      <c r="U5" s="254">
        <v>32822.504447915257</v>
      </c>
      <c r="V5" s="254">
        <v>32150.394729001047</v>
      </c>
      <c r="W5" s="254">
        <v>31402.942613069663</v>
      </c>
      <c r="X5" s="254">
        <v>31050.239787460592</v>
      </c>
      <c r="Y5" s="254">
        <v>30503.541948770751</v>
      </c>
      <c r="Z5" s="254">
        <v>29864.972179157932</v>
      </c>
      <c r="AA5" s="254">
        <v>29454.101789316122</v>
      </c>
      <c r="AB5" s="254">
        <v>29237.836501613787</v>
      </c>
      <c r="AC5" s="254">
        <v>29163.903846545607</v>
      </c>
      <c r="AD5" s="254">
        <v>29120.407590047776</v>
      </c>
      <c r="AE5" s="254">
        <v>29081.653671663702</v>
      </c>
      <c r="AF5" s="254">
        <v>28898.553400323246</v>
      </c>
      <c r="AG5" s="254">
        <v>28548.44287940874</v>
      </c>
      <c r="AH5" s="254">
        <v>28360.683630402291</v>
      </c>
      <c r="AI5" s="254">
        <v>27982.836381115176</v>
      </c>
      <c r="AJ5" s="254">
        <v>27449.662106166277</v>
      </c>
      <c r="AK5" s="254">
        <v>26882.254388136476</v>
      </c>
      <c r="AL5" s="254">
        <v>26395.750388948865</v>
      </c>
      <c r="AM5" s="254">
        <v>26139.07358294286</v>
      </c>
      <c r="AN5" s="254">
        <v>25792.632235348232</v>
      </c>
      <c r="AO5" s="254">
        <v>25324.22972259059</v>
      </c>
      <c r="AP5" s="254">
        <v>24890.848866099048</v>
      </c>
      <c r="AQ5" s="254">
        <v>24414.945794619849</v>
      </c>
      <c r="AR5" s="254">
        <v>24082.60684174734</v>
      </c>
      <c r="AS5" s="254">
        <v>23673.026533550197</v>
      </c>
      <c r="AT5" s="254">
        <v>23160.451928147584</v>
      </c>
      <c r="AU5" s="254">
        <v>22414.44274486247</v>
      </c>
      <c r="AV5" s="254">
        <v>21936.955117688914</v>
      </c>
      <c r="AW5" s="254">
        <v>21336.505156443371</v>
      </c>
      <c r="AX5" s="254">
        <v>20199.856672461494</v>
      </c>
      <c r="AY5" s="254">
        <v>19511.699208259695</v>
      </c>
      <c r="AZ5" s="254">
        <v>17951.46971714633</v>
      </c>
      <c r="BA5" s="255">
        <v>16591.351594480682</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51213.187563900115</v>
      </c>
      <c r="D7" s="259">
        <v>48383.91075999997</v>
      </c>
      <c r="E7" s="259">
        <v>45941.635329999954</v>
      </c>
      <c r="F7" s="259">
        <v>47059.140980000004</v>
      </c>
      <c r="G7" s="259">
        <v>47353.427570000007</v>
      </c>
      <c r="H7" s="259">
        <v>45325.34625353197</v>
      </c>
      <c r="I7" s="259">
        <v>48221.798970000047</v>
      </c>
      <c r="J7" s="259">
        <v>48460.751999999993</v>
      </c>
      <c r="K7" s="259">
        <v>46359.050510000008</v>
      </c>
      <c r="L7" s="259">
        <v>34067.885069999975</v>
      </c>
      <c r="M7" s="259">
        <v>41138.370782636688</v>
      </c>
      <c r="N7" s="259">
        <v>40620.089668526394</v>
      </c>
      <c r="O7" s="259">
        <v>39184.723968071186</v>
      </c>
      <c r="P7" s="259">
        <v>38263.612888959949</v>
      </c>
      <c r="Q7" s="259">
        <v>37890.318191714417</v>
      </c>
      <c r="R7" s="259">
        <v>37023.26456903341</v>
      </c>
      <c r="S7" s="259">
        <v>34281.456022203281</v>
      </c>
      <c r="T7" s="259">
        <v>35032.915040193482</v>
      </c>
      <c r="U7" s="259">
        <v>32822.504447915257</v>
      </c>
      <c r="V7" s="259">
        <v>32150.394729001047</v>
      </c>
      <c r="W7" s="259">
        <v>31402.942613069663</v>
      </c>
      <c r="X7" s="259">
        <v>31050.239787460592</v>
      </c>
      <c r="Y7" s="259">
        <v>30503.541948770751</v>
      </c>
      <c r="Z7" s="259">
        <v>29864.972179157932</v>
      </c>
      <c r="AA7" s="259">
        <v>29454.101789316122</v>
      </c>
      <c r="AB7" s="259">
        <v>29237.836501613787</v>
      </c>
      <c r="AC7" s="259">
        <v>29163.903846545607</v>
      </c>
      <c r="AD7" s="259">
        <v>29120.407590047776</v>
      </c>
      <c r="AE7" s="259">
        <v>29081.653671663702</v>
      </c>
      <c r="AF7" s="259">
        <v>28898.553400323246</v>
      </c>
      <c r="AG7" s="259">
        <v>28548.44287940874</v>
      </c>
      <c r="AH7" s="259">
        <v>28360.683630402291</v>
      </c>
      <c r="AI7" s="259">
        <v>27982.836381115176</v>
      </c>
      <c r="AJ7" s="259">
        <v>27449.662106166277</v>
      </c>
      <c r="AK7" s="259">
        <v>26882.254388136476</v>
      </c>
      <c r="AL7" s="259">
        <v>26395.750388948865</v>
      </c>
      <c r="AM7" s="259">
        <v>26139.07358294286</v>
      </c>
      <c r="AN7" s="259">
        <v>25792.632235348232</v>
      </c>
      <c r="AO7" s="259">
        <v>25324.22972259059</v>
      </c>
      <c r="AP7" s="259">
        <v>24890.848866099048</v>
      </c>
      <c r="AQ7" s="259">
        <v>24414.945794619849</v>
      </c>
      <c r="AR7" s="259">
        <v>24082.60684174734</v>
      </c>
      <c r="AS7" s="259">
        <v>23673.026533550197</v>
      </c>
      <c r="AT7" s="259">
        <v>23160.451928147584</v>
      </c>
      <c r="AU7" s="259">
        <v>22414.44274486247</v>
      </c>
      <c r="AV7" s="259">
        <v>21936.955117688914</v>
      </c>
      <c r="AW7" s="259">
        <v>21336.505156443371</v>
      </c>
      <c r="AX7" s="259">
        <v>20199.856672461494</v>
      </c>
      <c r="AY7" s="259">
        <v>19511.699208259695</v>
      </c>
      <c r="AZ7" s="259">
        <v>17951.46971714633</v>
      </c>
      <c r="BA7" s="260">
        <v>16591.351594480682</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160.66866729523173</v>
      </c>
      <c r="D11" s="254">
        <v>111.69762000000026</v>
      </c>
      <c r="E11" s="254">
        <v>84.999000000000038</v>
      </c>
      <c r="F11" s="254">
        <v>100.69797000000003</v>
      </c>
      <c r="G11" s="254">
        <v>115.00071</v>
      </c>
      <c r="H11" s="254">
        <v>122.52733301231814</v>
      </c>
      <c r="I11" s="254">
        <v>145.60079000000002</v>
      </c>
      <c r="J11" s="254">
        <v>147.70030000000003</v>
      </c>
      <c r="K11" s="254">
        <v>154.50679999999997</v>
      </c>
      <c r="L11" s="254">
        <v>85.701520000000002</v>
      </c>
      <c r="M11" s="254">
        <v>125.22817043905737</v>
      </c>
      <c r="N11" s="254">
        <v>149.75665176613171</v>
      </c>
      <c r="O11" s="254">
        <v>126.61238145284227</v>
      </c>
      <c r="P11" s="254">
        <v>108.22425517643335</v>
      </c>
      <c r="Q11" s="254">
        <v>109.6055162861846</v>
      </c>
      <c r="R11" s="254">
        <v>120.49713710744074</v>
      </c>
      <c r="S11" s="254">
        <v>112.64321778387071</v>
      </c>
      <c r="T11" s="254">
        <v>110.55086634489346</v>
      </c>
      <c r="U11" s="254">
        <v>105.44662328337105</v>
      </c>
      <c r="V11" s="254">
        <v>102.28175330587311</v>
      </c>
      <c r="W11" s="254">
        <v>98.183629524283262</v>
      </c>
      <c r="X11" s="254">
        <v>95.798559204084739</v>
      </c>
      <c r="Y11" s="254">
        <v>92.54207722879724</v>
      </c>
      <c r="Z11" s="254">
        <v>89.212730731520139</v>
      </c>
      <c r="AA11" s="254">
        <v>86.278638790910719</v>
      </c>
      <c r="AB11" s="254">
        <v>84.474334309488867</v>
      </c>
      <c r="AC11" s="254">
        <v>82.90309644029486</v>
      </c>
      <c r="AD11" s="254">
        <v>81.724598820973995</v>
      </c>
      <c r="AE11" s="254">
        <v>80.473000253719292</v>
      </c>
      <c r="AF11" s="254">
        <v>78.864250660943668</v>
      </c>
      <c r="AG11" s="254">
        <v>76.897277940709955</v>
      </c>
      <c r="AH11" s="254">
        <v>75.607745577117271</v>
      </c>
      <c r="AI11" s="254">
        <v>73.687263968241439</v>
      </c>
      <c r="AJ11" s="254">
        <v>71.495689579366072</v>
      </c>
      <c r="AK11" s="254">
        <v>69.204696329037859</v>
      </c>
      <c r="AL11" s="254">
        <v>67.192811480863156</v>
      </c>
      <c r="AM11" s="254">
        <v>65.7924109124898</v>
      </c>
      <c r="AN11" s="254">
        <v>64.251519741806277</v>
      </c>
      <c r="AO11" s="254">
        <v>62.523031814584762</v>
      </c>
      <c r="AP11" s="254">
        <v>60.871053338390453</v>
      </c>
      <c r="AQ11" s="254">
        <v>58.948769359649781</v>
      </c>
      <c r="AR11" s="254">
        <v>57.54521392008256</v>
      </c>
      <c r="AS11" s="254">
        <v>55.721870800635585</v>
      </c>
      <c r="AT11" s="254">
        <v>53.443423500612241</v>
      </c>
      <c r="AU11" s="254">
        <v>50.058486583751112</v>
      </c>
      <c r="AV11" s="254">
        <v>48.518259242417869</v>
      </c>
      <c r="AW11" s="254">
        <v>46.83017918490647</v>
      </c>
      <c r="AX11" s="254">
        <v>42.874858699363557</v>
      </c>
      <c r="AY11" s="254">
        <v>39.776880257904494</v>
      </c>
      <c r="AZ11" s="254">
        <v>35.512461896386448</v>
      </c>
      <c r="BA11" s="255">
        <v>32.092641196327577</v>
      </c>
    </row>
    <row r="12" spans="1:53" x14ac:dyDescent="0.25">
      <c r="A12" s="256" t="s">
        <v>172</v>
      </c>
      <c r="B12" s="257" t="s">
        <v>173</v>
      </c>
      <c r="C12" s="258">
        <v>160.66866729523173</v>
      </c>
      <c r="D12" s="259">
        <v>111.69762000000026</v>
      </c>
      <c r="E12" s="259">
        <v>84.999000000000038</v>
      </c>
      <c r="F12" s="259">
        <v>100.69797000000003</v>
      </c>
      <c r="G12" s="259">
        <v>115.00071</v>
      </c>
      <c r="H12" s="259">
        <v>122.52733301231814</v>
      </c>
      <c r="I12" s="259">
        <v>145.60079000000002</v>
      </c>
      <c r="J12" s="259">
        <v>147.70030000000003</v>
      </c>
      <c r="K12" s="259">
        <v>154.50679999999997</v>
      </c>
      <c r="L12" s="259">
        <v>85.701520000000002</v>
      </c>
      <c r="M12" s="259">
        <v>125.22817043905737</v>
      </c>
      <c r="N12" s="259">
        <v>149.75665176613171</v>
      </c>
      <c r="O12" s="259">
        <v>126.61238145284227</v>
      </c>
      <c r="P12" s="259">
        <v>108.22425517643335</v>
      </c>
      <c r="Q12" s="259">
        <v>109.6055162861846</v>
      </c>
      <c r="R12" s="259">
        <v>120.49713710744074</v>
      </c>
      <c r="S12" s="259">
        <v>112.64321778387071</v>
      </c>
      <c r="T12" s="259">
        <v>110.55086634489346</v>
      </c>
      <c r="U12" s="259">
        <v>105.44662328337105</v>
      </c>
      <c r="V12" s="259">
        <v>102.28175330587311</v>
      </c>
      <c r="W12" s="259">
        <v>98.183629524283262</v>
      </c>
      <c r="X12" s="259">
        <v>95.798559204084739</v>
      </c>
      <c r="Y12" s="259">
        <v>92.54207722879724</v>
      </c>
      <c r="Z12" s="259">
        <v>89.212730731520139</v>
      </c>
      <c r="AA12" s="259">
        <v>86.278638790910719</v>
      </c>
      <c r="AB12" s="259">
        <v>84.474334309488867</v>
      </c>
      <c r="AC12" s="259">
        <v>82.90309644029486</v>
      </c>
      <c r="AD12" s="259">
        <v>81.724598820973995</v>
      </c>
      <c r="AE12" s="259">
        <v>80.473000253719292</v>
      </c>
      <c r="AF12" s="259">
        <v>78.864250660943668</v>
      </c>
      <c r="AG12" s="259">
        <v>76.897277940709955</v>
      </c>
      <c r="AH12" s="259">
        <v>75.607745577117271</v>
      </c>
      <c r="AI12" s="259">
        <v>73.687263968241439</v>
      </c>
      <c r="AJ12" s="259">
        <v>71.495689579366072</v>
      </c>
      <c r="AK12" s="259">
        <v>69.204696329037859</v>
      </c>
      <c r="AL12" s="259">
        <v>67.192811480863156</v>
      </c>
      <c r="AM12" s="259">
        <v>65.7924109124898</v>
      </c>
      <c r="AN12" s="259">
        <v>64.251519741806277</v>
      </c>
      <c r="AO12" s="259">
        <v>62.523031814584762</v>
      </c>
      <c r="AP12" s="259">
        <v>60.871053338390453</v>
      </c>
      <c r="AQ12" s="259">
        <v>58.948769359649781</v>
      </c>
      <c r="AR12" s="259">
        <v>57.54521392008256</v>
      </c>
      <c r="AS12" s="259">
        <v>55.721870800635585</v>
      </c>
      <c r="AT12" s="259">
        <v>53.443423500612241</v>
      </c>
      <c r="AU12" s="259">
        <v>50.058486583751112</v>
      </c>
      <c r="AV12" s="259">
        <v>48.518259242417869</v>
      </c>
      <c r="AW12" s="259">
        <v>46.83017918490647</v>
      </c>
      <c r="AX12" s="259">
        <v>42.874858699363557</v>
      </c>
      <c r="AY12" s="259">
        <v>39.776880257904494</v>
      </c>
      <c r="AZ12" s="259">
        <v>35.512461896386448</v>
      </c>
      <c r="BA12" s="260">
        <v>32.092641196327577</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125.20004999999999</v>
      </c>
      <c r="G15" s="249">
        <v>135.49996999999999</v>
      </c>
      <c r="H15" s="249">
        <v>129.04836058964062</v>
      </c>
      <c r="I15" s="249">
        <v>144.9</v>
      </c>
      <c r="J15" s="249">
        <v>139.29995</v>
      </c>
      <c r="K15" s="249">
        <v>140.59970999999996</v>
      </c>
      <c r="L15" s="249">
        <v>124.39973000000002</v>
      </c>
      <c r="M15" s="249">
        <v>136.3810985046243</v>
      </c>
      <c r="N15" s="249">
        <v>134.90016374067147</v>
      </c>
      <c r="O15" s="249">
        <v>130.76823150061199</v>
      </c>
      <c r="P15" s="249">
        <v>122.2177925079655</v>
      </c>
      <c r="Q15" s="249">
        <v>135.97488358990458</v>
      </c>
      <c r="R15" s="249">
        <v>133.27602653410111</v>
      </c>
      <c r="S15" s="249">
        <v>116.5640154492169</v>
      </c>
      <c r="T15" s="249">
        <v>116.84500002585969</v>
      </c>
      <c r="U15" s="249">
        <v>109.01096840542264</v>
      </c>
      <c r="V15" s="249">
        <v>107.95629622882574</v>
      </c>
      <c r="W15" s="249">
        <v>106.70173921956905</v>
      </c>
      <c r="X15" s="249">
        <v>106.41668979330942</v>
      </c>
      <c r="Y15" s="249">
        <v>105.10977603032357</v>
      </c>
      <c r="Z15" s="249">
        <v>103.42666658310556</v>
      </c>
      <c r="AA15" s="249">
        <v>102.62215906496517</v>
      </c>
      <c r="AB15" s="249">
        <v>102.28360104425792</v>
      </c>
      <c r="AC15" s="249">
        <v>102.40966195960608</v>
      </c>
      <c r="AD15" s="249">
        <v>102.53380227008815</v>
      </c>
      <c r="AE15" s="249">
        <v>102.7151812247801</v>
      </c>
      <c r="AF15" s="249">
        <v>102.29479105952095</v>
      </c>
      <c r="AG15" s="249">
        <v>101.29750933002657</v>
      </c>
      <c r="AH15" s="249">
        <v>100.78654752417481</v>
      </c>
      <c r="AI15" s="249">
        <v>99.432866841533965</v>
      </c>
      <c r="AJ15" s="249">
        <v>97.636372816757557</v>
      </c>
      <c r="AK15" s="249">
        <v>95.660937839420029</v>
      </c>
      <c r="AL15" s="249">
        <v>94.073961441544114</v>
      </c>
      <c r="AM15" s="249">
        <v>93.300265865858563</v>
      </c>
      <c r="AN15" s="249">
        <v>92.228070183834248</v>
      </c>
      <c r="AO15" s="249">
        <v>90.698641306938626</v>
      </c>
      <c r="AP15" s="249">
        <v>89.334714750512063</v>
      </c>
      <c r="AQ15" s="249">
        <v>87.971440417538318</v>
      </c>
      <c r="AR15" s="249">
        <v>86.95538529290998</v>
      </c>
      <c r="AS15" s="249">
        <v>85.687517748226782</v>
      </c>
      <c r="AT15" s="249">
        <v>84.088160095277047</v>
      </c>
      <c r="AU15" s="249">
        <v>81.649524294562639</v>
      </c>
      <c r="AV15" s="249">
        <v>79.999119608999237</v>
      </c>
      <c r="AW15" s="249">
        <v>77.824905524349148</v>
      </c>
      <c r="AX15" s="249">
        <v>74.438034113744806</v>
      </c>
      <c r="AY15" s="249">
        <v>73.159302704478677</v>
      </c>
      <c r="AZ15" s="249">
        <v>63.927420204352472</v>
      </c>
      <c r="BA15" s="250">
        <v>60.162017853225592</v>
      </c>
    </row>
    <row r="16" spans="1:53" x14ac:dyDescent="0.25">
      <c r="A16" s="251" t="s">
        <v>180</v>
      </c>
      <c r="B16" s="252" t="s">
        <v>181</v>
      </c>
      <c r="C16" s="253">
        <v>0</v>
      </c>
      <c r="D16" s="254">
        <v>0</v>
      </c>
      <c r="E16" s="254">
        <v>0</v>
      </c>
      <c r="F16" s="254">
        <v>125.20004999999999</v>
      </c>
      <c r="G16" s="254">
        <v>135.49996999999999</v>
      </c>
      <c r="H16" s="254">
        <v>129.04836058964062</v>
      </c>
      <c r="I16" s="254">
        <v>144.9</v>
      </c>
      <c r="J16" s="254">
        <v>139.29995</v>
      </c>
      <c r="K16" s="254">
        <v>140.59970999999996</v>
      </c>
      <c r="L16" s="254">
        <v>124.39973000000002</v>
      </c>
      <c r="M16" s="254">
        <v>136.3810985046243</v>
      </c>
      <c r="N16" s="254">
        <v>134.90016374067147</v>
      </c>
      <c r="O16" s="254">
        <v>130.76823150061199</v>
      </c>
      <c r="P16" s="254">
        <v>122.2177925079655</v>
      </c>
      <c r="Q16" s="254">
        <v>135.97488358990458</v>
      </c>
      <c r="R16" s="254">
        <v>133.27602653410111</v>
      </c>
      <c r="S16" s="254">
        <v>116.5640154492169</v>
      </c>
      <c r="T16" s="254">
        <v>116.84500002585969</v>
      </c>
      <c r="U16" s="254">
        <v>109.01096840542264</v>
      </c>
      <c r="V16" s="254">
        <v>107.95629622882574</v>
      </c>
      <c r="W16" s="254">
        <v>106.70173921956905</v>
      </c>
      <c r="X16" s="254">
        <v>106.41668979330942</v>
      </c>
      <c r="Y16" s="254">
        <v>105.10977603032357</v>
      </c>
      <c r="Z16" s="254">
        <v>103.42666658310556</v>
      </c>
      <c r="AA16" s="254">
        <v>102.62215906496517</v>
      </c>
      <c r="AB16" s="254">
        <v>102.28360104425792</v>
      </c>
      <c r="AC16" s="254">
        <v>102.40966195960608</v>
      </c>
      <c r="AD16" s="254">
        <v>102.53380227008815</v>
      </c>
      <c r="AE16" s="254">
        <v>102.7151812247801</v>
      </c>
      <c r="AF16" s="254">
        <v>102.29479105952095</v>
      </c>
      <c r="AG16" s="254">
        <v>101.29750933002657</v>
      </c>
      <c r="AH16" s="254">
        <v>100.78654752417481</v>
      </c>
      <c r="AI16" s="254">
        <v>99.432866841533965</v>
      </c>
      <c r="AJ16" s="254">
        <v>97.636372816757557</v>
      </c>
      <c r="AK16" s="254">
        <v>95.660937839420029</v>
      </c>
      <c r="AL16" s="254">
        <v>94.073961441544114</v>
      </c>
      <c r="AM16" s="254">
        <v>93.300265865858563</v>
      </c>
      <c r="AN16" s="254">
        <v>92.228070183834248</v>
      </c>
      <c r="AO16" s="254">
        <v>90.698641306938626</v>
      </c>
      <c r="AP16" s="254">
        <v>89.334714750512063</v>
      </c>
      <c r="AQ16" s="254">
        <v>87.971440417538318</v>
      </c>
      <c r="AR16" s="254">
        <v>86.95538529290998</v>
      </c>
      <c r="AS16" s="254">
        <v>85.687517748226782</v>
      </c>
      <c r="AT16" s="254">
        <v>84.088160095277047</v>
      </c>
      <c r="AU16" s="254">
        <v>81.649524294562639</v>
      </c>
      <c r="AV16" s="254">
        <v>79.999119608999237</v>
      </c>
      <c r="AW16" s="254">
        <v>77.824905524349148</v>
      </c>
      <c r="AX16" s="254">
        <v>74.438034113744806</v>
      </c>
      <c r="AY16" s="254">
        <v>73.159302704478677</v>
      </c>
      <c r="AZ16" s="254">
        <v>63.927420204352472</v>
      </c>
      <c r="BA16" s="255">
        <v>60.162017853225592</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26.870648444612204</v>
      </c>
      <c r="D20" s="249">
        <v>29.000819999999997</v>
      </c>
      <c r="E20" s="249">
        <v>32.798749999999998</v>
      </c>
      <c r="F20" s="249">
        <v>31.500000000000004</v>
      </c>
      <c r="G20" s="249">
        <v>37.899049999999995</v>
      </c>
      <c r="H20" s="249">
        <v>40.316912402028549</v>
      </c>
      <c r="I20" s="249">
        <v>42.998750000000008</v>
      </c>
      <c r="J20" s="249">
        <v>46.001280000000001</v>
      </c>
      <c r="K20" s="249">
        <v>39.801119999999997</v>
      </c>
      <c r="L20" s="249">
        <v>19.200659999999999</v>
      </c>
      <c r="M20" s="249">
        <v>21.543881178175688</v>
      </c>
      <c r="N20" s="249">
        <v>20.3975206172376</v>
      </c>
      <c r="O20" s="249">
        <v>20.922892838281079</v>
      </c>
      <c r="P20" s="249">
        <v>21.544018393441842</v>
      </c>
      <c r="Q20" s="249">
        <v>27.061240087895296</v>
      </c>
      <c r="R20" s="249">
        <v>9.2672911526250115</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534.25036097472946</v>
      </c>
      <c r="D21" s="434">
        <v>558.01219999999989</v>
      </c>
      <c r="E21" s="434">
        <v>526.84921000000008</v>
      </c>
      <c r="F21" s="434">
        <v>533.00142000000005</v>
      </c>
      <c r="G21" s="434">
        <v>476.1299600000001</v>
      </c>
      <c r="H21" s="434">
        <v>488.02073387117059</v>
      </c>
      <c r="I21" s="434">
        <v>662.82459999999992</v>
      </c>
      <c r="J21" s="434">
        <v>619.65232000000015</v>
      </c>
      <c r="K21" s="434">
        <v>720.68404999999984</v>
      </c>
      <c r="L21" s="434">
        <v>616.88646999999992</v>
      </c>
      <c r="M21" s="434">
        <v>862.42428369454751</v>
      </c>
      <c r="N21" s="434">
        <v>906.51570220456608</v>
      </c>
      <c r="O21" s="434">
        <v>767.05347835178452</v>
      </c>
      <c r="P21" s="434">
        <v>756.18613424378134</v>
      </c>
      <c r="Q21" s="434">
        <v>624.1991271111583</v>
      </c>
      <c r="R21" s="434">
        <v>447.88351384398385</v>
      </c>
      <c r="S21" s="434">
        <v>391.70899268330351</v>
      </c>
      <c r="T21" s="434">
        <v>392.73581995975684</v>
      </c>
      <c r="U21" s="434">
        <v>366.35973163714431</v>
      </c>
      <c r="V21" s="434">
        <v>362.76375257068855</v>
      </c>
      <c r="W21" s="434">
        <v>358.49748043641745</v>
      </c>
      <c r="X21" s="434">
        <v>357.49063742922289</v>
      </c>
      <c r="Y21" s="434">
        <v>353.05678313616039</v>
      </c>
      <c r="Z21" s="434">
        <v>347.36706178759403</v>
      </c>
      <c r="AA21" s="434">
        <v>344.62665546899143</v>
      </c>
      <c r="AB21" s="434">
        <v>343.45668614178504</v>
      </c>
      <c r="AC21" s="434">
        <v>343.84945001399706</v>
      </c>
      <c r="AD21" s="434">
        <v>344.23832211368784</v>
      </c>
      <c r="AE21" s="434">
        <v>344.81877756813981</v>
      </c>
      <c r="AF21" s="434">
        <v>343.38100612670235</v>
      </c>
      <c r="AG21" s="434">
        <v>340.00889693549863</v>
      </c>
      <c r="AH21" s="434">
        <v>338.27612087608088</v>
      </c>
      <c r="AI21" s="434">
        <v>333.71568003843061</v>
      </c>
      <c r="AJ21" s="434">
        <v>327.67311631984251</v>
      </c>
      <c r="AK21" s="434">
        <v>321.02812010476163</v>
      </c>
      <c r="AL21" s="434">
        <v>315.68918197094871</v>
      </c>
      <c r="AM21" s="434">
        <v>313.07905561917568</v>
      </c>
      <c r="AN21" s="434">
        <v>309.46851924041545</v>
      </c>
      <c r="AO21" s="434">
        <v>304.32486344838355</v>
      </c>
      <c r="AP21" s="434">
        <v>299.73666535710777</v>
      </c>
      <c r="AQ21" s="434">
        <v>295.15188657454837</v>
      </c>
      <c r="AR21" s="434">
        <v>291.73197813958814</v>
      </c>
      <c r="AS21" s="434">
        <v>287.4685231971157</v>
      </c>
      <c r="AT21" s="434">
        <v>282.09385314387822</v>
      </c>
      <c r="AU21" s="434">
        <v>273.90460629786838</v>
      </c>
      <c r="AV21" s="434">
        <v>268.3596700973543</v>
      </c>
      <c r="AW21" s="434">
        <v>261.05901928464777</v>
      </c>
      <c r="AX21" s="434">
        <v>249.69932533577958</v>
      </c>
      <c r="AY21" s="434">
        <v>245.40607491892473</v>
      </c>
      <c r="AZ21" s="434">
        <v>214.46922598481189</v>
      </c>
      <c r="BA21" s="245">
        <v>201.79623916357656</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534.25036097472946</v>
      </c>
      <c r="D30" s="249">
        <v>558.01219999999989</v>
      </c>
      <c r="E30" s="249">
        <v>526.84921000000008</v>
      </c>
      <c r="F30" s="249">
        <v>533.00142000000005</v>
      </c>
      <c r="G30" s="249">
        <v>476.1299600000001</v>
      </c>
      <c r="H30" s="249">
        <v>488.02073387117059</v>
      </c>
      <c r="I30" s="249">
        <v>662.82459999999992</v>
      </c>
      <c r="J30" s="249">
        <v>619.65232000000015</v>
      </c>
      <c r="K30" s="249">
        <v>720.68404999999984</v>
      </c>
      <c r="L30" s="249">
        <v>616.88646999999992</v>
      </c>
      <c r="M30" s="249">
        <v>862.42428369454751</v>
      </c>
      <c r="N30" s="249">
        <v>906.51570220456608</v>
      </c>
      <c r="O30" s="249">
        <v>767.05347835178452</v>
      </c>
      <c r="P30" s="249">
        <v>756.18613424378134</v>
      </c>
      <c r="Q30" s="249">
        <v>624.1991271111583</v>
      </c>
      <c r="R30" s="249">
        <v>447.88351384398385</v>
      </c>
      <c r="S30" s="249">
        <v>391.70899268330351</v>
      </c>
      <c r="T30" s="249">
        <v>392.73581995975684</v>
      </c>
      <c r="U30" s="249">
        <v>366.35973163714431</v>
      </c>
      <c r="V30" s="249">
        <v>362.76375257068855</v>
      </c>
      <c r="W30" s="249">
        <v>358.49748043641745</v>
      </c>
      <c r="X30" s="249">
        <v>357.49063742922289</v>
      </c>
      <c r="Y30" s="249">
        <v>353.05678313616039</v>
      </c>
      <c r="Z30" s="249">
        <v>347.36706178759403</v>
      </c>
      <c r="AA30" s="249">
        <v>344.62665546899143</v>
      </c>
      <c r="AB30" s="249">
        <v>343.45668614178504</v>
      </c>
      <c r="AC30" s="249">
        <v>343.84945001399706</v>
      </c>
      <c r="AD30" s="249">
        <v>344.23832211368784</v>
      </c>
      <c r="AE30" s="249">
        <v>344.81877756813981</v>
      </c>
      <c r="AF30" s="249">
        <v>343.38100612670235</v>
      </c>
      <c r="AG30" s="249">
        <v>340.00889693549863</v>
      </c>
      <c r="AH30" s="249">
        <v>338.27612087608088</v>
      </c>
      <c r="AI30" s="249">
        <v>333.71568003843061</v>
      </c>
      <c r="AJ30" s="249">
        <v>327.67311631984251</v>
      </c>
      <c r="AK30" s="249">
        <v>321.02812010476163</v>
      </c>
      <c r="AL30" s="249">
        <v>315.68918197094871</v>
      </c>
      <c r="AM30" s="249">
        <v>313.07905561917568</v>
      </c>
      <c r="AN30" s="249">
        <v>309.46851924041545</v>
      </c>
      <c r="AO30" s="249">
        <v>304.32486344838355</v>
      </c>
      <c r="AP30" s="249">
        <v>299.73666535710777</v>
      </c>
      <c r="AQ30" s="249">
        <v>295.15188657454837</v>
      </c>
      <c r="AR30" s="249">
        <v>291.73197813958814</v>
      </c>
      <c r="AS30" s="249">
        <v>287.4685231971157</v>
      </c>
      <c r="AT30" s="249">
        <v>282.09385314387822</v>
      </c>
      <c r="AU30" s="249">
        <v>273.90460629786838</v>
      </c>
      <c r="AV30" s="249">
        <v>268.3596700973543</v>
      </c>
      <c r="AW30" s="249">
        <v>261.05901928464777</v>
      </c>
      <c r="AX30" s="249">
        <v>249.69932533577958</v>
      </c>
      <c r="AY30" s="249">
        <v>245.40607491892473</v>
      </c>
      <c r="AZ30" s="249">
        <v>214.46922598481189</v>
      </c>
      <c r="BA30" s="250">
        <v>201.79623916357656</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0.99995999999999996</v>
      </c>
      <c r="F44" s="254">
        <v>1</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534.25036097472946</v>
      </c>
      <c r="D45" s="254">
        <v>558.01219999999989</v>
      </c>
      <c r="E45" s="254">
        <v>525.84924999999998</v>
      </c>
      <c r="F45" s="254">
        <v>532.00141999999994</v>
      </c>
      <c r="G45" s="254">
        <v>476.1299600000001</v>
      </c>
      <c r="H45" s="254">
        <v>488.02073387117059</v>
      </c>
      <c r="I45" s="254">
        <v>662.82459999999992</v>
      </c>
      <c r="J45" s="254">
        <v>619.65232000000015</v>
      </c>
      <c r="K45" s="254">
        <v>720.68404999999984</v>
      </c>
      <c r="L45" s="254">
        <v>616.88646999999992</v>
      </c>
      <c r="M45" s="254">
        <v>862.42428369454751</v>
      </c>
      <c r="N45" s="254">
        <v>906.51570220456608</v>
      </c>
      <c r="O45" s="254">
        <v>767.05347835178452</v>
      </c>
      <c r="P45" s="254">
        <v>756.18613424378134</v>
      </c>
      <c r="Q45" s="254">
        <v>624.1991271111583</v>
      </c>
      <c r="R45" s="254">
        <v>447.88351384398385</v>
      </c>
      <c r="S45" s="254">
        <v>391.70899268330351</v>
      </c>
      <c r="T45" s="254">
        <v>392.73581995975684</v>
      </c>
      <c r="U45" s="254">
        <v>366.35973163714431</v>
      </c>
      <c r="V45" s="254">
        <v>362.76375257068855</v>
      </c>
      <c r="W45" s="254">
        <v>358.49748043641745</v>
      </c>
      <c r="X45" s="254">
        <v>357.49063742922289</v>
      </c>
      <c r="Y45" s="254">
        <v>353.05678313616039</v>
      </c>
      <c r="Z45" s="254">
        <v>347.36706178759403</v>
      </c>
      <c r="AA45" s="254">
        <v>344.62665546899143</v>
      </c>
      <c r="AB45" s="254">
        <v>343.45668614178504</v>
      </c>
      <c r="AC45" s="254">
        <v>343.84945001399706</v>
      </c>
      <c r="AD45" s="254">
        <v>344.23832211368784</v>
      </c>
      <c r="AE45" s="254">
        <v>344.81877756813981</v>
      </c>
      <c r="AF45" s="254">
        <v>343.38100612670235</v>
      </c>
      <c r="AG45" s="254">
        <v>340.00889693549863</v>
      </c>
      <c r="AH45" s="254">
        <v>338.27612087608088</v>
      </c>
      <c r="AI45" s="254">
        <v>333.71568003843061</v>
      </c>
      <c r="AJ45" s="254">
        <v>327.67311631984251</v>
      </c>
      <c r="AK45" s="254">
        <v>321.02812010476163</v>
      </c>
      <c r="AL45" s="254">
        <v>315.68918197094871</v>
      </c>
      <c r="AM45" s="254">
        <v>313.07905561917568</v>
      </c>
      <c r="AN45" s="254">
        <v>309.46851924041545</v>
      </c>
      <c r="AO45" s="254">
        <v>304.32486344838355</v>
      </c>
      <c r="AP45" s="254">
        <v>299.73666535710777</v>
      </c>
      <c r="AQ45" s="254">
        <v>295.15188657454837</v>
      </c>
      <c r="AR45" s="254">
        <v>291.73197813958814</v>
      </c>
      <c r="AS45" s="254">
        <v>287.4685231971157</v>
      </c>
      <c r="AT45" s="254">
        <v>282.09385314387822</v>
      </c>
      <c r="AU45" s="254">
        <v>273.90460629786838</v>
      </c>
      <c r="AV45" s="254">
        <v>268.3596700973543</v>
      </c>
      <c r="AW45" s="254">
        <v>261.05901928464777</v>
      </c>
      <c r="AX45" s="254">
        <v>249.69932533577958</v>
      </c>
      <c r="AY45" s="254">
        <v>245.40607491892473</v>
      </c>
      <c r="AZ45" s="254">
        <v>214.46922598481189</v>
      </c>
      <c r="BA45" s="255">
        <v>201.79623916357656</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0.9553835865099809</v>
      </c>
      <c r="I47" s="259">
        <v>1</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534.25036097472946</v>
      </c>
      <c r="D49" s="259">
        <v>558.01219999999989</v>
      </c>
      <c r="E49" s="259">
        <v>525.84924999999998</v>
      </c>
      <c r="F49" s="259">
        <v>532.00141999999994</v>
      </c>
      <c r="G49" s="259">
        <v>476.1299600000001</v>
      </c>
      <c r="H49" s="259">
        <v>487.06535028466061</v>
      </c>
      <c r="I49" s="259">
        <v>661.82459999999992</v>
      </c>
      <c r="J49" s="259">
        <v>619.65232000000015</v>
      </c>
      <c r="K49" s="259">
        <v>720.68404999999984</v>
      </c>
      <c r="L49" s="259">
        <v>616.88646999999992</v>
      </c>
      <c r="M49" s="259">
        <v>862.42428369454751</v>
      </c>
      <c r="N49" s="259">
        <v>906.51570220456608</v>
      </c>
      <c r="O49" s="259">
        <v>767.05347835178452</v>
      </c>
      <c r="P49" s="259">
        <v>756.18613424378134</v>
      </c>
      <c r="Q49" s="259">
        <v>624.1991271111583</v>
      </c>
      <c r="R49" s="259">
        <v>447.88351384398385</v>
      </c>
      <c r="S49" s="259">
        <v>391.70899268330351</v>
      </c>
      <c r="T49" s="259">
        <v>392.73581995975684</v>
      </c>
      <c r="U49" s="259">
        <v>366.35973163714431</v>
      </c>
      <c r="V49" s="259">
        <v>362.76375257068855</v>
      </c>
      <c r="W49" s="259">
        <v>358.49748043641745</v>
      </c>
      <c r="X49" s="259">
        <v>357.49063742922289</v>
      </c>
      <c r="Y49" s="259">
        <v>353.05678313616039</v>
      </c>
      <c r="Z49" s="259">
        <v>347.36706178759403</v>
      </c>
      <c r="AA49" s="259">
        <v>344.62665546899143</v>
      </c>
      <c r="AB49" s="259">
        <v>343.45668614178504</v>
      </c>
      <c r="AC49" s="259">
        <v>343.84945001399706</v>
      </c>
      <c r="AD49" s="259">
        <v>344.23832211368784</v>
      </c>
      <c r="AE49" s="259">
        <v>344.81877756813981</v>
      </c>
      <c r="AF49" s="259">
        <v>343.38100612670235</v>
      </c>
      <c r="AG49" s="259">
        <v>340.00889693549863</v>
      </c>
      <c r="AH49" s="259">
        <v>338.27612087608088</v>
      </c>
      <c r="AI49" s="259">
        <v>333.71568003843061</v>
      </c>
      <c r="AJ49" s="259">
        <v>327.67311631984251</v>
      </c>
      <c r="AK49" s="259">
        <v>321.02812010476163</v>
      </c>
      <c r="AL49" s="259">
        <v>315.68918197094871</v>
      </c>
      <c r="AM49" s="259">
        <v>313.07905561917568</v>
      </c>
      <c r="AN49" s="259">
        <v>309.46851924041545</v>
      </c>
      <c r="AO49" s="259">
        <v>304.32486344838355</v>
      </c>
      <c r="AP49" s="259">
        <v>299.73666535710777</v>
      </c>
      <c r="AQ49" s="259">
        <v>295.15188657454837</v>
      </c>
      <c r="AR49" s="259">
        <v>291.73197813958814</v>
      </c>
      <c r="AS49" s="259">
        <v>287.4685231971157</v>
      </c>
      <c r="AT49" s="259">
        <v>282.09385314387822</v>
      </c>
      <c r="AU49" s="259">
        <v>273.90460629786838</v>
      </c>
      <c r="AV49" s="259">
        <v>268.3596700973543</v>
      </c>
      <c r="AW49" s="259">
        <v>261.05901928464777</v>
      </c>
      <c r="AX49" s="259">
        <v>249.69932533577958</v>
      </c>
      <c r="AY49" s="259">
        <v>245.40607491892473</v>
      </c>
      <c r="AZ49" s="259">
        <v>214.46922598481189</v>
      </c>
      <c r="BA49" s="260">
        <v>201.79623916357656</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84.455903779102769</v>
      </c>
      <c r="D52" s="434">
        <v>55.500740000000008</v>
      </c>
      <c r="E52" s="434">
        <v>57.399840000000005</v>
      </c>
      <c r="F52" s="434">
        <v>6.5999799999999995</v>
      </c>
      <c r="G52" s="434">
        <v>3.8999799999999998</v>
      </c>
      <c r="H52" s="434">
        <v>5.1829136294097804</v>
      </c>
      <c r="I52" s="434">
        <v>5.3999899999999998</v>
      </c>
      <c r="J52" s="434">
        <v>7.1000000000000005</v>
      </c>
      <c r="K52" s="434">
        <v>5.3</v>
      </c>
      <c r="L52" s="434">
        <v>27.200000000000003</v>
      </c>
      <c r="M52" s="434">
        <v>20.349663279370986</v>
      </c>
      <c r="N52" s="434">
        <v>4.6336094004530466</v>
      </c>
      <c r="O52" s="434">
        <v>4.3231098251318221</v>
      </c>
      <c r="P52" s="434">
        <v>4.6813850156149357</v>
      </c>
      <c r="Q52" s="434">
        <v>10.84358253733134</v>
      </c>
      <c r="R52" s="434">
        <v>32.530476955684378</v>
      </c>
      <c r="S52" s="434">
        <v>22.753744546457263</v>
      </c>
      <c r="T52" s="434">
        <v>21.822999021594931</v>
      </c>
      <c r="U52" s="434">
        <v>20.284736895527455</v>
      </c>
      <c r="V52" s="434">
        <v>20.037053739175906</v>
      </c>
      <c r="W52" s="434">
        <v>19.865909033047704</v>
      </c>
      <c r="X52" s="434">
        <v>19.89040423513481</v>
      </c>
      <c r="Y52" s="434">
        <v>19.854119070126302</v>
      </c>
      <c r="Z52" s="434">
        <v>19.683101530427891</v>
      </c>
      <c r="AA52" s="434">
        <v>19.744956477236755</v>
      </c>
      <c r="AB52" s="434">
        <v>19.953994504660997</v>
      </c>
      <c r="AC52" s="434">
        <v>20.317479214755643</v>
      </c>
      <c r="AD52" s="434">
        <v>20.720706960225009</v>
      </c>
      <c r="AE52" s="434">
        <v>21.132658269419657</v>
      </c>
      <c r="AF52" s="434">
        <v>21.433991814469909</v>
      </c>
      <c r="AG52" s="434">
        <v>21.565976833682704</v>
      </c>
      <c r="AH52" s="434">
        <v>21.777128877609776</v>
      </c>
      <c r="AI52" s="434">
        <v>21.905855330111191</v>
      </c>
      <c r="AJ52" s="434">
        <v>21.692556647766921</v>
      </c>
      <c r="AK52" s="434">
        <v>21.455003265469308</v>
      </c>
      <c r="AL52" s="434">
        <v>21.197757101411909</v>
      </c>
      <c r="AM52" s="434">
        <v>21.076915175459678</v>
      </c>
      <c r="AN52" s="434">
        <v>20.909754029132149</v>
      </c>
      <c r="AO52" s="434">
        <v>20.601307239760434</v>
      </c>
      <c r="AP52" s="434">
        <v>20.305933570341963</v>
      </c>
      <c r="AQ52" s="434">
        <v>20.021689520127431</v>
      </c>
      <c r="AR52" s="434">
        <v>19.79849594541276</v>
      </c>
      <c r="AS52" s="434">
        <v>19.540854535547702</v>
      </c>
      <c r="AT52" s="434">
        <v>19.190831481105239</v>
      </c>
      <c r="AU52" s="434">
        <v>18.696024294614677</v>
      </c>
      <c r="AV52" s="434">
        <v>18.330663229153586</v>
      </c>
      <c r="AW52" s="434">
        <v>17.902020614447814</v>
      </c>
      <c r="AX52" s="434">
        <v>17.598338412303036</v>
      </c>
      <c r="AY52" s="434">
        <v>17.567200568884619</v>
      </c>
      <c r="AZ52" s="434">
        <v>17.141523377490028</v>
      </c>
      <c r="BA52" s="245">
        <v>16.668494699738755</v>
      </c>
    </row>
    <row r="53" spans="1:53" x14ac:dyDescent="0.25">
      <c r="A53" s="246" t="s">
        <v>44</v>
      </c>
      <c r="B53" s="247" t="s">
        <v>251</v>
      </c>
      <c r="C53" s="248">
        <v>84.455903779102769</v>
      </c>
      <c r="D53" s="249">
        <v>55.500740000000008</v>
      </c>
      <c r="E53" s="249">
        <v>57.399840000000005</v>
      </c>
      <c r="F53" s="249">
        <v>6.5999799999999995</v>
      </c>
      <c r="G53" s="249">
        <v>3.8999799999999998</v>
      </c>
      <c r="H53" s="249">
        <v>5.1829136294097804</v>
      </c>
      <c r="I53" s="249">
        <v>5.3999899999999998</v>
      </c>
      <c r="J53" s="249">
        <v>7.1000000000000005</v>
      </c>
      <c r="K53" s="249">
        <v>5.3</v>
      </c>
      <c r="L53" s="249">
        <v>27.200000000000003</v>
      </c>
      <c r="M53" s="249">
        <v>20.349663279370986</v>
      </c>
      <c r="N53" s="249">
        <v>4.6336094004530466</v>
      </c>
      <c r="O53" s="249">
        <v>4.3231098251318221</v>
      </c>
      <c r="P53" s="249">
        <v>4.6813850156149357</v>
      </c>
      <c r="Q53" s="249">
        <v>10.84358253733134</v>
      </c>
      <c r="R53" s="249">
        <v>32.530476955684378</v>
      </c>
      <c r="S53" s="249">
        <v>22.753744546457263</v>
      </c>
      <c r="T53" s="249">
        <v>21.822999021594931</v>
      </c>
      <c r="U53" s="249">
        <v>20.284736895527455</v>
      </c>
      <c r="V53" s="249">
        <v>20.037053739175906</v>
      </c>
      <c r="W53" s="249">
        <v>19.865909033047704</v>
      </c>
      <c r="X53" s="249">
        <v>19.89040423513481</v>
      </c>
      <c r="Y53" s="249">
        <v>19.854119070126302</v>
      </c>
      <c r="Z53" s="249">
        <v>19.683101530427891</v>
      </c>
      <c r="AA53" s="249">
        <v>19.744956477236755</v>
      </c>
      <c r="AB53" s="249">
        <v>19.953994504660997</v>
      </c>
      <c r="AC53" s="249">
        <v>20.317479214755643</v>
      </c>
      <c r="AD53" s="249">
        <v>20.720706960225009</v>
      </c>
      <c r="AE53" s="249">
        <v>21.132658269419657</v>
      </c>
      <c r="AF53" s="249">
        <v>21.433991814469909</v>
      </c>
      <c r="AG53" s="249">
        <v>21.565976833682704</v>
      </c>
      <c r="AH53" s="249">
        <v>21.777128877609776</v>
      </c>
      <c r="AI53" s="249">
        <v>21.905855330111191</v>
      </c>
      <c r="AJ53" s="249">
        <v>21.692556647766921</v>
      </c>
      <c r="AK53" s="249">
        <v>21.455003265469308</v>
      </c>
      <c r="AL53" s="249">
        <v>21.197757101411909</v>
      </c>
      <c r="AM53" s="249">
        <v>21.076915175459678</v>
      </c>
      <c r="AN53" s="249">
        <v>20.909754029132149</v>
      </c>
      <c r="AO53" s="249">
        <v>20.601307239760434</v>
      </c>
      <c r="AP53" s="249">
        <v>20.305933570341963</v>
      </c>
      <c r="AQ53" s="249">
        <v>20.021689520127431</v>
      </c>
      <c r="AR53" s="249">
        <v>19.79849594541276</v>
      </c>
      <c r="AS53" s="249">
        <v>19.540854535547702</v>
      </c>
      <c r="AT53" s="249">
        <v>19.190831481105239</v>
      </c>
      <c r="AU53" s="249">
        <v>18.696024294614677</v>
      </c>
      <c r="AV53" s="249">
        <v>18.330663229153586</v>
      </c>
      <c r="AW53" s="249">
        <v>17.902020614447814</v>
      </c>
      <c r="AX53" s="249">
        <v>17.598338412303036</v>
      </c>
      <c r="AY53" s="249">
        <v>17.567200568884619</v>
      </c>
      <c r="AZ53" s="249">
        <v>17.141523377490028</v>
      </c>
      <c r="BA53" s="250">
        <v>16.668494699738755</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833B-4361-4789-9BF9-15F7CB3C2755}">
  <sheetPr>
    <tabColor theme="8" tint="0.59999389629810485"/>
    <pageSetUpPr fitToPage="1"/>
  </sheetPr>
  <dimension ref="A1:BA85"/>
  <sheetViews>
    <sheetView showGridLines="0" workbookViewId="0">
      <pane xSplit="2" ySplit="1" topLeftCell="K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46757.514346813376</v>
      </c>
      <c r="D2" s="239">
        <v>43959.80629</v>
      </c>
      <c r="E2" s="239">
        <v>41986.152780000055</v>
      </c>
      <c r="F2" s="239">
        <v>43445.216939999984</v>
      </c>
      <c r="G2" s="239">
        <v>44717.368940000015</v>
      </c>
      <c r="H2" s="239">
        <v>43214.162065707744</v>
      </c>
      <c r="I2" s="239">
        <v>45096.976000000039</v>
      </c>
      <c r="J2" s="239">
        <v>44906.787949999976</v>
      </c>
      <c r="K2" s="239">
        <v>43236.536869999996</v>
      </c>
      <c r="L2" s="239">
        <v>32123.669109999973</v>
      </c>
      <c r="M2" s="239">
        <v>38514.031216578122</v>
      </c>
      <c r="N2" s="239">
        <v>38309.695939721387</v>
      </c>
      <c r="O2" s="239">
        <v>36959.010394370322</v>
      </c>
      <c r="P2" s="239">
        <v>36130.070666407446</v>
      </c>
      <c r="Q2" s="239">
        <v>35956.597617868276</v>
      </c>
      <c r="R2" s="239">
        <v>35140.578637244042</v>
      </c>
      <c r="S2" s="239">
        <v>32342.773226206224</v>
      </c>
      <c r="T2" s="239">
        <v>33069.136755159074</v>
      </c>
      <c r="U2" s="239">
        <v>31014.709763541396</v>
      </c>
      <c r="V2" s="239">
        <v>30405.338872126569</v>
      </c>
      <c r="W2" s="239">
        <v>29724.879848976787</v>
      </c>
      <c r="X2" s="239">
        <v>29416.307662732092</v>
      </c>
      <c r="Y2" s="239">
        <v>28920.800278688093</v>
      </c>
      <c r="Z2" s="239">
        <v>28337.930175179052</v>
      </c>
      <c r="AA2" s="239">
        <v>27968.617337740361</v>
      </c>
      <c r="AB2" s="239">
        <v>27785.384740900234</v>
      </c>
      <c r="AC2" s="239">
        <v>27736.911879211486</v>
      </c>
      <c r="AD2" s="239">
        <v>27717.79180077893</v>
      </c>
      <c r="AE2" s="239">
        <v>27702.409641542006</v>
      </c>
      <c r="AF2" s="239">
        <v>27549.104872397063</v>
      </c>
      <c r="AG2" s="239">
        <v>27235.919585856311</v>
      </c>
      <c r="AH2" s="239">
        <v>27077.611079146114</v>
      </c>
      <c r="AI2" s="239">
        <v>26736.423350251251</v>
      </c>
      <c r="AJ2" s="239">
        <v>26246.940897203986</v>
      </c>
      <c r="AK2" s="239">
        <v>25722.584611909369</v>
      </c>
      <c r="AL2" s="239">
        <v>25275.280850763967</v>
      </c>
      <c r="AM2" s="239">
        <v>25046.890021538344</v>
      </c>
      <c r="AN2" s="239">
        <v>24732.194194321488</v>
      </c>
      <c r="AO2" s="239">
        <v>24299.379383305779</v>
      </c>
      <c r="AP2" s="239">
        <v>23899.491445062362</v>
      </c>
      <c r="AQ2" s="239">
        <v>23457.749408317315</v>
      </c>
      <c r="AR2" s="239">
        <v>23153.744076303396</v>
      </c>
      <c r="AS2" s="239">
        <v>22774.037644886026</v>
      </c>
      <c r="AT2" s="239">
        <v>22294.521190885316</v>
      </c>
      <c r="AU2" s="239">
        <v>21587.910622138847</v>
      </c>
      <c r="AV2" s="239">
        <v>21140.863199527834</v>
      </c>
      <c r="AW2" s="239">
        <v>20574.448814767275</v>
      </c>
      <c r="AX2" s="239">
        <v>19490.438272156665</v>
      </c>
      <c r="AY2" s="239">
        <v>18845.539458247698</v>
      </c>
      <c r="AZ2" s="239">
        <v>17337.667305463037</v>
      </c>
      <c r="BA2" s="240">
        <v>16029.789135631943</v>
      </c>
    </row>
    <row r="3" spans="1:53" x14ac:dyDescent="0.25">
      <c r="A3" s="241" t="s">
        <v>155</v>
      </c>
      <c r="B3" s="433" t="s">
        <v>156</v>
      </c>
      <c r="C3" s="243">
        <v>37473.180252238235</v>
      </c>
      <c r="D3" s="434">
        <v>35519.306339999988</v>
      </c>
      <c r="E3" s="434">
        <v>33899.05284000004</v>
      </c>
      <c r="F3" s="434">
        <v>35246.317029999998</v>
      </c>
      <c r="G3" s="434">
        <v>36532.268990000011</v>
      </c>
      <c r="H3" s="434">
        <v>35351.24767008498</v>
      </c>
      <c r="I3" s="434">
        <v>36771.626020000032</v>
      </c>
      <c r="J3" s="434">
        <v>36408.237979999991</v>
      </c>
      <c r="K3" s="434">
        <v>35081.986879999989</v>
      </c>
      <c r="L3" s="434">
        <v>25927.969249999973</v>
      </c>
      <c r="M3" s="434">
        <v>31095.370188883539</v>
      </c>
      <c r="N3" s="434">
        <v>30969.734634452714</v>
      </c>
      <c r="O3" s="434">
        <v>29666.854096183361</v>
      </c>
      <c r="P3" s="434">
        <v>28970.951533541946</v>
      </c>
      <c r="Q3" s="434">
        <v>28731.819747399652</v>
      </c>
      <c r="R3" s="434">
        <v>28108.298615022406</v>
      </c>
      <c r="S3" s="434">
        <v>25615.901888403339</v>
      </c>
      <c r="T3" s="434">
        <v>26129.707291611532</v>
      </c>
      <c r="U3" s="434">
        <v>24461.327058905532</v>
      </c>
      <c r="V3" s="434">
        <v>23941.54009853043</v>
      </c>
      <c r="W3" s="434">
        <v>23381.564128736783</v>
      </c>
      <c r="X3" s="434">
        <v>23105.215427237159</v>
      </c>
      <c r="Y3" s="434">
        <v>22686.941913256705</v>
      </c>
      <c r="Z3" s="434">
        <v>22210.722459712444</v>
      </c>
      <c r="AA3" s="434">
        <v>21886.213974330713</v>
      </c>
      <c r="AB3" s="434">
        <v>21720.468176343325</v>
      </c>
      <c r="AC3" s="434">
        <v>21673.18722376271</v>
      </c>
      <c r="AD3" s="434">
        <v>21655.269122807375</v>
      </c>
      <c r="AE3" s="434">
        <v>21640.364912759229</v>
      </c>
      <c r="AF3" s="434">
        <v>21514.192930908903</v>
      </c>
      <c r="AG3" s="434">
        <v>21277.576965318716</v>
      </c>
      <c r="AH3" s="434">
        <v>21155.746327566063</v>
      </c>
      <c r="AI3" s="434">
        <v>20901.331181252976</v>
      </c>
      <c r="AJ3" s="434">
        <v>20539.193038945854</v>
      </c>
      <c r="AK3" s="434">
        <v>20139.786609317063</v>
      </c>
      <c r="AL3" s="434">
        <v>19799.565012288695</v>
      </c>
      <c r="AM3" s="434">
        <v>19624.632439632362</v>
      </c>
      <c r="AN3" s="434">
        <v>19391.675234295344</v>
      </c>
      <c r="AO3" s="434">
        <v>19063.034285090373</v>
      </c>
      <c r="AP3" s="434">
        <v>18756.596635631588</v>
      </c>
      <c r="AQ3" s="434">
        <v>18407.7993286907</v>
      </c>
      <c r="AR3" s="434">
        <v>18175.019256135929</v>
      </c>
      <c r="AS3" s="434">
        <v>17880.394683702569</v>
      </c>
      <c r="AT3" s="434">
        <v>17510.087175253302</v>
      </c>
      <c r="AU3" s="434">
        <v>16948.246913340216</v>
      </c>
      <c r="AV3" s="434">
        <v>16607.165240895116</v>
      </c>
      <c r="AW3" s="434">
        <v>16172.382807320038</v>
      </c>
      <c r="AX3" s="434">
        <v>15312.69661841712</v>
      </c>
      <c r="AY3" s="434">
        <v>14803.345369177177</v>
      </c>
      <c r="AZ3" s="434">
        <v>13618.862948283886</v>
      </c>
      <c r="BA3" s="245">
        <v>12620.936937688606</v>
      </c>
    </row>
    <row r="4" spans="1:53" x14ac:dyDescent="0.25">
      <c r="A4" s="246" t="s">
        <v>157</v>
      </c>
      <c r="B4" s="247" t="s">
        <v>158</v>
      </c>
      <c r="C4" s="248">
        <v>37473.180252238235</v>
      </c>
      <c r="D4" s="249">
        <v>35519.306339999988</v>
      </c>
      <c r="E4" s="249">
        <v>33899.05284000004</v>
      </c>
      <c r="F4" s="249">
        <v>35246.317029999998</v>
      </c>
      <c r="G4" s="249">
        <v>36532.268990000011</v>
      </c>
      <c r="H4" s="249">
        <v>35351.24767008498</v>
      </c>
      <c r="I4" s="249">
        <v>36771.626020000032</v>
      </c>
      <c r="J4" s="249">
        <v>36408.237979999991</v>
      </c>
      <c r="K4" s="249">
        <v>35081.986879999989</v>
      </c>
      <c r="L4" s="249">
        <v>25927.969249999973</v>
      </c>
      <c r="M4" s="249">
        <v>31095.370188883539</v>
      </c>
      <c r="N4" s="249">
        <v>30969.734634452714</v>
      </c>
      <c r="O4" s="249">
        <v>29666.854096183361</v>
      </c>
      <c r="P4" s="249">
        <v>28970.951533541946</v>
      </c>
      <c r="Q4" s="249">
        <v>28731.819747399652</v>
      </c>
      <c r="R4" s="249">
        <v>28108.298615022406</v>
      </c>
      <c r="S4" s="249">
        <v>25615.901888403339</v>
      </c>
      <c r="T4" s="249">
        <v>26129.707291611532</v>
      </c>
      <c r="U4" s="249">
        <v>24461.327058905532</v>
      </c>
      <c r="V4" s="249">
        <v>23941.54009853043</v>
      </c>
      <c r="W4" s="249">
        <v>23381.564128736783</v>
      </c>
      <c r="X4" s="249">
        <v>23105.215427237159</v>
      </c>
      <c r="Y4" s="249">
        <v>22686.941913256705</v>
      </c>
      <c r="Z4" s="249">
        <v>22210.722459712444</v>
      </c>
      <c r="AA4" s="249">
        <v>21886.213974330713</v>
      </c>
      <c r="AB4" s="249">
        <v>21720.468176343325</v>
      </c>
      <c r="AC4" s="249">
        <v>21673.18722376271</v>
      </c>
      <c r="AD4" s="249">
        <v>21655.269122807375</v>
      </c>
      <c r="AE4" s="249">
        <v>21640.364912759229</v>
      </c>
      <c r="AF4" s="249">
        <v>21514.192930908903</v>
      </c>
      <c r="AG4" s="249">
        <v>21277.576965318716</v>
      </c>
      <c r="AH4" s="249">
        <v>21155.746327566063</v>
      </c>
      <c r="AI4" s="249">
        <v>20901.331181252976</v>
      </c>
      <c r="AJ4" s="249">
        <v>20539.193038945854</v>
      </c>
      <c r="AK4" s="249">
        <v>20139.786609317063</v>
      </c>
      <c r="AL4" s="249">
        <v>19799.565012288695</v>
      </c>
      <c r="AM4" s="249">
        <v>19624.632439632362</v>
      </c>
      <c r="AN4" s="249">
        <v>19391.675234295344</v>
      </c>
      <c r="AO4" s="249">
        <v>19063.034285090373</v>
      </c>
      <c r="AP4" s="249">
        <v>18756.596635631588</v>
      </c>
      <c r="AQ4" s="249">
        <v>18407.7993286907</v>
      </c>
      <c r="AR4" s="249">
        <v>18175.019256135929</v>
      </c>
      <c r="AS4" s="249">
        <v>17880.394683702569</v>
      </c>
      <c r="AT4" s="249">
        <v>17510.087175253302</v>
      </c>
      <c r="AU4" s="249">
        <v>16948.246913340216</v>
      </c>
      <c r="AV4" s="249">
        <v>16607.165240895116</v>
      </c>
      <c r="AW4" s="249">
        <v>16172.382807320038</v>
      </c>
      <c r="AX4" s="249">
        <v>15312.69661841712</v>
      </c>
      <c r="AY4" s="249">
        <v>14803.345369177177</v>
      </c>
      <c r="AZ4" s="249">
        <v>13618.862948283886</v>
      </c>
      <c r="BA4" s="250">
        <v>12620.936937688606</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36848.286662608749</v>
      </c>
      <c r="D11" s="254">
        <v>34922.406259999989</v>
      </c>
      <c r="E11" s="254">
        <v>33122.05733000004</v>
      </c>
      <c r="F11" s="254">
        <v>34446.811299999994</v>
      </c>
      <c r="G11" s="254">
        <v>35294.265160000017</v>
      </c>
      <c r="H11" s="254">
        <v>34160.850679194926</v>
      </c>
      <c r="I11" s="254">
        <v>35431.917660000028</v>
      </c>
      <c r="J11" s="254">
        <v>35058.644489999984</v>
      </c>
      <c r="K11" s="254">
        <v>33772.969249999995</v>
      </c>
      <c r="L11" s="254">
        <v>24934.064089999971</v>
      </c>
      <c r="M11" s="254">
        <v>29902.264399329531</v>
      </c>
      <c r="N11" s="254">
        <v>29783.861980015736</v>
      </c>
      <c r="O11" s="254">
        <v>28539.479315844215</v>
      </c>
      <c r="P11" s="254">
        <v>27841.768431617525</v>
      </c>
      <c r="Q11" s="254">
        <v>27583.737997098971</v>
      </c>
      <c r="R11" s="254">
        <v>27016.068029127411</v>
      </c>
      <c r="S11" s="254">
        <v>25034.194879101407</v>
      </c>
      <c r="T11" s="254">
        <v>25511.337766202934</v>
      </c>
      <c r="U11" s="254">
        <v>23843.722251071456</v>
      </c>
      <c r="V11" s="254">
        <v>23304.019581347358</v>
      </c>
      <c r="W11" s="254">
        <v>22688.768435198221</v>
      </c>
      <c r="X11" s="254">
        <v>22407.555271969017</v>
      </c>
      <c r="Y11" s="254">
        <v>21987.845368352169</v>
      </c>
      <c r="Z11" s="254">
        <v>21513.113564449523</v>
      </c>
      <c r="AA11" s="254">
        <v>21202.395681016631</v>
      </c>
      <c r="AB11" s="254">
        <v>21035.263836353901</v>
      </c>
      <c r="AC11" s="254">
        <v>20988.429691627563</v>
      </c>
      <c r="AD11" s="254">
        <v>20968.405001261806</v>
      </c>
      <c r="AE11" s="254">
        <v>20950.763921082947</v>
      </c>
      <c r="AF11" s="254">
        <v>20820.085711120762</v>
      </c>
      <c r="AG11" s="254">
        <v>20581.132035194543</v>
      </c>
      <c r="AH11" s="254">
        <v>20463.29134175639</v>
      </c>
      <c r="AI11" s="254">
        <v>20210.638122980374</v>
      </c>
      <c r="AJ11" s="254">
        <v>19847.641050391998</v>
      </c>
      <c r="AK11" s="254">
        <v>19452.386257108847</v>
      </c>
      <c r="AL11" s="254">
        <v>19118.044852904863</v>
      </c>
      <c r="AM11" s="254">
        <v>18941.451587285614</v>
      </c>
      <c r="AN11" s="254">
        <v>18706.591612076307</v>
      </c>
      <c r="AO11" s="254">
        <v>18376.672217299514</v>
      </c>
      <c r="AP11" s="254">
        <v>18078.062507449486</v>
      </c>
      <c r="AQ11" s="254">
        <v>17776.225827321006</v>
      </c>
      <c r="AR11" s="254">
        <v>17544.344461989098</v>
      </c>
      <c r="AS11" s="254">
        <v>17263.399036541439</v>
      </c>
      <c r="AT11" s="254">
        <v>16918.970240887906</v>
      </c>
      <c r="AU11" s="254">
        <v>16417.736699043788</v>
      </c>
      <c r="AV11" s="254">
        <v>16079.910626932215</v>
      </c>
      <c r="AW11" s="254">
        <v>15650.882797096734</v>
      </c>
      <c r="AX11" s="254">
        <v>14798.370238012272</v>
      </c>
      <c r="AY11" s="254">
        <v>14291.294068743862</v>
      </c>
      <c r="AZ11" s="254">
        <v>13105.260663052752</v>
      </c>
      <c r="BA11" s="255">
        <v>12110.425515950546</v>
      </c>
    </row>
    <row r="12" spans="1:53" x14ac:dyDescent="0.25">
      <c r="A12" s="256" t="s">
        <v>172</v>
      </c>
      <c r="B12" s="257" t="s">
        <v>173</v>
      </c>
      <c r="C12" s="258">
        <v>36848.286662608749</v>
      </c>
      <c r="D12" s="259">
        <v>34922.406259999989</v>
      </c>
      <c r="E12" s="259">
        <v>33122.05733000004</v>
      </c>
      <c r="F12" s="259">
        <v>34446.811299999994</v>
      </c>
      <c r="G12" s="259">
        <v>35294.265160000017</v>
      </c>
      <c r="H12" s="259">
        <v>34160.850679194926</v>
      </c>
      <c r="I12" s="259">
        <v>35431.917660000028</v>
      </c>
      <c r="J12" s="259">
        <v>35058.644489999984</v>
      </c>
      <c r="K12" s="259">
        <v>33772.969249999995</v>
      </c>
      <c r="L12" s="259">
        <v>24934.064089999971</v>
      </c>
      <c r="M12" s="259">
        <v>29902.264399329531</v>
      </c>
      <c r="N12" s="259">
        <v>29783.861980015736</v>
      </c>
      <c r="O12" s="259">
        <v>28539.479315844215</v>
      </c>
      <c r="P12" s="259">
        <v>27841.768431617525</v>
      </c>
      <c r="Q12" s="259">
        <v>27583.737997098971</v>
      </c>
      <c r="R12" s="259">
        <v>27016.068029127411</v>
      </c>
      <c r="S12" s="259">
        <v>25034.194879101407</v>
      </c>
      <c r="T12" s="259">
        <v>25511.337766202934</v>
      </c>
      <c r="U12" s="259">
        <v>23843.722251071456</v>
      </c>
      <c r="V12" s="259">
        <v>23304.019581347358</v>
      </c>
      <c r="W12" s="259">
        <v>22688.768435198221</v>
      </c>
      <c r="X12" s="259">
        <v>22407.555271969017</v>
      </c>
      <c r="Y12" s="259">
        <v>21987.845368352169</v>
      </c>
      <c r="Z12" s="259">
        <v>21513.113564449523</v>
      </c>
      <c r="AA12" s="259">
        <v>21202.395681016631</v>
      </c>
      <c r="AB12" s="259">
        <v>21035.263836353901</v>
      </c>
      <c r="AC12" s="259">
        <v>20988.429691627563</v>
      </c>
      <c r="AD12" s="259">
        <v>20968.405001261806</v>
      </c>
      <c r="AE12" s="259">
        <v>20950.763921082947</v>
      </c>
      <c r="AF12" s="259">
        <v>20820.085711120762</v>
      </c>
      <c r="AG12" s="259">
        <v>20581.132035194543</v>
      </c>
      <c r="AH12" s="259">
        <v>20463.29134175639</v>
      </c>
      <c r="AI12" s="259">
        <v>20210.638122980374</v>
      </c>
      <c r="AJ12" s="259">
        <v>19847.641050391998</v>
      </c>
      <c r="AK12" s="259">
        <v>19452.386257108847</v>
      </c>
      <c r="AL12" s="259">
        <v>19118.044852904863</v>
      </c>
      <c r="AM12" s="259">
        <v>18941.451587285614</v>
      </c>
      <c r="AN12" s="259">
        <v>18706.591612076307</v>
      </c>
      <c r="AO12" s="259">
        <v>18376.672217299514</v>
      </c>
      <c r="AP12" s="259">
        <v>18078.062507449486</v>
      </c>
      <c r="AQ12" s="259">
        <v>17776.225827321006</v>
      </c>
      <c r="AR12" s="259">
        <v>17544.344461989098</v>
      </c>
      <c r="AS12" s="259">
        <v>17263.399036541439</v>
      </c>
      <c r="AT12" s="259">
        <v>16918.970240887906</v>
      </c>
      <c r="AU12" s="259">
        <v>16417.736699043788</v>
      </c>
      <c r="AV12" s="259">
        <v>16079.910626932215</v>
      </c>
      <c r="AW12" s="259">
        <v>15650.882797096734</v>
      </c>
      <c r="AX12" s="259">
        <v>14798.370238012272</v>
      </c>
      <c r="AY12" s="259">
        <v>14291.294068743862</v>
      </c>
      <c r="AZ12" s="259">
        <v>13105.260663052752</v>
      </c>
      <c r="BA12" s="260">
        <v>12110.425515950546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624.89358962947938</v>
      </c>
      <c r="D14" s="254">
        <v>596.90008</v>
      </c>
      <c r="E14" s="254">
        <v>776.99550999999985</v>
      </c>
      <c r="F14" s="254">
        <v>799.50573000000009</v>
      </c>
      <c r="G14" s="254">
        <v>1238.0038299999999</v>
      </c>
      <c r="H14" s="254">
        <v>1190.3969908900601</v>
      </c>
      <c r="I14" s="254">
        <v>1339.7083600000001</v>
      </c>
      <c r="J14" s="254">
        <v>1349.59349</v>
      </c>
      <c r="K14" s="254">
        <v>1309.0176300000001</v>
      </c>
      <c r="L14" s="254">
        <v>993.90516000000002</v>
      </c>
      <c r="M14" s="254">
        <v>1193.1057895540141</v>
      </c>
      <c r="N14" s="254">
        <v>1185.8726544369799</v>
      </c>
      <c r="O14" s="254">
        <v>1127.3747803391454</v>
      </c>
      <c r="P14" s="254">
        <v>1129.1831019244216</v>
      </c>
      <c r="Q14" s="254">
        <v>1148.0817503006856</v>
      </c>
      <c r="R14" s="254">
        <v>1092.2305858949896</v>
      </c>
      <c r="S14" s="254">
        <v>581.70700930192845</v>
      </c>
      <c r="T14" s="254">
        <v>618.3695254085934</v>
      </c>
      <c r="U14" s="254">
        <v>617.60480783407343</v>
      </c>
      <c r="V14" s="254">
        <v>637.52051718307109</v>
      </c>
      <c r="W14" s="254">
        <v>692.79569353855447</v>
      </c>
      <c r="X14" s="254">
        <v>697.66015526814101</v>
      </c>
      <c r="Y14" s="254">
        <v>699.09654490453079</v>
      </c>
      <c r="Z14" s="254">
        <v>697.60889526292021</v>
      </c>
      <c r="AA14" s="254">
        <v>683.81829331407835</v>
      </c>
      <c r="AB14" s="254">
        <v>685.20433998942508</v>
      </c>
      <c r="AC14" s="254">
        <v>684.75753213514804</v>
      </c>
      <c r="AD14" s="254">
        <v>686.86412154557229</v>
      </c>
      <c r="AE14" s="254">
        <v>689.60099167628437</v>
      </c>
      <c r="AF14" s="254">
        <v>694.10721978814422</v>
      </c>
      <c r="AG14" s="254">
        <v>696.44493012417024</v>
      </c>
      <c r="AH14" s="254">
        <v>692.45498580967455</v>
      </c>
      <c r="AI14" s="254">
        <v>690.6930582726103</v>
      </c>
      <c r="AJ14" s="254">
        <v>691.55198855385299</v>
      </c>
      <c r="AK14" s="254">
        <v>687.40035220821949</v>
      </c>
      <c r="AL14" s="254">
        <v>681.52015938383136</v>
      </c>
      <c r="AM14" s="254">
        <v>683.18085234673833</v>
      </c>
      <c r="AN14" s="254">
        <v>685.08362221902905</v>
      </c>
      <c r="AO14" s="254">
        <v>686.3620677908558</v>
      </c>
      <c r="AP14" s="254">
        <v>678.53412818210381</v>
      </c>
      <c r="AQ14" s="254">
        <v>631.57350136969183</v>
      </c>
      <c r="AR14" s="254">
        <v>630.67479414683373</v>
      </c>
      <c r="AS14" s="254">
        <v>616.99564716113309</v>
      </c>
      <c r="AT14" s="254">
        <v>591.11693436539474</v>
      </c>
      <c r="AU14" s="254">
        <v>530.51021429642458</v>
      </c>
      <c r="AV14" s="254">
        <v>527.25461396290314</v>
      </c>
      <c r="AW14" s="254">
        <v>521.50001022329945</v>
      </c>
      <c r="AX14" s="254">
        <v>514.32638040484494</v>
      </c>
      <c r="AY14" s="254">
        <v>512.0513004333128</v>
      </c>
      <c r="AZ14" s="254">
        <v>513.6022852311313</v>
      </c>
      <c r="BA14" s="255">
        <v>510.51142173805903</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9284.3340945751333</v>
      </c>
      <c r="D52" s="434">
        <v>8440.4999500000013</v>
      </c>
      <c r="E52" s="434">
        <v>8087.0999400000001</v>
      </c>
      <c r="F52" s="434">
        <v>8198.8999099999983</v>
      </c>
      <c r="G52" s="434">
        <v>8185.0999500000007</v>
      </c>
      <c r="H52" s="434">
        <v>7862.9143956227608</v>
      </c>
      <c r="I52" s="434">
        <v>8325.3499799999972</v>
      </c>
      <c r="J52" s="434">
        <v>8498.54997</v>
      </c>
      <c r="K52" s="434">
        <v>8154.5499899999995</v>
      </c>
      <c r="L52" s="434">
        <v>6195.6998599999997</v>
      </c>
      <c r="M52" s="434">
        <v>7418.6610276945712</v>
      </c>
      <c r="N52" s="434">
        <v>7339.9613052686836</v>
      </c>
      <c r="O52" s="434">
        <v>7292.1562981869629</v>
      </c>
      <c r="P52" s="434">
        <v>7159.1191328655004</v>
      </c>
      <c r="Q52" s="434">
        <v>7224.7778704686216</v>
      </c>
      <c r="R52" s="434">
        <v>7032.2800222216247</v>
      </c>
      <c r="S52" s="434">
        <v>6726.8713378028915</v>
      </c>
      <c r="T52" s="434">
        <v>6939.4294635475453</v>
      </c>
      <c r="U52" s="434">
        <v>6553.382704635872</v>
      </c>
      <c r="V52" s="434">
        <v>6463.7987735961497</v>
      </c>
      <c r="W52" s="434">
        <v>6343.3157202400007</v>
      </c>
      <c r="X52" s="434">
        <v>6311.092235494938</v>
      </c>
      <c r="Y52" s="434">
        <v>6233.8583654313898</v>
      </c>
      <c r="Z52" s="434">
        <v>6127.2077154666085</v>
      </c>
      <c r="AA52" s="434">
        <v>6082.4033634096513</v>
      </c>
      <c r="AB52" s="434">
        <v>6064.9165645569083</v>
      </c>
      <c r="AC52" s="434">
        <v>6063.7246554487729</v>
      </c>
      <c r="AD52" s="434">
        <v>6062.5226779715558</v>
      </c>
      <c r="AE52" s="434">
        <v>6062.0447287827774</v>
      </c>
      <c r="AF52" s="434">
        <v>6034.9119414881579</v>
      </c>
      <c r="AG52" s="434">
        <v>5958.3426205375981</v>
      </c>
      <c r="AH52" s="434">
        <v>5921.8647515800521</v>
      </c>
      <c r="AI52" s="434">
        <v>5835.0921689982797</v>
      </c>
      <c r="AJ52" s="434">
        <v>5707.7478582581434</v>
      </c>
      <c r="AK52" s="434">
        <v>5582.7980025923107</v>
      </c>
      <c r="AL52" s="434">
        <v>5475.7158384752738</v>
      </c>
      <c r="AM52" s="434">
        <v>5422.2575819059803</v>
      </c>
      <c r="AN52" s="434">
        <v>5340.5189600261447</v>
      </c>
      <c r="AO52" s="434">
        <v>5236.3450982154081</v>
      </c>
      <c r="AP52" s="434">
        <v>5142.8948094307725</v>
      </c>
      <c r="AQ52" s="434">
        <v>5049.9500796266202</v>
      </c>
      <c r="AR52" s="434">
        <v>4978.7248201674702</v>
      </c>
      <c r="AS52" s="434">
        <v>4893.6429611834601</v>
      </c>
      <c r="AT52" s="434">
        <v>4784.4340156320195</v>
      </c>
      <c r="AU52" s="434">
        <v>4639.6637087986355</v>
      </c>
      <c r="AV52" s="434">
        <v>4533.697958632717</v>
      </c>
      <c r="AW52" s="434">
        <v>4402.0660074472435</v>
      </c>
      <c r="AX52" s="434">
        <v>4177.741653739552</v>
      </c>
      <c r="AY52" s="434">
        <v>4042.194089070525</v>
      </c>
      <c r="AZ52" s="434">
        <v>3718.8043571791536</v>
      </c>
      <c r="BA52" s="245">
        <v>3408.8521979433372</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9284.3340945751333</v>
      </c>
      <c r="D54" s="249">
        <v>8440.4999500000013</v>
      </c>
      <c r="E54" s="249">
        <v>8087.0999400000001</v>
      </c>
      <c r="F54" s="249">
        <v>8198.8999099999983</v>
      </c>
      <c r="G54" s="249">
        <v>8185.0999500000007</v>
      </c>
      <c r="H54" s="249">
        <v>7862.9143956227608</v>
      </c>
      <c r="I54" s="249">
        <v>8325.3499799999972</v>
      </c>
      <c r="J54" s="249">
        <v>8498.54997</v>
      </c>
      <c r="K54" s="249">
        <v>8154.5499899999995</v>
      </c>
      <c r="L54" s="249">
        <v>6195.6998599999997</v>
      </c>
      <c r="M54" s="249">
        <v>7418.6610276945712</v>
      </c>
      <c r="N54" s="249">
        <v>7339.9613052686836</v>
      </c>
      <c r="O54" s="249">
        <v>7292.1562981869629</v>
      </c>
      <c r="P54" s="249">
        <v>7159.1191328655004</v>
      </c>
      <c r="Q54" s="249">
        <v>7224.7778704686216</v>
      </c>
      <c r="R54" s="249">
        <v>7032.2800222216247</v>
      </c>
      <c r="S54" s="249">
        <v>6726.8713378028915</v>
      </c>
      <c r="T54" s="249">
        <v>6939.4294635475453</v>
      </c>
      <c r="U54" s="249">
        <v>6553.382704635872</v>
      </c>
      <c r="V54" s="249">
        <v>6463.7987735961497</v>
      </c>
      <c r="W54" s="249">
        <v>6343.3157202400007</v>
      </c>
      <c r="X54" s="249">
        <v>6311.092235494938</v>
      </c>
      <c r="Y54" s="249">
        <v>6233.8583654313898</v>
      </c>
      <c r="Z54" s="249">
        <v>6127.2077154666085</v>
      </c>
      <c r="AA54" s="249">
        <v>6082.4033634096513</v>
      </c>
      <c r="AB54" s="249">
        <v>6064.9165645569083</v>
      </c>
      <c r="AC54" s="249">
        <v>6063.7246554487729</v>
      </c>
      <c r="AD54" s="249">
        <v>6062.5226779715558</v>
      </c>
      <c r="AE54" s="249">
        <v>6062.0447287827774</v>
      </c>
      <c r="AF54" s="249">
        <v>6034.9119414881579</v>
      </c>
      <c r="AG54" s="249">
        <v>5958.3426205375981</v>
      </c>
      <c r="AH54" s="249">
        <v>5921.8647515800521</v>
      </c>
      <c r="AI54" s="249">
        <v>5835.0921689982797</v>
      </c>
      <c r="AJ54" s="249">
        <v>5707.7478582581434</v>
      </c>
      <c r="AK54" s="249">
        <v>5582.7980025923107</v>
      </c>
      <c r="AL54" s="249">
        <v>5475.7158384752738</v>
      </c>
      <c r="AM54" s="249">
        <v>5422.2575819059803</v>
      </c>
      <c r="AN54" s="249">
        <v>5340.5189600261447</v>
      </c>
      <c r="AO54" s="249">
        <v>5236.3450982154081</v>
      </c>
      <c r="AP54" s="249">
        <v>5142.8948094307725</v>
      </c>
      <c r="AQ54" s="249">
        <v>5049.9500796266202</v>
      </c>
      <c r="AR54" s="249">
        <v>4978.7248201674702</v>
      </c>
      <c r="AS54" s="249">
        <v>4893.6429611834601</v>
      </c>
      <c r="AT54" s="249">
        <v>4784.4340156320195</v>
      </c>
      <c r="AU54" s="249">
        <v>4639.6637087986355</v>
      </c>
      <c r="AV54" s="249">
        <v>4533.697958632717</v>
      </c>
      <c r="AW54" s="249">
        <v>4402.0660074472435</v>
      </c>
      <c r="AX54" s="249">
        <v>4177.741653739552</v>
      </c>
      <c r="AY54" s="249">
        <v>4042.194089070525</v>
      </c>
      <c r="AZ54" s="249">
        <v>3718.8043571791536</v>
      </c>
      <c r="BA54" s="250">
        <v>3408.8521979433372</v>
      </c>
    </row>
    <row r="55" spans="1:53" x14ac:dyDescent="0.25">
      <c r="A55" s="251" t="s">
        <v>254</v>
      </c>
      <c r="B55" s="252" t="s">
        <v>255</v>
      </c>
      <c r="C55" s="253">
        <v>9284.3340945751333</v>
      </c>
      <c r="D55" s="254">
        <v>8440.4999500000013</v>
      </c>
      <c r="E55" s="254">
        <v>8087.0999400000001</v>
      </c>
      <c r="F55" s="254">
        <v>8198.8999099999983</v>
      </c>
      <c r="G55" s="254">
        <v>8185.0999500000007</v>
      </c>
      <c r="H55" s="254">
        <v>7862.9143956227608</v>
      </c>
      <c r="I55" s="254">
        <v>8325.3499799999972</v>
      </c>
      <c r="J55" s="254">
        <v>8498.54997</v>
      </c>
      <c r="K55" s="254">
        <v>8154.5499899999995</v>
      </c>
      <c r="L55" s="254">
        <v>6195.6998599999997</v>
      </c>
      <c r="M55" s="254">
        <v>7418.6610276945712</v>
      </c>
      <c r="N55" s="254">
        <v>7339.9613052686836</v>
      </c>
      <c r="O55" s="254">
        <v>7292.1562981869629</v>
      </c>
      <c r="P55" s="254">
        <v>7159.1191328655004</v>
      </c>
      <c r="Q55" s="254">
        <v>7224.7778704686216</v>
      </c>
      <c r="R55" s="254">
        <v>7032.2800222216247</v>
      </c>
      <c r="S55" s="254">
        <v>6726.8713378028915</v>
      </c>
      <c r="T55" s="254">
        <v>6939.4294635475453</v>
      </c>
      <c r="U55" s="254">
        <v>6553.382704635872</v>
      </c>
      <c r="V55" s="254">
        <v>6463.7987735961497</v>
      </c>
      <c r="W55" s="254">
        <v>6343.3157202400007</v>
      </c>
      <c r="X55" s="254">
        <v>6311.092235494938</v>
      </c>
      <c r="Y55" s="254">
        <v>6233.8583654313898</v>
      </c>
      <c r="Z55" s="254">
        <v>6127.2077154666085</v>
      </c>
      <c r="AA55" s="254">
        <v>6082.4033634096513</v>
      </c>
      <c r="AB55" s="254">
        <v>6064.9165645569083</v>
      </c>
      <c r="AC55" s="254">
        <v>6063.7246554487729</v>
      </c>
      <c r="AD55" s="254">
        <v>6062.5226779715558</v>
      </c>
      <c r="AE55" s="254">
        <v>6062.0447287827774</v>
      </c>
      <c r="AF55" s="254">
        <v>6034.9119414881579</v>
      </c>
      <c r="AG55" s="254">
        <v>5958.3426205375981</v>
      </c>
      <c r="AH55" s="254">
        <v>5921.8647515800521</v>
      </c>
      <c r="AI55" s="254">
        <v>5835.0921689982797</v>
      </c>
      <c r="AJ55" s="254">
        <v>5707.7478582581434</v>
      </c>
      <c r="AK55" s="254">
        <v>5582.7980025923107</v>
      </c>
      <c r="AL55" s="254">
        <v>5475.7158384752738</v>
      </c>
      <c r="AM55" s="254">
        <v>5422.2575819059803</v>
      </c>
      <c r="AN55" s="254">
        <v>5340.5189600261447</v>
      </c>
      <c r="AO55" s="254">
        <v>5236.3450982154081</v>
      </c>
      <c r="AP55" s="254">
        <v>5142.8948094307725</v>
      </c>
      <c r="AQ55" s="254">
        <v>5049.9500796266202</v>
      </c>
      <c r="AR55" s="254">
        <v>4978.7248201674702</v>
      </c>
      <c r="AS55" s="254">
        <v>4893.6429611834601</v>
      </c>
      <c r="AT55" s="254">
        <v>4784.4340156320195</v>
      </c>
      <c r="AU55" s="254">
        <v>4639.6637087986355</v>
      </c>
      <c r="AV55" s="254">
        <v>4533.697958632717</v>
      </c>
      <c r="AW55" s="254">
        <v>4402.0660074472435</v>
      </c>
      <c r="AX55" s="254">
        <v>4177.741653739552</v>
      </c>
      <c r="AY55" s="254">
        <v>4042.194089070525</v>
      </c>
      <c r="AZ55" s="254">
        <v>3718.8043571791536</v>
      </c>
      <c r="BA55" s="255">
        <v>3408.8521979433372</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9EA-60FB-4D2E-9A87-B74C30A8FC4A}">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15304.637269837856</v>
      </c>
      <c r="D2" s="239">
        <v>14356.36753</v>
      </c>
      <c r="E2" s="239">
        <v>14532.919409999997</v>
      </c>
      <c r="F2" s="239">
        <v>15219.866959999998</v>
      </c>
      <c r="G2" s="239">
        <v>15768.508170000001</v>
      </c>
      <c r="H2" s="239">
        <v>15379.868952557978</v>
      </c>
      <c r="I2" s="239">
        <v>15774.248529999999</v>
      </c>
      <c r="J2" s="239">
        <v>16138.049609999993</v>
      </c>
      <c r="K2" s="239">
        <v>14948.50367</v>
      </c>
      <c r="L2" s="239">
        <v>10317.073900000001</v>
      </c>
      <c r="M2" s="239">
        <v>13480.618180887928</v>
      </c>
      <c r="N2" s="239">
        <v>13163.860477475484</v>
      </c>
      <c r="O2" s="239">
        <v>13019.834283528447</v>
      </c>
      <c r="P2" s="239">
        <v>13405.112928432412</v>
      </c>
      <c r="Q2" s="239">
        <v>13700.284529119119</v>
      </c>
      <c r="R2" s="239">
        <v>13597.294044474642</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15304.637269837856</v>
      </c>
      <c r="D3" s="434">
        <v>14356.36753</v>
      </c>
      <c r="E3" s="434">
        <v>14532.919409999997</v>
      </c>
      <c r="F3" s="434">
        <v>15219.866959999998</v>
      </c>
      <c r="G3" s="434">
        <v>15768.508170000001</v>
      </c>
      <c r="H3" s="434">
        <v>15379.868952557978</v>
      </c>
      <c r="I3" s="434">
        <v>15774.248529999999</v>
      </c>
      <c r="J3" s="434">
        <v>16138.049609999993</v>
      </c>
      <c r="K3" s="434">
        <v>14948.50367</v>
      </c>
      <c r="L3" s="434">
        <v>10317.073900000001</v>
      </c>
      <c r="M3" s="434">
        <v>13480.618180887928</v>
      </c>
      <c r="N3" s="434">
        <v>13163.860477475484</v>
      </c>
      <c r="O3" s="434">
        <v>13019.834283528447</v>
      </c>
      <c r="P3" s="434">
        <v>13405.112928432412</v>
      </c>
      <c r="Q3" s="434">
        <v>13700.284529119119</v>
      </c>
      <c r="R3" s="434">
        <v>13597.294044474642</v>
      </c>
      <c r="S3" s="434">
        <v>12948.783379349481</v>
      </c>
      <c r="T3" s="434">
        <v>13148.363627873519</v>
      </c>
      <c r="U3" s="434">
        <v>12353.208511533499</v>
      </c>
      <c r="V3" s="434">
        <v>12219.070740487779</v>
      </c>
      <c r="W3" s="434">
        <v>12051.983372880801</v>
      </c>
      <c r="X3" s="434">
        <v>12047.513798725538</v>
      </c>
      <c r="Y3" s="434">
        <v>11961.153170418396</v>
      </c>
      <c r="Z3" s="434">
        <v>11832.260325896892</v>
      </c>
      <c r="AA3" s="434">
        <v>11791.947992980648</v>
      </c>
      <c r="AB3" s="434">
        <v>11824.503518255675</v>
      </c>
      <c r="AC3" s="434">
        <v>11923.968160618602</v>
      </c>
      <c r="AD3" s="434">
        <v>12031.383905073542</v>
      </c>
      <c r="AE3" s="434">
        <v>12135.975846326402</v>
      </c>
      <c r="AF3" s="434">
        <v>12165.932000008062</v>
      </c>
      <c r="AG3" s="434">
        <v>12129.324688625187</v>
      </c>
      <c r="AH3" s="434">
        <v>12135.10294168662</v>
      </c>
      <c r="AI3" s="434">
        <v>12061.73243145489</v>
      </c>
      <c r="AJ3" s="434">
        <v>11916.889901274966</v>
      </c>
      <c r="AK3" s="434">
        <v>11746.768064035894</v>
      </c>
      <c r="AL3" s="434">
        <v>11605.698001025052</v>
      </c>
      <c r="AM3" s="434">
        <v>11555.751860456172</v>
      </c>
      <c r="AN3" s="434">
        <v>11472.630037544555</v>
      </c>
      <c r="AO3" s="434">
        <v>11323.499483328345</v>
      </c>
      <c r="AP3" s="434">
        <v>11192.693964240283</v>
      </c>
      <c r="AQ3" s="434">
        <v>11055.974294779535</v>
      </c>
      <c r="AR3" s="434">
        <v>10964.993153679527</v>
      </c>
      <c r="AS3" s="434">
        <v>10841.324604870853</v>
      </c>
      <c r="AT3" s="434">
        <v>10674.278321302583</v>
      </c>
      <c r="AU3" s="434">
        <v>10401.116483404192</v>
      </c>
      <c r="AV3" s="434">
        <v>10224.449955624597</v>
      </c>
      <c r="AW3" s="434">
        <v>9981.8886566492347</v>
      </c>
      <c r="AX3" s="434">
        <v>9474.4516692761463</v>
      </c>
      <c r="AY3" s="434">
        <v>9201.9106940503279</v>
      </c>
      <c r="AZ3" s="434">
        <v>8419.6645002664009</v>
      </c>
      <c r="BA3" s="245">
        <v>7829.8230810153109</v>
      </c>
    </row>
    <row r="4" spans="1:53" x14ac:dyDescent="0.25">
      <c r="A4" s="246" t="s">
        <v>157</v>
      </c>
      <c r="B4" s="247" t="s">
        <v>158</v>
      </c>
      <c r="C4" s="248">
        <v>15304.637269837856</v>
      </c>
      <c r="D4" s="249">
        <v>14356.36753</v>
      </c>
      <c r="E4" s="249">
        <v>14532.919409999997</v>
      </c>
      <c r="F4" s="249">
        <v>15219.866959999998</v>
      </c>
      <c r="G4" s="249">
        <v>15768.508170000001</v>
      </c>
      <c r="H4" s="249">
        <v>15379.868952557978</v>
      </c>
      <c r="I4" s="249">
        <v>15774.248529999999</v>
      </c>
      <c r="J4" s="249">
        <v>16138.049609999993</v>
      </c>
      <c r="K4" s="249">
        <v>14948.50367</v>
      </c>
      <c r="L4" s="249">
        <v>10317.073900000001</v>
      </c>
      <c r="M4" s="249">
        <v>13480.618180887928</v>
      </c>
      <c r="N4" s="249">
        <v>13163.860477475484</v>
      </c>
      <c r="O4" s="249">
        <v>13019.834283528447</v>
      </c>
      <c r="P4" s="249">
        <v>13405.112928432412</v>
      </c>
      <c r="Q4" s="249">
        <v>13700.284529119119</v>
      </c>
      <c r="R4" s="249">
        <v>13597.294044474642</v>
      </c>
      <c r="S4" s="249">
        <v>12948.783379349481</v>
      </c>
      <c r="T4" s="249">
        <v>13148.363627873519</v>
      </c>
      <c r="U4" s="249">
        <v>12353.208511533499</v>
      </c>
      <c r="V4" s="249">
        <v>12219.070740487779</v>
      </c>
      <c r="W4" s="249">
        <v>12051.983372880801</v>
      </c>
      <c r="X4" s="249">
        <v>12047.513798725538</v>
      </c>
      <c r="Y4" s="249">
        <v>11961.153170418396</v>
      </c>
      <c r="Z4" s="249">
        <v>11832.260325896892</v>
      </c>
      <c r="AA4" s="249">
        <v>11791.947992980648</v>
      </c>
      <c r="AB4" s="249">
        <v>11824.503518255675</v>
      </c>
      <c r="AC4" s="249">
        <v>11923.968160618602</v>
      </c>
      <c r="AD4" s="249">
        <v>12031.383905073542</v>
      </c>
      <c r="AE4" s="249">
        <v>12135.975846326402</v>
      </c>
      <c r="AF4" s="249">
        <v>12165.932000008062</v>
      </c>
      <c r="AG4" s="249">
        <v>12129.324688625187</v>
      </c>
      <c r="AH4" s="249">
        <v>12135.10294168662</v>
      </c>
      <c r="AI4" s="249">
        <v>12061.73243145489</v>
      </c>
      <c r="AJ4" s="249">
        <v>11916.889901274966</v>
      </c>
      <c r="AK4" s="249">
        <v>11746.768064035894</v>
      </c>
      <c r="AL4" s="249">
        <v>11605.698001025052</v>
      </c>
      <c r="AM4" s="249">
        <v>11555.751860456172</v>
      </c>
      <c r="AN4" s="249">
        <v>11472.630037544555</v>
      </c>
      <c r="AO4" s="249">
        <v>11323.499483328345</v>
      </c>
      <c r="AP4" s="249">
        <v>11192.693964240283</v>
      </c>
      <c r="AQ4" s="249">
        <v>11055.974294779535</v>
      </c>
      <c r="AR4" s="249">
        <v>10964.993153679527</v>
      </c>
      <c r="AS4" s="249">
        <v>10841.324604870853</v>
      </c>
      <c r="AT4" s="249">
        <v>10674.278321302583</v>
      </c>
      <c r="AU4" s="249">
        <v>10401.116483404192</v>
      </c>
      <c r="AV4" s="249">
        <v>10224.449955624597</v>
      </c>
      <c r="AW4" s="249">
        <v>9981.8886566492347</v>
      </c>
      <c r="AX4" s="249">
        <v>9474.4516692761463</v>
      </c>
      <c r="AY4" s="249">
        <v>9201.9106940503279</v>
      </c>
      <c r="AZ4" s="249">
        <v>8419.6645002664009</v>
      </c>
      <c r="BA4" s="250">
        <v>7829.8230810153109</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15304.637269837856</v>
      </c>
      <c r="D11" s="254">
        <v>14356.36753</v>
      </c>
      <c r="E11" s="254">
        <v>14532.919409999997</v>
      </c>
      <c r="F11" s="254">
        <v>15219.866959999998</v>
      </c>
      <c r="G11" s="254">
        <v>15768.508170000001</v>
      </c>
      <c r="H11" s="254">
        <v>15379.868952557978</v>
      </c>
      <c r="I11" s="254">
        <v>15774.248529999999</v>
      </c>
      <c r="J11" s="254">
        <v>16138.049609999993</v>
      </c>
      <c r="K11" s="254">
        <v>14948.50367</v>
      </c>
      <c r="L11" s="254">
        <v>10317.073900000001</v>
      </c>
      <c r="M11" s="254">
        <v>13480.618180887928</v>
      </c>
      <c r="N11" s="254">
        <v>13163.860477475484</v>
      </c>
      <c r="O11" s="254">
        <v>13019.834283528447</v>
      </c>
      <c r="P11" s="254">
        <v>13405.112928432412</v>
      </c>
      <c r="Q11" s="254">
        <v>13700.284529119119</v>
      </c>
      <c r="R11" s="254">
        <v>13597.294044474642</v>
      </c>
      <c r="S11" s="254">
        <v>12948.783379349481</v>
      </c>
      <c r="T11" s="254">
        <v>13148.363627873519</v>
      </c>
      <c r="U11" s="254">
        <v>12353.208511533499</v>
      </c>
      <c r="V11" s="254">
        <v>12219.070740487779</v>
      </c>
      <c r="W11" s="254">
        <v>12051.983372880801</v>
      </c>
      <c r="X11" s="254">
        <v>12047.513798725538</v>
      </c>
      <c r="Y11" s="254">
        <v>11961.153170418396</v>
      </c>
      <c r="Z11" s="254">
        <v>11832.260325896892</v>
      </c>
      <c r="AA11" s="254">
        <v>11791.947992980648</v>
      </c>
      <c r="AB11" s="254">
        <v>11824.503518255675</v>
      </c>
      <c r="AC11" s="254">
        <v>11923.968160618602</v>
      </c>
      <c r="AD11" s="254">
        <v>12031.383905073542</v>
      </c>
      <c r="AE11" s="254">
        <v>12135.975846326402</v>
      </c>
      <c r="AF11" s="254">
        <v>12165.932000008062</v>
      </c>
      <c r="AG11" s="254">
        <v>12129.324688625187</v>
      </c>
      <c r="AH11" s="254">
        <v>12135.10294168662</v>
      </c>
      <c r="AI11" s="254">
        <v>12061.73243145489</v>
      </c>
      <c r="AJ11" s="254">
        <v>11916.889901274966</v>
      </c>
      <c r="AK11" s="254">
        <v>11746.768064035894</v>
      </c>
      <c r="AL11" s="254">
        <v>11605.698001025052</v>
      </c>
      <c r="AM11" s="254">
        <v>11555.751860456172</v>
      </c>
      <c r="AN11" s="254">
        <v>11472.630037544555</v>
      </c>
      <c r="AO11" s="254">
        <v>11323.499483328345</v>
      </c>
      <c r="AP11" s="254">
        <v>11192.693964240283</v>
      </c>
      <c r="AQ11" s="254">
        <v>11055.974294779535</v>
      </c>
      <c r="AR11" s="254">
        <v>10964.993153679527</v>
      </c>
      <c r="AS11" s="254">
        <v>10841.324604870853</v>
      </c>
      <c r="AT11" s="254">
        <v>10674.278321302583</v>
      </c>
      <c r="AU11" s="254">
        <v>10401.116483404192</v>
      </c>
      <c r="AV11" s="254">
        <v>10224.449955624597</v>
      </c>
      <c r="AW11" s="254">
        <v>9981.8886566492347</v>
      </c>
      <c r="AX11" s="254">
        <v>9474.4516692761463</v>
      </c>
      <c r="AY11" s="254">
        <v>9201.9106940503279</v>
      </c>
      <c r="AZ11" s="254">
        <v>8419.6645002664009</v>
      </c>
      <c r="BA11" s="255">
        <v>7829.8230810153109</v>
      </c>
    </row>
    <row r="12" spans="1:53" x14ac:dyDescent="0.25">
      <c r="A12" s="256" t="s">
        <v>172</v>
      </c>
      <c r="B12" s="257" t="s">
        <v>173</v>
      </c>
      <c r="C12" s="258">
        <v>15304.637269837856</v>
      </c>
      <c r="D12" s="259">
        <v>14356.36753</v>
      </c>
      <c r="E12" s="259">
        <v>14532.919409999997</v>
      </c>
      <c r="F12" s="259">
        <v>15219.866959999998</v>
      </c>
      <c r="G12" s="259">
        <v>15768.508170000001</v>
      </c>
      <c r="H12" s="259">
        <v>15379.868952557978</v>
      </c>
      <c r="I12" s="259">
        <v>15774.248529999999</v>
      </c>
      <c r="J12" s="259">
        <v>16138.049609999993</v>
      </c>
      <c r="K12" s="259">
        <v>14948.50367</v>
      </c>
      <c r="L12" s="259">
        <v>10317.073900000001</v>
      </c>
      <c r="M12" s="259">
        <v>13480.618180887928</v>
      </c>
      <c r="N12" s="259">
        <v>13163.860477475484</v>
      </c>
      <c r="O12" s="259">
        <v>13019.834283528447</v>
      </c>
      <c r="P12" s="259">
        <v>13405.112928432412</v>
      </c>
      <c r="Q12" s="259">
        <v>13700.284529119119</v>
      </c>
      <c r="R12" s="259">
        <v>13597.294044474642</v>
      </c>
      <c r="S12" s="259">
        <v>12948.783379349481</v>
      </c>
      <c r="T12" s="259">
        <v>13148.363627873519</v>
      </c>
      <c r="U12" s="259">
        <v>12353.208511533499</v>
      </c>
      <c r="V12" s="259">
        <v>12219.070740487779</v>
      </c>
      <c r="W12" s="259">
        <v>12051.983372880801</v>
      </c>
      <c r="X12" s="259">
        <v>12047.513798725538</v>
      </c>
      <c r="Y12" s="259">
        <v>11961.153170418396</v>
      </c>
      <c r="Z12" s="259">
        <v>11832.260325896892</v>
      </c>
      <c r="AA12" s="259">
        <v>11791.947992980648</v>
      </c>
      <c r="AB12" s="259">
        <v>11824.503518255675</v>
      </c>
      <c r="AC12" s="259">
        <v>11923.968160618602</v>
      </c>
      <c r="AD12" s="259">
        <v>12031.383905073542</v>
      </c>
      <c r="AE12" s="259">
        <v>12135.975846326402</v>
      </c>
      <c r="AF12" s="259">
        <v>12165.932000008062</v>
      </c>
      <c r="AG12" s="259">
        <v>12129.324688625187</v>
      </c>
      <c r="AH12" s="259">
        <v>12135.10294168662</v>
      </c>
      <c r="AI12" s="259">
        <v>12061.73243145489</v>
      </c>
      <c r="AJ12" s="259">
        <v>11916.889901274966</v>
      </c>
      <c r="AK12" s="259">
        <v>11746.768064035894</v>
      </c>
      <c r="AL12" s="259">
        <v>11605.698001025052</v>
      </c>
      <c r="AM12" s="259">
        <v>11555.751860456172</v>
      </c>
      <c r="AN12" s="259">
        <v>11472.630037544555</v>
      </c>
      <c r="AO12" s="259">
        <v>11323.499483328345</v>
      </c>
      <c r="AP12" s="259">
        <v>11192.693964240283</v>
      </c>
      <c r="AQ12" s="259">
        <v>11055.974294779535</v>
      </c>
      <c r="AR12" s="259">
        <v>10964.993153679527</v>
      </c>
      <c r="AS12" s="259">
        <v>10841.324604870853</v>
      </c>
      <c r="AT12" s="259">
        <v>10674.278321302583</v>
      </c>
      <c r="AU12" s="259">
        <v>10401.116483404192</v>
      </c>
      <c r="AV12" s="259">
        <v>10224.449955624597</v>
      </c>
      <c r="AW12" s="259">
        <v>9981.8886566492347</v>
      </c>
      <c r="AX12" s="259">
        <v>9474.4516692761463</v>
      </c>
      <c r="AY12" s="259">
        <v>9201.9106940503279</v>
      </c>
      <c r="AZ12" s="259">
        <v>8419.6645002664009</v>
      </c>
      <c r="BA12" s="260">
        <v>7829.8230810153109</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7E7-7A22-4869-90CE-2D4217F1B7A3}">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15080.037259959874</v>
      </c>
      <c r="D2" s="239">
        <v>14136.599880000003</v>
      </c>
      <c r="E2" s="239">
        <v>14309.499799999998</v>
      </c>
      <c r="F2" s="239">
        <v>14999.499930000004</v>
      </c>
      <c r="G2" s="239">
        <v>15543.849949999998</v>
      </c>
      <c r="H2" s="239">
        <v>15166.141205694086</v>
      </c>
      <c r="I2" s="239">
        <v>15553.099859999997</v>
      </c>
      <c r="J2" s="239">
        <v>15906.999989999998</v>
      </c>
      <c r="K2" s="239">
        <v>14731.249909999997</v>
      </c>
      <c r="L2" s="239">
        <v>10129.799820000004</v>
      </c>
      <c r="M2" s="239">
        <v>13260.079296837672</v>
      </c>
      <c r="N2" s="239">
        <v>12941.888793350532</v>
      </c>
      <c r="O2" s="239">
        <v>12801.327983185249</v>
      </c>
      <c r="P2" s="239">
        <v>13115.052068405466</v>
      </c>
      <c r="Q2" s="239">
        <v>13408.904175026268</v>
      </c>
      <c r="R2" s="239">
        <v>13292.34737747205</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15080.037259959874</v>
      </c>
      <c r="D52" s="434">
        <v>14136.599880000003</v>
      </c>
      <c r="E52" s="434">
        <v>14309.499799999998</v>
      </c>
      <c r="F52" s="434">
        <v>14999.499930000004</v>
      </c>
      <c r="G52" s="434">
        <v>15543.849949999998</v>
      </c>
      <c r="H52" s="434">
        <v>15166.141205694086</v>
      </c>
      <c r="I52" s="434">
        <v>15553.099859999997</v>
      </c>
      <c r="J52" s="434">
        <v>15906.999989999998</v>
      </c>
      <c r="K52" s="434">
        <v>14731.249909999997</v>
      </c>
      <c r="L52" s="434">
        <v>10129.799820000004</v>
      </c>
      <c r="M52" s="434">
        <v>13260.079296837672</v>
      </c>
      <c r="N52" s="434">
        <v>12941.888793350532</v>
      </c>
      <c r="O52" s="434">
        <v>12801.327983185249</v>
      </c>
      <c r="P52" s="434">
        <v>13115.052068405466</v>
      </c>
      <c r="Q52" s="434">
        <v>13408.904175026268</v>
      </c>
      <c r="R52" s="434">
        <v>13292.34737747205</v>
      </c>
      <c r="S52" s="434">
        <v>12948.783379349481</v>
      </c>
      <c r="T52" s="434">
        <v>13148.363627873519</v>
      </c>
      <c r="U52" s="434">
        <v>12353.208511533499</v>
      </c>
      <c r="V52" s="434">
        <v>12219.070740487779</v>
      </c>
      <c r="W52" s="434">
        <v>12051.983372880801</v>
      </c>
      <c r="X52" s="434">
        <v>12047.513798725538</v>
      </c>
      <c r="Y52" s="434">
        <v>11961.153170418396</v>
      </c>
      <c r="Z52" s="434">
        <v>11832.260325896892</v>
      </c>
      <c r="AA52" s="434">
        <v>11791.947992980648</v>
      </c>
      <c r="AB52" s="434">
        <v>11824.503518255675</v>
      </c>
      <c r="AC52" s="434">
        <v>11923.968160618602</v>
      </c>
      <c r="AD52" s="434">
        <v>12031.383905073542</v>
      </c>
      <c r="AE52" s="434">
        <v>12135.975846326402</v>
      </c>
      <c r="AF52" s="434">
        <v>12165.932000008062</v>
      </c>
      <c r="AG52" s="434">
        <v>12129.324688625187</v>
      </c>
      <c r="AH52" s="434">
        <v>12135.10294168662</v>
      </c>
      <c r="AI52" s="434">
        <v>12061.73243145489</v>
      </c>
      <c r="AJ52" s="434">
        <v>11916.889901274966</v>
      </c>
      <c r="AK52" s="434">
        <v>11746.768064035894</v>
      </c>
      <c r="AL52" s="434">
        <v>11605.698001025052</v>
      </c>
      <c r="AM52" s="434">
        <v>11555.751860456172</v>
      </c>
      <c r="AN52" s="434">
        <v>11472.630037544555</v>
      </c>
      <c r="AO52" s="434">
        <v>11323.499483328345</v>
      </c>
      <c r="AP52" s="434">
        <v>11192.693964240283</v>
      </c>
      <c r="AQ52" s="434">
        <v>11055.974294779535</v>
      </c>
      <c r="AR52" s="434">
        <v>10964.993153679527</v>
      </c>
      <c r="AS52" s="434">
        <v>10841.324604870853</v>
      </c>
      <c r="AT52" s="434">
        <v>10674.278321302583</v>
      </c>
      <c r="AU52" s="434">
        <v>10401.116483404192</v>
      </c>
      <c r="AV52" s="434">
        <v>10224.449955624597</v>
      </c>
      <c r="AW52" s="434">
        <v>9981.8886566492347</v>
      </c>
      <c r="AX52" s="434">
        <v>9474.4516692761463</v>
      </c>
      <c r="AY52" s="434">
        <v>9201.9106940503279</v>
      </c>
      <c r="AZ52" s="434">
        <v>8419.6645002664009</v>
      </c>
      <c r="BA52" s="245">
        <v>7829.8230810153109</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15080.037259959874</v>
      </c>
      <c r="D54" s="249">
        <v>14136.599880000003</v>
      </c>
      <c r="E54" s="249">
        <v>14309.499799999998</v>
      </c>
      <c r="F54" s="249">
        <v>14999.499930000004</v>
      </c>
      <c r="G54" s="249">
        <v>15543.849949999998</v>
      </c>
      <c r="H54" s="249">
        <v>15166.141205694086</v>
      </c>
      <c r="I54" s="249">
        <v>15553.099859999997</v>
      </c>
      <c r="J54" s="249">
        <v>15906.999989999998</v>
      </c>
      <c r="K54" s="249">
        <v>14731.249909999997</v>
      </c>
      <c r="L54" s="249">
        <v>10129.799820000004</v>
      </c>
      <c r="M54" s="249">
        <v>13260.079296837672</v>
      </c>
      <c r="N54" s="249">
        <v>12941.888793350532</v>
      </c>
      <c r="O54" s="249">
        <v>12801.327983185249</v>
      </c>
      <c r="P54" s="249">
        <v>13115.052068405466</v>
      </c>
      <c r="Q54" s="249">
        <v>13408.904175026268</v>
      </c>
      <c r="R54" s="249">
        <v>13292.34737747205</v>
      </c>
      <c r="S54" s="249">
        <v>12948.783379349481</v>
      </c>
      <c r="T54" s="249">
        <v>13148.363627873519</v>
      </c>
      <c r="U54" s="249">
        <v>12353.208511533499</v>
      </c>
      <c r="V54" s="249">
        <v>12219.070740487779</v>
      </c>
      <c r="W54" s="249">
        <v>12051.983372880801</v>
      </c>
      <c r="X54" s="249">
        <v>12047.513798725538</v>
      </c>
      <c r="Y54" s="249">
        <v>11961.153170418396</v>
      </c>
      <c r="Z54" s="249">
        <v>11832.260325896892</v>
      </c>
      <c r="AA54" s="249">
        <v>11791.947992980648</v>
      </c>
      <c r="AB54" s="249">
        <v>11824.503518255675</v>
      </c>
      <c r="AC54" s="249">
        <v>11923.968160618602</v>
      </c>
      <c r="AD54" s="249">
        <v>12031.383905073542</v>
      </c>
      <c r="AE54" s="249">
        <v>12135.975846326402</v>
      </c>
      <c r="AF54" s="249">
        <v>12165.932000008062</v>
      </c>
      <c r="AG54" s="249">
        <v>12129.324688625187</v>
      </c>
      <c r="AH54" s="249">
        <v>12135.10294168662</v>
      </c>
      <c r="AI54" s="249">
        <v>12061.73243145489</v>
      </c>
      <c r="AJ54" s="249">
        <v>11916.889901274966</v>
      </c>
      <c r="AK54" s="249">
        <v>11746.768064035894</v>
      </c>
      <c r="AL54" s="249">
        <v>11605.698001025052</v>
      </c>
      <c r="AM54" s="249">
        <v>11555.751860456172</v>
      </c>
      <c r="AN54" s="249">
        <v>11472.630037544555</v>
      </c>
      <c r="AO54" s="249">
        <v>11323.499483328345</v>
      </c>
      <c r="AP54" s="249">
        <v>11192.693964240283</v>
      </c>
      <c r="AQ54" s="249">
        <v>11055.974294779535</v>
      </c>
      <c r="AR54" s="249">
        <v>10964.993153679527</v>
      </c>
      <c r="AS54" s="249">
        <v>10841.324604870853</v>
      </c>
      <c r="AT54" s="249">
        <v>10674.278321302583</v>
      </c>
      <c r="AU54" s="249">
        <v>10401.116483404192</v>
      </c>
      <c r="AV54" s="249">
        <v>10224.449955624597</v>
      </c>
      <c r="AW54" s="249">
        <v>9981.8886566492347</v>
      </c>
      <c r="AX54" s="249">
        <v>9474.4516692761463</v>
      </c>
      <c r="AY54" s="249">
        <v>9201.9106940503279</v>
      </c>
      <c r="AZ54" s="249">
        <v>8419.6645002664009</v>
      </c>
      <c r="BA54" s="250">
        <v>7829.8230810153109</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14407.80548390179</v>
      </c>
      <c r="D56" s="254">
        <v>13464.599980000001</v>
      </c>
      <c r="E56" s="254">
        <v>13601.999960000001</v>
      </c>
      <c r="F56" s="254">
        <v>14011.449990000001</v>
      </c>
      <c r="G56" s="254">
        <v>14488.399989999998</v>
      </c>
      <c r="H56" s="254">
        <v>14159.811789433455</v>
      </c>
      <c r="I56" s="254">
        <v>14558.449969999998</v>
      </c>
      <c r="J56" s="254">
        <v>14888.849989999999</v>
      </c>
      <c r="K56" s="254">
        <v>13877.499959999999</v>
      </c>
      <c r="L56" s="254">
        <v>9413.7499400000015</v>
      </c>
      <c r="M56" s="254">
        <v>12263.35148562147</v>
      </c>
      <c r="N56" s="254">
        <v>11826.526225279449</v>
      </c>
      <c r="O56" s="254">
        <v>11685.941530524506</v>
      </c>
      <c r="P56" s="254">
        <v>11979.148753224417</v>
      </c>
      <c r="Q56" s="254">
        <v>12220.263685869873</v>
      </c>
      <c r="R56" s="254">
        <v>11840.331518104515</v>
      </c>
      <c r="S56" s="254">
        <v>11477.175256810726</v>
      </c>
      <c r="T56" s="254">
        <v>11642.984493304784</v>
      </c>
      <c r="U56" s="254">
        <v>10924.632029399283</v>
      </c>
      <c r="V56" s="254">
        <v>10804.619788617625</v>
      </c>
      <c r="W56" s="254">
        <v>10658.712016730926</v>
      </c>
      <c r="X56" s="254">
        <v>10654.076966699809</v>
      </c>
      <c r="Y56" s="254">
        <v>10582.493822372757</v>
      </c>
      <c r="Z56" s="254">
        <v>10472.048786688159</v>
      </c>
      <c r="AA56" s="254">
        <v>10450.226011902316</v>
      </c>
      <c r="AB56" s="254">
        <v>10479.101080630749</v>
      </c>
      <c r="AC56" s="254">
        <v>10569.586442996282</v>
      </c>
      <c r="AD56" s="254">
        <v>10666.774255541632</v>
      </c>
      <c r="AE56" s="254">
        <v>10761.872506615007</v>
      </c>
      <c r="AF56" s="254">
        <v>10791.904673500707</v>
      </c>
      <c r="AG56" s="254">
        <v>10761.326260729062</v>
      </c>
      <c r="AH56" s="254">
        <v>10766.70138499518</v>
      </c>
      <c r="AI56" s="254">
        <v>10704.571896123774</v>
      </c>
      <c r="AJ56" s="254">
        <v>10575.114747213647</v>
      </c>
      <c r="AK56" s="254">
        <v>10424.989075108719</v>
      </c>
      <c r="AL56" s="254">
        <v>10299.883314105717</v>
      </c>
      <c r="AM56" s="254">
        <v>10256.345291422931</v>
      </c>
      <c r="AN56" s="254">
        <v>10183.726078539372</v>
      </c>
      <c r="AO56" s="254">
        <v>10051.869703822573</v>
      </c>
      <c r="AP56" s="254">
        <v>9936.6499738828625</v>
      </c>
      <c r="AQ56" s="254">
        <v>9816.8074342982291</v>
      </c>
      <c r="AR56" s="254">
        <v>9738.0209549259143</v>
      </c>
      <c r="AS56" s="254">
        <v>9633.6680181391603</v>
      </c>
      <c r="AT56" s="254">
        <v>9488.2122871934753</v>
      </c>
      <c r="AU56" s="254">
        <v>9252.7087538161049</v>
      </c>
      <c r="AV56" s="254">
        <v>9096.0950008643467</v>
      </c>
      <c r="AW56" s="254">
        <v>8881.1815410265572</v>
      </c>
      <c r="AX56" s="254">
        <v>8424.3036707583597</v>
      </c>
      <c r="AY56" s="254">
        <v>8186.74735352473</v>
      </c>
      <c r="AZ56" s="254">
        <v>7494.7945556228942</v>
      </c>
      <c r="BA56" s="255">
        <v>6966.2824696472262</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672.23177605808723</v>
      </c>
      <c r="D58" s="254">
        <v>671.99990000000003</v>
      </c>
      <c r="E58" s="254">
        <v>707.49984000000006</v>
      </c>
      <c r="F58" s="254">
        <v>988.04993999999999</v>
      </c>
      <c r="G58" s="254">
        <v>1055.4499599999999</v>
      </c>
      <c r="H58" s="254">
        <v>1006.3294162606286</v>
      </c>
      <c r="I58" s="254">
        <v>994.64988999999991</v>
      </c>
      <c r="J58" s="254">
        <v>1018.1500000000001</v>
      </c>
      <c r="K58" s="254">
        <v>853.7499499999999</v>
      </c>
      <c r="L58" s="254">
        <v>716.04988000000003</v>
      </c>
      <c r="M58" s="254">
        <v>996.72781121620437</v>
      </c>
      <c r="N58" s="254">
        <v>1115.3625680710804</v>
      </c>
      <c r="O58" s="254">
        <v>1115.386452660744</v>
      </c>
      <c r="P58" s="254">
        <v>1135.9033151810452</v>
      </c>
      <c r="Q58" s="254">
        <v>1188.6404891563955</v>
      </c>
      <c r="R58" s="254">
        <v>1452.0158593675351</v>
      </c>
      <c r="S58" s="254">
        <v>1471.6081225387554</v>
      </c>
      <c r="T58" s="254">
        <v>1505.379134568735</v>
      </c>
      <c r="U58" s="254">
        <v>1428.5764821342148</v>
      </c>
      <c r="V58" s="254">
        <v>1414.4509518701534</v>
      </c>
      <c r="W58" s="254">
        <v>1393.2713561498756</v>
      </c>
      <c r="X58" s="254">
        <v>1393.4368320257292</v>
      </c>
      <c r="Y58" s="254">
        <v>1378.6593480456386</v>
      </c>
      <c r="Z58" s="254">
        <v>1360.2115392087337</v>
      </c>
      <c r="AA58" s="254">
        <v>1341.721981078332</v>
      </c>
      <c r="AB58" s="254">
        <v>1345.4024376249272</v>
      </c>
      <c r="AC58" s="254">
        <v>1354.3817176223213</v>
      </c>
      <c r="AD58" s="254">
        <v>1364.6096495319164</v>
      </c>
      <c r="AE58" s="254">
        <v>1374.1033397113988</v>
      </c>
      <c r="AF58" s="254">
        <v>1374.0273265073538</v>
      </c>
      <c r="AG58" s="254">
        <v>1367.998427896124</v>
      </c>
      <c r="AH58" s="254">
        <v>1368.4015566914406</v>
      </c>
      <c r="AI58" s="254">
        <v>1357.1605353311127</v>
      </c>
      <c r="AJ58" s="254">
        <v>1341.7751540613187</v>
      </c>
      <c r="AK58" s="254">
        <v>1321.7789889271776</v>
      </c>
      <c r="AL58" s="254">
        <v>1305.8146869193374</v>
      </c>
      <c r="AM58" s="254">
        <v>1299.4065690332411</v>
      </c>
      <c r="AN58" s="254">
        <v>1288.9039590051859</v>
      </c>
      <c r="AO58" s="254">
        <v>1271.6297795057742</v>
      </c>
      <c r="AP58" s="254">
        <v>1256.0439903574202</v>
      </c>
      <c r="AQ58" s="254">
        <v>1239.166860481306</v>
      </c>
      <c r="AR58" s="254">
        <v>1226.9721987536082</v>
      </c>
      <c r="AS58" s="254">
        <v>1207.6565867316933</v>
      </c>
      <c r="AT58" s="254">
        <v>1186.0660341091068</v>
      </c>
      <c r="AU58" s="254">
        <v>1148.40772958809</v>
      </c>
      <c r="AV58" s="254">
        <v>1128.3549547602495</v>
      </c>
      <c r="AW58" s="254">
        <v>1100.7071156226762</v>
      </c>
      <c r="AX58" s="254">
        <v>1050.1479985177859</v>
      </c>
      <c r="AY58" s="254">
        <v>1015.1633405255972</v>
      </c>
      <c r="AZ58" s="254">
        <v>924.86994464350744</v>
      </c>
      <c r="BA58" s="255">
        <v>863.54061136808571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7694-C8BA-4EC7-BA4C-418199EFAC20}">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893.93218971839337</v>
      </c>
      <c r="D2" s="239">
        <v>802.16285999999991</v>
      </c>
      <c r="E2" s="239">
        <v>820.83138000000019</v>
      </c>
      <c r="F2" s="239">
        <v>808.51991000000021</v>
      </c>
      <c r="G2" s="239">
        <v>831.37731000000008</v>
      </c>
      <c r="H2" s="239">
        <v>802.04297687630788</v>
      </c>
      <c r="I2" s="239">
        <v>811.20366000000001</v>
      </c>
      <c r="J2" s="239">
        <v>820.8122800000001</v>
      </c>
      <c r="K2" s="239">
        <v>876.00616000000014</v>
      </c>
      <c r="L2" s="239">
        <v>786.50685999999996</v>
      </c>
      <c r="M2" s="239">
        <v>917.6467870186334</v>
      </c>
      <c r="N2" s="239">
        <v>903.36199310965026</v>
      </c>
      <c r="O2" s="239">
        <v>862.44534908716594</v>
      </c>
      <c r="P2" s="239">
        <v>779.59338225033935</v>
      </c>
      <c r="Q2" s="239">
        <v>767.88623189115333</v>
      </c>
      <c r="R2" s="239">
        <v>701.18057719820229</v>
      </c>
      <c r="S2" s="239">
        <v>638.25318129499283</v>
      </c>
      <c r="T2" s="239">
        <v>448.63354034278223</v>
      </c>
      <c r="U2" s="239">
        <v>447.89132321184024</v>
      </c>
      <c r="V2" s="239">
        <v>432.59912826467189</v>
      </c>
      <c r="W2" s="239">
        <v>407.92067541145616</v>
      </c>
      <c r="X2" s="239">
        <v>390.014508476152</v>
      </c>
      <c r="Y2" s="239">
        <v>379.85890932520715</v>
      </c>
      <c r="Z2" s="239">
        <v>369.55310143131999</v>
      </c>
      <c r="AA2" s="239">
        <v>365.08932544435248</v>
      </c>
      <c r="AB2" s="239">
        <v>350.43107427179103</v>
      </c>
      <c r="AC2" s="239">
        <v>338.0190332438043</v>
      </c>
      <c r="AD2" s="239">
        <v>327.81647917608842</v>
      </c>
      <c r="AE2" s="239">
        <v>318.52817286443923</v>
      </c>
      <c r="AF2" s="239">
        <v>311.14272754753307</v>
      </c>
      <c r="AG2" s="239">
        <v>303.30522248371341</v>
      </c>
      <c r="AH2" s="239">
        <v>294.10087344003261</v>
      </c>
      <c r="AI2" s="239">
        <v>277.3492042445161</v>
      </c>
      <c r="AJ2" s="239">
        <v>258.5049221640819</v>
      </c>
      <c r="AK2" s="239">
        <v>241.66143340068217</v>
      </c>
      <c r="AL2" s="239">
        <v>227.54739152483006</v>
      </c>
      <c r="AM2" s="239">
        <v>213.00818250448663</v>
      </c>
      <c r="AN2" s="239">
        <v>200.4382500796485</v>
      </c>
      <c r="AO2" s="239">
        <v>187.74064967128086</v>
      </c>
      <c r="AP2" s="239">
        <v>176.43600928574031</v>
      </c>
      <c r="AQ2" s="239">
        <v>166.92700600473384</v>
      </c>
      <c r="AR2" s="239">
        <v>156.82438051006835</v>
      </c>
      <c r="AS2" s="239">
        <v>148.73164031465873</v>
      </c>
      <c r="AT2" s="239">
        <v>142.5685922855377</v>
      </c>
      <c r="AU2" s="239">
        <v>135.17344276451064</v>
      </c>
      <c r="AV2" s="239">
        <v>126.33407557382475</v>
      </c>
      <c r="AW2" s="239">
        <v>117.91272112125024</v>
      </c>
      <c r="AX2" s="239">
        <v>103.08144365262559</v>
      </c>
      <c r="AY2" s="239">
        <v>92.930748987958225</v>
      </c>
      <c r="AZ2" s="239">
        <v>79.383735764670121</v>
      </c>
      <c r="BA2" s="240">
        <v>69.725017037307737</v>
      </c>
    </row>
    <row r="3" spans="1:53" x14ac:dyDescent="0.25">
      <c r="A3" s="241" t="s">
        <v>155</v>
      </c>
      <c r="B3" s="433" t="s">
        <v>156</v>
      </c>
      <c r="C3" s="243">
        <v>557.73285375041269</v>
      </c>
      <c r="D3" s="434">
        <v>562.00423999999998</v>
      </c>
      <c r="E3" s="434">
        <v>598.79122000000007</v>
      </c>
      <c r="F3" s="434">
        <v>622.20128999999997</v>
      </c>
      <c r="G3" s="434">
        <v>672.49837000000002</v>
      </c>
      <c r="H3" s="434">
        <v>666.47401632417518</v>
      </c>
      <c r="I3" s="434">
        <v>694.99052999999992</v>
      </c>
      <c r="J3" s="434">
        <v>709.71217000000001</v>
      </c>
      <c r="K3" s="434">
        <v>773.30493000000001</v>
      </c>
      <c r="L3" s="434">
        <v>691.20686999999998</v>
      </c>
      <c r="M3" s="434">
        <v>822.41874867339004</v>
      </c>
      <c r="N3" s="434">
        <v>829.12858256524817</v>
      </c>
      <c r="O3" s="434">
        <v>793.53854566174448</v>
      </c>
      <c r="P3" s="434">
        <v>741.66493398974137</v>
      </c>
      <c r="Q3" s="434">
        <v>743.64392970936592</v>
      </c>
      <c r="R3" s="434">
        <v>679.58900438963542</v>
      </c>
      <c r="S3" s="434">
        <v>637.99138764295242</v>
      </c>
      <c r="T3" s="434">
        <v>448.39131573387243</v>
      </c>
      <c r="U3" s="434">
        <v>447.66392006446807</v>
      </c>
      <c r="V3" s="434">
        <v>432.38826780949233</v>
      </c>
      <c r="W3" s="434">
        <v>407.72878900622521</v>
      </c>
      <c r="X3" s="434">
        <v>389.84079780990851</v>
      </c>
      <c r="Y3" s="434">
        <v>379.7042908771167</v>
      </c>
      <c r="Z3" s="434">
        <v>369.41606866352566</v>
      </c>
      <c r="AA3" s="434">
        <v>364.97170868064308</v>
      </c>
      <c r="AB3" s="434">
        <v>350.33357986324927</v>
      </c>
      <c r="AC3" s="434">
        <v>337.94067831726181</v>
      </c>
      <c r="AD3" s="434">
        <v>327.75516391117446</v>
      </c>
      <c r="AE3" s="434">
        <v>318.48632989083683</v>
      </c>
      <c r="AF3" s="434">
        <v>311.12174653175134</v>
      </c>
      <c r="AG3" s="434">
        <v>303.30522248371341</v>
      </c>
      <c r="AH3" s="434">
        <v>294.10087344003261</v>
      </c>
      <c r="AI3" s="434">
        <v>277.3492042445161</v>
      </c>
      <c r="AJ3" s="434">
        <v>258.5049221640819</v>
      </c>
      <c r="AK3" s="434">
        <v>241.66143340068217</v>
      </c>
      <c r="AL3" s="434">
        <v>227.54739152483006</v>
      </c>
      <c r="AM3" s="434">
        <v>213.00818250448663</v>
      </c>
      <c r="AN3" s="434">
        <v>200.4382500796485</v>
      </c>
      <c r="AO3" s="434">
        <v>187.74064967128086</v>
      </c>
      <c r="AP3" s="434">
        <v>176.43600928574031</v>
      </c>
      <c r="AQ3" s="434">
        <v>166.92700600473384</v>
      </c>
      <c r="AR3" s="434">
        <v>156.82438051006835</v>
      </c>
      <c r="AS3" s="434">
        <v>148.73164031465873</v>
      </c>
      <c r="AT3" s="434">
        <v>142.5685922855377</v>
      </c>
      <c r="AU3" s="434">
        <v>135.17344276451064</v>
      </c>
      <c r="AV3" s="434">
        <v>126.33407557382475</v>
      </c>
      <c r="AW3" s="434">
        <v>117.91272112125024</v>
      </c>
      <c r="AX3" s="434">
        <v>103.08144365262559</v>
      </c>
      <c r="AY3" s="434">
        <v>92.930748987958225</v>
      </c>
      <c r="AZ3" s="434">
        <v>79.383735764670121</v>
      </c>
      <c r="BA3" s="245">
        <v>69.725017037307737</v>
      </c>
    </row>
    <row r="4" spans="1:53" x14ac:dyDescent="0.25">
      <c r="A4" s="246" t="s">
        <v>157</v>
      </c>
      <c r="B4" s="247" t="s">
        <v>158</v>
      </c>
      <c r="C4" s="248">
        <v>0</v>
      </c>
      <c r="D4" s="249">
        <v>0</v>
      </c>
      <c r="E4" s="249">
        <v>0</v>
      </c>
      <c r="F4" s="249">
        <v>0</v>
      </c>
      <c r="G4" s="249">
        <v>0</v>
      </c>
      <c r="H4" s="249">
        <v>0</v>
      </c>
      <c r="I4" s="249">
        <v>0</v>
      </c>
      <c r="J4" s="249">
        <v>0</v>
      </c>
      <c r="K4" s="249">
        <v>0</v>
      </c>
      <c r="L4" s="249">
        <v>0</v>
      </c>
      <c r="M4" s="249">
        <v>48.629084711314562</v>
      </c>
      <c r="N4" s="249">
        <v>44.137653069281789</v>
      </c>
      <c r="O4" s="249">
        <v>35.109703691000391</v>
      </c>
      <c r="P4" s="249">
        <v>59.424765725899</v>
      </c>
      <c r="Q4" s="249">
        <v>58.538760131586699</v>
      </c>
      <c r="R4" s="249">
        <v>65.730289828057906</v>
      </c>
      <c r="S4" s="249">
        <v>63.535233896885345</v>
      </c>
      <c r="T4" s="249">
        <v>53.335263461336012</v>
      </c>
      <c r="U4" s="249">
        <v>53.903439151051636</v>
      </c>
      <c r="V4" s="249">
        <v>52.170406760381105</v>
      </c>
      <c r="W4" s="249">
        <v>49.127542013510322</v>
      </c>
      <c r="X4" s="249">
        <v>46.844424563305772</v>
      </c>
      <c r="Y4" s="249">
        <v>45.75078779219843</v>
      </c>
      <c r="Z4" s="249">
        <v>44.320755604996805</v>
      </c>
      <c r="AA4" s="249">
        <v>43.722281597882024</v>
      </c>
      <c r="AB4" s="249">
        <v>41.819109896218791</v>
      </c>
      <c r="AC4" s="249">
        <v>40.268435657098387</v>
      </c>
      <c r="AD4" s="249">
        <v>38.947092224672055</v>
      </c>
      <c r="AE4" s="249">
        <v>37.776728433462559</v>
      </c>
      <c r="AF4" s="249">
        <v>36.915166306943632</v>
      </c>
      <c r="AG4" s="249">
        <v>35.957410045682309</v>
      </c>
      <c r="AH4" s="249">
        <v>34.796903705109273</v>
      </c>
      <c r="AI4" s="249">
        <v>32.86721617096876</v>
      </c>
      <c r="AJ4" s="249">
        <v>30.588137598953558</v>
      </c>
      <c r="AK4" s="249">
        <v>28.608065395167561</v>
      </c>
      <c r="AL4" s="249">
        <v>26.911660274029366</v>
      </c>
      <c r="AM4" s="249">
        <v>25.094885185827923</v>
      </c>
      <c r="AN4" s="249">
        <v>23.595243945063771</v>
      </c>
      <c r="AO4" s="249">
        <v>22.060649744000457</v>
      </c>
      <c r="AP4" s="249">
        <v>20.674065906750474</v>
      </c>
      <c r="AQ4" s="249">
        <v>19.517971590022118</v>
      </c>
      <c r="AR4" s="249">
        <v>18.243614893871314</v>
      </c>
      <c r="AS4" s="249">
        <v>17.244839463071241</v>
      </c>
      <c r="AT4" s="249">
        <v>16.492960101562719</v>
      </c>
      <c r="AU4" s="249">
        <v>15.601326467547539</v>
      </c>
      <c r="AV4" s="249">
        <v>14.493784549632524</v>
      </c>
      <c r="AW4" s="249">
        <v>13.482921425792615</v>
      </c>
      <c r="AX4" s="249">
        <v>11.694473988880558</v>
      </c>
      <c r="AY4" s="249">
        <v>10.42398931280113</v>
      </c>
      <c r="AZ4" s="249">
        <v>8.7709473972477792</v>
      </c>
      <c r="BA4" s="250">
        <v>7.6023894307643545</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48.629084711314562</v>
      </c>
      <c r="N14" s="254">
        <v>44.137653069281789</v>
      </c>
      <c r="O14" s="254">
        <v>35.109703691000391</v>
      </c>
      <c r="P14" s="254">
        <v>59.424765725899</v>
      </c>
      <c r="Q14" s="254">
        <v>58.538760131586699</v>
      </c>
      <c r="R14" s="254">
        <v>65.730289828057906</v>
      </c>
      <c r="S14" s="254">
        <v>63.535233896885345</v>
      </c>
      <c r="T14" s="254">
        <v>53.335263461336012</v>
      </c>
      <c r="U14" s="254">
        <v>53.903439151051636</v>
      </c>
      <c r="V14" s="254">
        <v>52.170406760381105</v>
      </c>
      <c r="W14" s="254">
        <v>49.127542013510322</v>
      </c>
      <c r="X14" s="254">
        <v>46.844424563305772</v>
      </c>
      <c r="Y14" s="254">
        <v>45.75078779219843</v>
      </c>
      <c r="Z14" s="254">
        <v>44.320755604996805</v>
      </c>
      <c r="AA14" s="254">
        <v>43.722281597882024</v>
      </c>
      <c r="AB14" s="254">
        <v>41.819109896218791</v>
      </c>
      <c r="AC14" s="254">
        <v>40.268435657098387</v>
      </c>
      <c r="AD14" s="254">
        <v>38.947092224672055</v>
      </c>
      <c r="AE14" s="254">
        <v>37.776728433462559</v>
      </c>
      <c r="AF14" s="254">
        <v>36.915166306943632</v>
      </c>
      <c r="AG14" s="254">
        <v>35.957410045682309</v>
      </c>
      <c r="AH14" s="254">
        <v>34.796903705109273</v>
      </c>
      <c r="AI14" s="254">
        <v>32.86721617096876</v>
      </c>
      <c r="AJ14" s="254">
        <v>30.588137598953558</v>
      </c>
      <c r="AK14" s="254">
        <v>28.608065395167561</v>
      </c>
      <c r="AL14" s="254">
        <v>26.911660274029366</v>
      </c>
      <c r="AM14" s="254">
        <v>25.094885185827923</v>
      </c>
      <c r="AN14" s="254">
        <v>23.595243945063771</v>
      </c>
      <c r="AO14" s="254">
        <v>22.060649744000457</v>
      </c>
      <c r="AP14" s="254">
        <v>20.674065906750474</v>
      </c>
      <c r="AQ14" s="254">
        <v>19.517971590022118</v>
      </c>
      <c r="AR14" s="254">
        <v>18.243614893871314</v>
      </c>
      <c r="AS14" s="254">
        <v>17.244839463071241</v>
      </c>
      <c r="AT14" s="254">
        <v>16.492960101562719</v>
      </c>
      <c r="AU14" s="254">
        <v>15.601326467547539</v>
      </c>
      <c r="AV14" s="254">
        <v>14.493784549632524</v>
      </c>
      <c r="AW14" s="254">
        <v>13.482921425792615</v>
      </c>
      <c r="AX14" s="254">
        <v>11.694473988880558</v>
      </c>
      <c r="AY14" s="254">
        <v>10.42398931280113</v>
      </c>
      <c r="AZ14" s="254">
        <v>8.7709473972477792</v>
      </c>
      <c r="BA14" s="255">
        <v>7.6023894307643545</v>
      </c>
    </row>
    <row r="15" spans="1:53" x14ac:dyDescent="0.25">
      <c r="A15" s="246" t="s">
        <v>178</v>
      </c>
      <c r="B15" s="247" t="s">
        <v>179</v>
      </c>
      <c r="C15" s="248">
        <v>415.92748502537955</v>
      </c>
      <c r="D15" s="249">
        <v>411.6</v>
      </c>
      <c r="E15" s="249">
        <v>424.89782000000002</v>
      </c>
      <c r="F15" s="249">
        <v>457.70128999999997</v>
      </c>
      <c r="G15" s="249">
        <v>455.60380999999995</v>
      </c>
      <c r="H15" s="249">
        <v>435.72656921754123</v>
      </c>
      <c r="I15" s="249">
        <v>450.29764999999992</v>
      </c>
      <c r="J15" s="249">
        <v>430.90438999999998</v>
      </c>
      <c r="K15" s="249">
        <v>481.69673</v>
      </c>
      <c r="L15" s="249">
        <v>454.19876999999997</v>
      </c>
      <c r="M15" s="249">
        <v>503.1774979435267</v>
      </c>
      <c r="N15" s="249">
        <v>511.17690565988795</v>
      </c>
      <c r="O15" s="249">
        <v>486.50288881568645</v>
      </c>
      <c r="P15" s="249">
        <v>424.76287526904878</v>
      </c>
      <c r="Q15" s="249">
        <v>464.88925288722822</v>
      </c>
      <c r="R15" s="249">
        <v>455.50268275254683</v>
      </c>
      <c r="S15" s="249">
        <v>440.29121984775077</v>
      </c>
      <c r="T15" s="249">
        <v>369.60670119519301</v>
      </c>
      <c r="U15" s="249">
        <v>373.54408762110489</v>
      </c>
      <c r="V15" s="249">
        <v>361.53439003248229</v>
      </c>
      <c r="W15" s="249">
        <v>340.44771813314225</v>
      </c>
      <c r="X15" s="249">
        <v>324.62599992183129</v>
      </c>
      <c r="Y15" s="249">
        <v>317.04723396021251</v>
      </c>
      <c r="Z15" s="249">
        <v>307.13728986295126</v>
      </c>
      <c r="AA15" s="249">
        <v>302.98993988911792</v>
      </c>
      <c r="AB15" s="249">
        <v>289.80119816724158</v>
      </c>
      <c r="AC15" s="249">
        <v>279.0552197478205</v>
      </c>
      <c r="AD15" s="249">
        <v>269.89847511939905</v>
      </c>
      <c r="AE15" s="249">
        <v>261.78800051040372</v>
      </c>
      <c r="AF15" s="249">
        <v>255.81748279301738</v>
      </c>
      <c r="AG15" s="249">
        <v>249.18035175999154</v>
      </c>
      <c r="AH15" s="249">
        <v>241.13818805030547</v>
      </c>
      <c r="AI15" s="249">
        <v>227.76569492766066</v>
      </c>
      <c r="AJ15" s="249">
        <v>211.97196563676033</v>
      </c>
      <c r="AK15" s="249">
        <v>198.25031305881498</v>
      </c>
      <c r="AL15" s="249">
        <v>186.49443786436598</v>
      </c>
      <c r="AM15" s="249">
        <v>173.90441386175613</v>
      </c>
      <c r="AN15" s="249">
        <v>163.51208773446675</v>
      </c>
      <c r="AO15" s="249">
        <v>152.87754196645983</v>
      </c>
      <c r="AP15" s="249">
        <v>143.26868949706017</v>
      </c>
      <c r="AQ15" s="249">
        <v>135.2571005604791</v>
      </c>
      <c r="AR15" s="249">
        <v>126.42596813433573</v>
      </c>
      <c r="AS15" s="249">
        <v>119.50457938971219</v>
      </c>
      <c r="AT15" s="249">
        <v>114.29414950770048</v>
      </c>
      <c r="AU15" s="249">
        <v>108.11524000663589</v>
      </c>
      <c r="AV15" s="249">
        <v>100.44011311778651</v>
      </c>
      <c r="AW15" s="249">
        <v>93.434958173099957</v>
      </c>
      <c r="AX15" s="249">
        <v>81.041241248888014</v>
      </c>
      <c r="AY15" s="249">
        <v>72.236941437278929</v>
      </c>
      <c r="AZ15" s="249">
        <v>60.781567830884988</v>
      </c>
      <c r="BA15" s="250">
        <v>52.683607361253088</v>
      </c>
    </row>
    <row r="16" spans="1:53" x14ac:dyDescent="0.25">
      <c r="A16" s="251" t="s">
        <v>180</v>
      </c>
      <c r="B16" s="252" t="s">
        <v>181</v>
      </c>
      <c r="C16" s="253">
        <v>415.92748502537955</v>
      </c>
      <c r="D16" s="254">
        <v>411.6</v>
      </c>
      <c r="E16" s="254">
        <v>424.89782000000002</v>
      </c>
      <c r="F16" s="254">
        <v>457.70128999999997</v>
      </c>
      <c r="G16" s="254">
        <v>455.60380999999995</v>
      </c>
      <c r="H16" s="254">
        <v>435.72656921754123</v>
      </c>
      <c r="I16" s="254">
        <v>450.29764999999992</v>
      </c>
      <c r="J16" s="254">
        <v>430.90438999999998</v>
      </c>
      <c r="K16" s="254">
        <v>481.69673</v>
      </c>
      <c r="L16" s="254">
        <v>454.19876999999997</v>
      </c>
      <c r="M16" s="254">
        <v>503.1774979435267</v>
      </c>
      <c r="N16" s="254">
        <v>511.17690565988795</v>
      </c>
      <c r="O16" s="254">
        <v>486.50288881568645</v>
      </c>
      <c r="P16" s="254">
        <v>424.76287526904878</v>
      </c>
      <c r="Q16" s="254">
        <v>464.88925288722822</v>
      </c>
      <c r="R16" s="254">
        <v>455.50268275254683</v>
      </c>
      <c r="S16" s="254">
        <v>440.29121984775077</v>
      </c>
      <c r="T16" s="254">
        <v>369.60670119519301</v>
      </c>
      <c r="U16" s="254">
        <v>373.54408762110489</v>
      </c>
      <c r="V16" s="254">
        <v>361.53439003248229</v>
      </c>
      <c r="W16" s="254">
        <v>340.44771813314225</v>
      </c>
      <c r="X16" s="254">
        <v>324.62599992183129</v>
      </c>
      <c r="Y16" s="254">
        <v>317.04723396021251</v>
      </c>
      <c r="Z16" s="254">
        <v>307.13728986295126</v>
      </c>
      <c r="AA16" s="254">
        <v>302.98993988911792</v>
      </c>
      <c r="AB16" s="254">
        <v>289.80119816724158</v>
      </c>
      <c r="AC16" s="254">
        <v>279.0552197478205</v>
      </c>
      <c r="AD16" s="254">
        <v>269.89847511939905</v>
      </c>
      <c r="AE16" s="254">
        <v>261.78800051040372</v>
      </c>
      <c r="AF16" s="254">
        <v>255.81748279301738</v>
      </c>
      <c r="AG16" s="254">
        <v>249.18035175999154</v>
      </c>
      <c r="AH16" s="254">
        <v>241.13818805030547</v>
      </c>
      <c r="AI16" s="254">
        <v>227.76569492766066</v>
      </c>
      <c r="AJ16" s="254">
        <v>211.97196563676033</v>
      </c>
      <c r="AK16" s="254">
        <v>198.25031305881498</v>
      </c>
      <c r="AL16" s="254">
        <v>186.49443786436598</v>
      </c>
      <c r="AM16" s="254">
        <v>173.90441386175613</v>
      </c>
      <c r="AN16" s="254">
        <v>163.51208773446675</v>
      </c>
      <c r="AO16" s="254">
        <v>152.87754196645983</v>
      </c>
      <c r="AP16" s="254">
        <v>143.26868949706017</v>
      </c>
      <c r="AQ16" s="254">
        <v>135.2571005604791</v>
      </c>
      <c r="AR16" s="254">
        <v>126.42596813433573</v>
      </c>
      <c r="AS16" s="254">
        <v>119.50457938971219</v>
      </c>
      <c r="AT16" s="254">
        <v>114.29414950770048</v>
      </c>
      <c r="AU16" s="254">
        <v>108.11524000663589</v>
      </c>
      <c r="AV16" s="254">
        <v>100.44011311778651</v>
      </c>
      <c r="AW16" s="254">
        <v>93.434958173099957</v>
      </c>
      <c r="AX16" s="254">
        <v>81.041241248888014</v>
      </c>
      <c r="AY16" s="254">
        <v>72.236941437278929</v>
      </c>
      <c r="AZ16" s="254">
        <v>60.781567830884988</v>
      </c>
      <c r="BA16" s="255">
        <v>52.683607361253088</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141.80536872503313</v>
      </c>
      <c r="D20" s="249">
        <v>150.40423999999996</v>
      </c>
      <c r="E20" s="249">
        <v>173.89339999999999</v>
      </c>
      <c r="F20" s="249">
        <v>164.5</v>
      </c>
      <c r="G20" s="249">
        <v>216.89455999999998</v>
      </c>
      <c r="H20" s="249">
        <v>230.74744710663404</v>
      </c>
      <c r="I20" s="249">
        <v>244.69288</v>
      </c>
      <c r="J20" s="249">
        <v>278.80777999999998</v>
      </c>
      <c r="K20" s="249">
        <v>291.60820000000001</v>
      </c>
      <c r="L20" s="249">
        <v>237.00809999999998</v>
      </c>
      <c r="M20" s="249">
        <v>270.61216601854875</v>
      </c>
      <c r="N20" s="249">
        <v>273.81402383607843</v>
      </c>
      <c r="O20" s="249">
        <v>271.92595315505764</v>
      </c>
      <c r="P20" s="249">
        <v>257.47729299479357</v>
      </c>
      <c r="Q20" s="249">
        <v>220.21591669055104</v>
      </c>
      <c r="R20" s="249">
        <v>158.35603180903067</v>
      </c>
      <c r="S20" s="249">
        <v>134.16493389831643</v>
      </c>
      <c r="T20" s="249">
        <v>25.44935107734339</v>
      </c>
      <c r="U20" s="249">
        <v>20.216393292311484</v>
      </c>
      <c r="V20" s="249">
        <v>18.683471016628818</v>
      </c>
      <c r="W20" s="249">
        <v>18.153528859572724</v>
      </c>
      <c r="X20" s="249">
        <v>18.370373324771407</v>
      </c>
      <c r="Y20" s="249">
        <v>16.906269124705751</v>
      </c>
      <c r="Z20" s="249">
        <v>17.958023195577649</v>
      </c>
      <c r="AA20" s="249">
        <v>18.259487193643075</v>
      </c>
      <c r="AB20" s="249">
        <v>18.713271799788931</v>
      </c>
      <c r="AC20" s="249">
        <v>18.617022912342964</v>
      </c>
      <c r="AD20" s="249">
        <v>18.90959656710336</v>
      </c>
      <c r="AE20" s="249">
        <v>18.92160094697055</v>
      </c>
      <c r="AF20" s="249">
        <v>18.38909743179034</v>
      </c>
      <c r="AG20" s="249">
        <v>18.16746067803955</v>
      </c>
      <c r="AH20" s="249">
        <v>18.165781684617823</v>
      </c>
      <c r="AI20" s="249">
        <v>16.716293145886642</v>
      </c>
      <c r="AJ20" s="249">
        <v>15.94481892836799</v>
      </c>
      <c r="AK20" s="249">
        <v>14.803054946699623</v>
      </c>
      <c r="AL20" s="249">
        <v>14.141293386434722</v>
      </c>
      <c r="AM20" s="249">
        <v>14.008883456902577</v>
      </c>
      <c r="AN20" s="249">
        <v>13.330918400117961</v>
      </c>
      <c r="AO20" s="249">
        <v>12.802457960820588</v>
      </c>
      <c r="AP20" s="249">
        <v>12.493253881929641</v>
      </c>
      <c r="AQ20" s="249">
        <v>12.151933854232642</v>
      </c>
      <c r="AR20" s="249">
        <v>12.1547974818613</v>
      </c>
      <c r="AS20" s="249">
        <v>11.982221461875289</v>
      </c>
      <c r="AT20" s="249">
        <v>11.781482676274507</v>
      </c>
      <c r="AU20" s="249">
        <v>11.456876290327212</v>
      </c>
      <c r="AV20" s="249">
        <v>11.400177906405711</v>
      </c>
      <c r="AW20" s="249">
        <v>10.994841522357664</v>
      </c>
      <c r="AX20" s="249">
        <v>10.345728414857039</v>
      </c>
      <c r="AY20" s="249">
        <v>10.269818237878169</v>
      </c>
      <c r="AZ20" s="249">
        <v>9.8312205365373515</v>
      </c>
      <c r="BA20" s="250">
        <v>9.4390202452902958</v>
      </c>
    </row>
    <row r="21" spans="1:53" x14ac:dyDescent="0.25">
      <c r="A21" s="241" t="s">
        <v>190</v>
      </c>
      <c r="B21" s="433" t="s">
        <v>191</v>
      </c>
      <c r="C21" s="243">
        <v>254.80077899751953</v>
      </c>
      <c r="D21" s="434">
        <v>204.357</v>
      </c>
      <c r="E21" s="434">
        <v>200.14959999999999</v>
      </c>
      <c r="F21" s="434">
        <v>165.70937999999998</v>
      </c>
      <c r="G21" s="434">
        <v>139.08854000000002</v>
      </c>
      <c r="H21" s="434">
        <v>117.53603242724979</v>
      </c>
      <c r="I21" s="434">
        <v>99.50027</v>
      </c>
      <c r="J21" s="434">
        <v>95.200059999999993</v>
      </c>
      <c r="K21" s="434">
        <v>84.399869999999993</v>
      </c>
      <c r="L21" s="434">
        <v>74.699950000000001</v>
      </c>
      <c r="M21" s="434">
        <v>72.418068542857853</v>
      </c>
      <c r="N21" s="434">
        <v>57.705168625203044</v>
      </c>
      <c r="O21" s="434">
        <v>53.405962496948462</v>
      </c>
      <c r="P21" s="434">
        <v>18.677747062037135</v>
      </c>
      <c r="Q21" s="434">
        <v>1.0986900871281311</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254.80077899751953</v>
      </c>
      <c r="D30" s="249">
        <v>204.357</v>
      </c>
      <c r="E30" s="249">
        <v>200.14959999999999</v>
      </c>
      <c r="F30" s="249">
        <v>165.70937999999998</v>
      </c>
      <c r="G30" s="249">
        <v>139.08854000000002</v>
      </c>
      <c r="H30" s="249">
        <v>117.53603242724979</v>
      </c>
      <c r="I30" s="249">
        <v>99.50027</v>
      </c>
      <c r="J30" s="249">
        <v>95.200059999999993</v>
      </c>
      <c r="K30" s="249">
        <v>84.399869999999993</v>
      </c>
      <c r="L30" s="249">
        <v>74.699950000000001</v>
      </c>
      <c r="M30" s="249">
        <v>72.418068542857853</v>
      </c>
      <c r="N30" s="249">
        <v>57.705168625203044</v>
      </c>
      <c r="O30" s="249">
        <v>53.405962496948462</v>
      </c>
      <c r="P30" s="249">
        <v>18.677747062037135</v>
      </c>
      <c r="Q30" s="249">
        <v>1.0986900871281311</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78.245901899346592</v>
      </c>
      <c r="D34" s="254">
        <v>77.156989999999993</v>
      </c>
      <c r="E34" s="254">
        <v>76.149509999999992</v>
      </c>
      <c r="F34" s="254">
        <v>56.409439999999989</v>
      </c>
      <c r="G34" s="254">
        <v>51.888270000000006</v>
      </c>
      <c r="H34" s="254">
        <v>38.716855765458661</v>
      </c>
      <c r="I34" s="254">
        <v>36.500299999999996</v>
      </c>
      <c r="J34" s="254">
        <v>33.200180000000003</v>
      </c>
      <c r="K34" s="254">
        <v>28.700000000000003</v>
      </c>
      <c r="L34" s="254">
        <v>24.2</v>
      </c>
      <c r="M34" s="254">
        <v>21.973825721424422</v>
      </c>
      <c r="N34" s="254">
        <v>21.973822489729642</v>
      </c>
      <c r="O34" s="254">
        <v>19.776447973008445</v>
      </c>
      <c r="P34" s="254">
        <v>18.677747062037135</v>
      </c>
      <c r="Q34" s="254">
        <v>1.0986900871281311</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176.55487709817299</v>
      </c>
      <c r="D42" s="254">
        <v>127.20000999999999</v>
      </c>
      <c r="E42" s="254">
        <v>124.00009000000001</v>
      </c>
      <c r="F42" s="254">
        <v>109.29993999999998</v>
      </c>
      <c r="G42" s="254">
        <v>87.200269999999989</v>
      </c>
      <c r="H42" s="254">
        <v>78.819176661791147</v>
      </c>
      <c r="I42" s="254">
        <v>62.99996999999999</v>
      </c>
      <c r="J42" s="254">
        <v>61.999879999999997</v>
      </c>
      <c r="K42" s="254">
        <v>55.69986999999999</v>
      </c>
      <c r="L42" s="254">
        <v>50.499949999999991</v>
      </c>
      <c r="M42" s="254">
        <v>50.444242821433427</v>
      </c>
      <c r="N42" s="254">
        <v>35.731346135473409</v>
      </c>
      <c r="O42" s="254">
        <v>33.629514523940024</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81.398556970461257</v>
      </c>
      <c r="D52" s="434">
        <v>35.801619999999993</v>
      </c>
      <c r="E52" s="434">
        <v>21.890560000000004</v>
      </c>
      <c r="F52" s="434">
        <v>20.60924</v>
      </c>
      <c r="G52" s="434">
        <v>19.790399999999995</v>
      </c>
      <c r="H52" s="434">
        <v>18.032928124882879</v>
      </c>
      <c r="I52" s="434">
        <v>16.712859999999999</v>
      </c>
      <c r="J52" s="434">
        <v>15.900050000000002</v>
      </c>
      <c r="K52" s="434">
        <v>18.301359999999999</v>
      </c>
      <c r="L52" s="434">
        <v>20.600040000000003</v>
      </c>
      <c r="M52" s="434">
        <v>22.809969802385634</v>
      </c>
      <c r="N52" s="434">
        <v>16.528241919198962</v>
      </c>
      <c r="O52" s="434">
        <v>15.500840928473037</v>
      </c>
      <c r="P52" s="434">
        <v>19.250701198560851</v>
      </c>
      <c r="Q52" s="434">
        <v>23.143612094659296</v>
      </c>
      <c r="R52" s="434">
        <v>21.591572808566969</v>
      </c>
      <c r="S52" s="434">
        <v>0.26179365204026717</v>
      </c>
      <c r="T52" s="434">
        <v>0.2422246089097517</v>
      </c>
      <c r="U52" s="434">
        <v>0.22740314737222431</v>
      </c>
      <c r="V52" s="434">
        <v>0.21086045517959776</v>
      </c>
      <c r="W52" s="434">
        <v>0.19188640523092293</v>
      </c>
      <c r="X52" s="434">
        <v>0.1737106662435364</v>
      </c>
      <c r="Y52" s="434">
        <v>0.15461844809039976</v>
      </c>
      <c r="Z52" s="434">
        <v>0.13703276779434928</v>
      </c>
      <c r="AA52" s="434">
        <v>0.11761676370941765</v>
      </c>
      <c r="AB52" s="434">
        <v>9.7494408541695929E-2</v>
      </c>
      <c r="AC52" s="434">
        <v>7.8354926542545791E-2</v>
      </c>
      <c r="AD52" s="434">
        <v>6.1315264913983515E-2</v>
      </c>
      <c r="AE52" s="434">
        <v>4.1842973602400219E-2</v>
      </c>
      <c r="AF52" s="434">
        <v>2.0981015781786988E-2</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81.398556970461257</v>
      </c>
      <c r="D53" s="249">
        <v>35.801619999999993</v>
      </c>
      <c r="E53" s="249">
        <v>21.890560000000004</v>
      </c>
      <c r="F53" s="249">
        <v>20.60924</v>
      </c>
      <c r="G53" s="249">
        <v>19.790399999999995</v>
      </c>
      <c r="H53" s="249">
        <v>18.032928124882879</v>
      </c>
      <c r="I53" s="249">
        <v>16.712859999999999</v>
      </c>
      <c r="J53" s="249">
        <v>15.900050000000002</v>
      </c>
      <c r="K53" s="249">
        <v>18.301359999999999</v>
      </c>
      <c r="L53" s="249">
        <v>20.600040000000003</v>
      </c>
      <c r="M53" s="249">
        <v>22.809969802385634</v>
      </c>
      <c r="N53" s="249">
        <v>16.528241919198962</v>
      </c>
      <c r="O53" s="249">
        <v>15.500840928473037</v>
      </c>
      <c r="P53" s="249">
        <v>19.250701198560851</v>
      </c>
      <c r="Q53" s="249">
        <v>23.143612094659296</v>
      </c>
      <c r="R53" s="249">
        <v>21.591572808566969</v>
      </c>
      <c r="S53" s="249">
        <v>0.26179365204026717</v>
      </c>
      <c r="T53" s="249">
        <v>0.2422246089097517</v>
      </c>
      <c r="U53" s="249">
        <v>0.22740314737222431</v>
      </c>
      <c r="V53" s="249">
        <v>0.21086045517959776</v>
      </c>
      <c r="W53" s="249">
        <v>0.19188640523092293</v>
      </c>
      <c r="X53" s="249">
        <v>0.1737106662435364</v>
      </c>
      <c r="Y53" s="249">
        <v>0.15461844809039976</v>
      </c>
      <c r="Z53" s="249">
        <v>0.13703276779434928</v>
      </c>
      <c r="AA53" s="249">
        <v>0.11761676370941765</v>
      </c>
      <c r="AB53" s="249">
        <v>9.7494408541695929E-2</v>
      </c>
      <c r="AC53" s="249">
        <v>7.8354926542545791E-2</v>
      </c>
      <c r="AD53" s="249">
        <v>6.1315264913983515E-2</v>
      </c>
      <c r="AE53" s="249">
        <v>4.1842973602400219E-2</v>
      </c>
      <c r="AF53" s="249">
        <v>2.0981015781786988E-2</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6F3C-9343-4DC5-95AA-34431D66E8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533.22374963192897</v>
      </c>
      <c r="D2" s="239">
        <v>468.9015</v>
      </c>
      <c r="E2" s="239">
        <v>422.89995999999991</v>
      </c>
      <c r="F2" s="239">
        <v>400.46448999999996</v>
      </c>
      <c r="G2" s="239">
        <v>332.70054999999996</v>
      </c>
      <c r="H2" s="239">
        <v>275.34150405950476</v>
      </c>
      <c r="I2" s="239">
        <v>273.29529000000002</v>
      </c>
      <c r="J2" s="239">
        <v>252.99979000000002</v>
      </c>
      <c r="K2" s="239">
        <v>240.99964</v>
      </c>
      <c r="L2" s="239">
        <v>240.19980999999999</v>
      </c>
      <c r="M2" s="239">
        <v>244.29149509843876</v>
      </c>
      <c r="N2" s="239">
        <v>239.03681211462674</v>
      </c>
      <c r="O2" s="239">
        <v>183.38584730246922</v>
      </c>
      <c r="P2" s="239">
        <v>255.11880436250459</v>
      </c>
      <c r="Q2" s="239">
        <v>240.2073475412646</v>
      </c>
      <c r="R2" s="239">
        <v>212.29164410857749</v>
      </c>
      <c r="S2" s="239">
        <v>217.81055046722108</v>
      </c>
      <c r="T2" s="239">
        <v>217.65722996818349</v>
      </c>
      <c r="U2" s="239">
        <v>223.3022602600287</v>
      </c>
      <c r="V2" s="239">
        <v>228.61641367816321</v>
      </c>
      <c r="W2" s="239">
        <v>233.09025418448721</v>
      </c>
      <c r="X2" s="239">
        <v>239.15720114972405</v>
      </c>
      <c r="Y2" s="239">
        <v>241.32664515962551</v>
      </c>
      <c r="Z2" s="239">
        <v>201.56811091646583</v>
      </c>
      <c r="AA2" s="239">
        <v>171.45720938675825</v>
      </c>
      <c r="AB2" s="239">
        <v>149.81282650051128</v>
      </c>
      <c r="AC2" s="239">
        <v>128.36986893549192</v>
      </c>
      <c r="AD2" s="239">
        <v>75.801452251719383</v>
      </c>
      <c r="AE2" s="239">
        <v>77.717775424917249</v>
      </c>
      <c r="AF2" s="239">
        <v>79.258162438477441</v>
      </c>
      <c r="AG2" s="239">
        <v>80.336183569620005</v>
      </c>
      <c r="AH2" s="239">
        <v>81.080949691373178</v>
      </c>
      <c r="AI2" s="239">
        <v>73.300717782112912</v>
      </c>
      <c r="AJ2" s="239">
        <v>64.543864000278816</v>
      </c>
      <c r="AK2" s="239">
        <v>56.26832769366402</v>
      </c>
      <c r="AL2" s="239">
        <v>48.313740694172537</v>
      </c>
      <c r="AM2" s="239">
        <v>40.862134718380247</v>
      </c>
      <c r="AN2" s="239">
        <v>34.608868576221099</v>
      </c>
      <c r="AO2" s="239">
        <v>30.476620236141528</v>
      </c>
      <c r="AP2" s="239">
        <v>26.185166682369587</v>
      </c>
      <c r="AQ2" s="239">
        <v>21.998627973429734</v>
      </c>
      <c r="AR2" s="239">
        <v>17.892800747144555</v>
      </c>
      <c r="AS2" s="239">
        <v>14.315741246406127</v>
      </c>
      <c r="AT2" s="239">
        <v>11.226438701275887</v>
      </c>
      <c r="AU2" s="239">
        <v>8.6740999944697883</v>
      </c>
      <c r="AV2" s="239">
        <v>6.7104157809065095</v>
      </c>
      <c r="AW2" s="239">
        <v>5.1071026953201759</v>
      </c>
      <c r="AX2" s="239">
        <v>3.8408835676730324</v>
      </c>
      <c r="AY2" s="239">
        <v>2.9592380714034925</v>
      </c>
      <c r="AZ2" s="239">
        <v>2.2294330359958945</v>
      </c>
      <c r="BA2" s="240">
        <v>1.8257745773824108</v>
      </c>
    </row>
    <row r="3" spans="1:53" x14ac:dyDescent="0.25">
      <c r="A3" s="241" t="s">
        <v>155</v>
      </c>
      <c r="B3" s="433" t="s">
        <v>156</v>
      </c>
      <c r="C3" s="243">
        <v>526.7032580557476</v>
      </c>
      <c r="D3" s="434">
        <v>463.30149999999998</v>
      </c>
      <c r="E3" s="434">
        <v>419.19995999999992</v>
      </c>
      <c r="F3" s="434">
        <v>395.76447999999999</v>
      </c>
      <c r="G3" s="434">
        <v>329.90055000000001</v>
      </c>
      <c r="H3" s="434">
        <v>272.54700759503521</v>
      </c>
      <c r="I3" s="434">
        <v>270.49529000000001</v>
      </c>
      <c r="J3" s="434">
        <v>247.39979000000002</v>
      </c>
      <c r="K3" s="434">
        <v>240.99964</v>
      </c>
      <c r="L3" s="434">
        <v>156.60007999999999</v>
      </c>
      <c r="M3" s="434">
        <v>146.9140283074596</v>
      </c>
      <c r="N3" s="434">
        <v>165.20953401811582</v>
      </c>
      <c r="O3" s="434">
        <v>116.03131625363304</v>
      </c>
      <c r="P3" s="434">
        <v>165.06641264187766</v>
      </c>
      <c r="Q3" s="434">
        <v>166.38006580218149</v>
      </c>
      <c r="R3" s="434">
        <v>144.12751514408839</v>
      </c>
      <c r="S3" s="434">
        <v>147.87389522080221</v>
      </c>
      <c r="T3" s="434">
        <v>147.79449144623945</v>
      </c>
      <c r="U3" s="434">
        <v>151.61452807153802</v>
      </c>
      <c r="V3" s="434">
        <v>155.21501950276607</v>
      </c>
      <c r="W3" s="434">
        <v>158.23077915738142</v>
      </c>
      <c r="X3" s="434">
        <v>162.32936118778167</v>
      </c>
      <c r="Y3" s="434">
        <v>163.80404226246594</v>
      </c>
      <c r="Z3" s="434">
        <v>136.99408783305091</v>
      </c>
      <c r="AA3" s="434">
        <v>116.68038480083445</v>
      </c>
      <c r="AB3" s="434">
        <v>102.07345614938663</v>
      </c>
      <c r="AC3" s="434">
        <v>87.617496539623062</v>
      </c>
      <c r="AD3" s="434">
        <v>52.16451084927467</v>
      </c>
      <c r="AE3" s="434">
        <v>53.450541590153691</v>
      </c>
      <c r="AF3" s="434">
        <v>54.492651466241007</v>
      </c>
      <c r="AG3" s="434">
        <v>55.196995203861107</v>
      </c>
      <c r="AH3" s="434">
        <v>55.656137416385405</v>
      </c>
      <c r="AI3" s="434">
        <v>50.393863030477931</v>
      </c>
      <c r="AJ3" s="434">
        <v>44.472414947334101</v>
      </c>
      <c r="AK3" s="434">
        <v>38.858784693090421</v>
      </c>
      <c r="AL3" s="434">
        <v>33.476607397835345</v>
      </c>
      <c r="AM3" s="434">
        <v>28.444457072735005</v>
      </c>
      <c r="AN3" s="434">
        <v>24.214688433025081</v>
      </c>
      <c r="AO3" s="434">
        <v>21.405069491890135</v>
      </c>
      <c r="AP3" s="434">
        <v>18.495940987208872</v>
      </c>
      <c r="AQ3" s="434">
        <v>15.638046746445228</v>
      </c>
      <c r="AR3" s="434">
        <v>12.825896531099106</v>
      </c>
      <c r="AS3" s="434">
        <v>10.386957687468861</v>
      </c>
      <c r="AT3" s="434">
        <v>8.2769163792298599</v>
      </c>
      <c r="AU3" s="434">
        <v>6.5300557112998865</v>
      </c>
      <c r="AV3" s="434">
        <v>5.1938272639164174</v>
      </c>
      <c r="AW3" s="434">
        <v>4.0931323518089693</v>
      </c>
      <c r="AX3" s="434">
        <v>3.2157244296374023</v>
      </c>
      <c r="AY3" s="434">
        <v>2.6016993117303593</v>
      </c>
      <c r="AZ3" s="434">
        <v>2.0890057426456834</v>
      </c>
      <c r="BA3" s="245">
        <v>1.7987858007581012</v>
      </c>
    </row>
    <row r="4" spans="1:53" x14ac:dyDescent="0.25">
      <c r="A4" s="246" t="s">
        <v>157</v>
      </c>
      <c r="B4" s="247" t="s">
        <v>158</v>
      </c>
      <c r="C4" s="248">
        <v>506.68797191836336</v>
      </c>
      <c r="D4" s="249">
        <v>444.90148999999991</v>
      </c>
      <c r="E4" s="249">
        <v>419.19995999999992</v>
      </c>
      <c r="F4" s="249">
        <v>390.11815999999999</v>
      </c>
      <c r="G4" s="249">
        <v>326.10024999999996</v>
      </c>
      <c r="H4" s="249">
        <v>270.94674935926622</v>
      </c>
      <c r="I4" s="249">
        <v>270.49529000000001</v>
      </c>
      <c r="J4" s="249">
        <v>247.39979000000002</v>
      </c>
      <c r="K4" s="249">
        <v>240.99964</v>
      </c>
      <c r="L4" s="249">
        <v>156.60007999999999</v>
      </c>
      <c r="M4" s="249">
        <v>146.9140283074596</v>
      </c>
      <c r="N4" s="249">
        <v>165.20953401811582</v>
      </c>
      <c r="O4" s="249">
        <v>116.03131625363304</v>
      </c>
      <c r="P4" s="249">
        <v>165.06641264187766</v>
      </c>
      <c r="Q4" s="249">
        <v>166.38006580218149</v>
      </c>
      <c r="R4" s="249">
        <v>144.12751514408839</v>
      </c>
      <c r="S4" s="249">
        <v>147.87389522080221</v>
      </c>
      <c r="T4" s="249">
        <v>147.79449144623945</v>
      </c>
      <c r="U4" s="249">
        <v>151.61452807153802</v>
      </c>
      <c r="V4" s="249">
        <v>155.21501950276607</v>
      </c>
      <c r="W4" s="249">
        <v>158.23077915738142</v>
      </c>
      <c r="X4" s="249">
        <v>162.32936118778167</v>
      </c>
      <c r="Y4" s="249">
        <v>163.80404226246594</v>
      </c>
      <c r="Z4" s="249">
        <v>136.99408783305091</v>
      </c>
      <c r="AA4" s="249">
        <v>116.68038480083445</v>
      </c>
      <c r="AB4" s="249">
        <v>102.07345614938663</v>
      </c>
      <c r="AC4" s="249">
        <v>87.617496539623062</v>
      </c>
      <c r="AD4" s="249">
        <v>52.16451084927467</v>
      </c>
      <c r="AE4" s="249">
        <v>53.450541590153691</v>
      </c>
      <c r="AF4" s="249">
        <v>54.492651466241007</v>
      </c>
      <c r="AG4" s="249">
        <v>55.196995203861107</v>
      </c>
      <c r="AH4" s="249">
        <v>55.656137416385405</v>
      </c>
      <c r="AI4" s="249">
        <v>50.393863030477931</v>
      </c>
      <c r="AJ4" s="249">
        <v>44.472414947334101</v>
      </c>
      <c r="AK4" s="249">
        <v>38.858784693090421</v>
      </c>
      <c r="AL4" s="249">
        <v>33.476607397835345</v>
      </c>
      <c r="AM4" s="249">
        <v>28.444457072735005</v>
      </c>
      <c r="AN4" s="249">
        <v>24.214688433025081</v>
      </c>
      <c r="AO4" s="249">
        <v>21.405069491890135</v>
      </c>
      <c r="AP4" s="249">
        <v>18.495940987208872</v>
      </c>
      <c r="AQ4" s="249">
        <v>15.638046746445228</v>
      </c>
      <c r="AR4" s="249">
        <v>12.825896531099106</v>
      </c>
      <c r="AS4" s="249">
        <v>10.386957687468861</v>
      </c>
      <c r="AT4" s="249">
        <v>8.2769163792298599</v>
      </c>
      <c r="AU4" s="249">
        <v>6.5300557112998865</v>
      </c>
      <c r="AV4" s="249">
        <v>5.1938272639164174</v>
      </c>
      <c r="AW4" s="249">
        <v>4.0931323518089693</v>
      </c>
      <c r="AX4" s="249">
        <v>3.2157244296374023</v>
      </c>
      <c r="AY4" s="249">
        <v>2.6016993117303593</v>
      </c>
      <c r="AZ4" s="249">
        <v>2.0890057426456834</v>
      </c>
      <c r="BA4" s="250">
        <v>1.7987858007581012</v>
      </c>
    </row>
    <row r="5" spans="1:53" x14ac:dyDescent="0.25">
      <c r="A5" s="251" t="s">
        <v>159</v>
      </c>
      <c r="B5" s="252" t="s">
        <v>160</v>
      </c>
      <c r="C5" s="253">
        <v>506.68797191836336</v>
      </c>
      <c r="D5" s="254">
        <v>444.90148999999991</v>
      </c>
      <c r="E5" s="254">
        <v>412.19995999999992</v>
      </c>
      <c r="F5" s="254">
        <v>383.11805999999996</v>
      </c>
      <c r="G5" s="254">
        <v>319.10008999999997</v>
      </c>
      <c r="H5" s="254">
        <v>270.25409625904649</v>
      </c>
      <c r="I5" s="254">
        <v>269.79528999999997</v>
      </c>
      <c r="J5" s="254">
        <v>246.69979000000001</v>
      </c>
      <c r="K5" s="254">
        <v>240.29961</v>
      </c>
      <c r="L5" s="254">
        <v>156.60007999999999</v>
      </c>
      <c r="M5" s="254">
        <v>146.9140283074596</v>
      </c>
      <c r="N5" s="254">
        <v>165.20953401811582</v>
      </c>
      <c r="O5" s="254">
        <v>116.03131625363304</v>
      </c>
      <c r="P5" s="254">
        <v>165.06641264187766</v>
      </c>
      <c r="Q5" s="254">
        <v>166.38006580218149</v>
      </c>
      <c r="R5" s="254">
        <v>144.12751514408839</v>
      </c>
      <c r="S5" s="254">
        <v>147.87389522080221</v>
      </c>
      <c r="T5" s="254">
        <v>147.79449144623945</v>
      </c>
      <c r="U5" s="254">
        <v>151.61452807153802</v>
      </c>
      <c r="V5" s="254">
        <v>155.21501950276607</v>
      </c>
      <c r="W5" s="254">
        <v>158.23077915738142</v>
      </c>
      <c r="X5" s="254">
        <v>162.32936118778167</v>
      </c>
      <c r="Y5" s="254">
        <v>163.80404226246594</v>
      </c>
      <c r="Z5" s="254">
        <v>136.99408783305091</v>
      </c>
      <c r="AA5" s="254">
        <v>116.68038480083445</v>
      </c>
      <c r="AB5" s="254">
        <v>102.07345614938663</v>
      </c>
      <c r="AC5" s="254">
        <v>87.617496539623062</v>
      </c>
      <c r="AD5" s="254">
        <v>52.16451084927467</v>
      </c>
      <c r="AE5" s="254">
        <v>53.450541590153691</v>
      </c>
      <c r="AF5" s="254">
        <v>54.492651466241007</v>
      </c>
      <c r="AG5" s="254">
        <v>55.196995203861107</v>
      </c>
      <c r="AH5" s="254">
        <v>55.656137416385405</v>
      </c>
      <c r="AI5" s="254">
        <v>50.393863030477931</v>
      </c>
      <c r="AJ5" s="254">
        <v>44.472414947334101</v>
      </c>
      <c r="AK5" s="254">
        <v>38.858784693090421</v>
      </c>
      <c r="AL5" s="254">
        <v>33.476607397835345</v>
      </c>
      <c r="AM5" s="254">
        <v>28.444457072735005</v>
      </c>
      <c r="AN5" s="254">
        <v>24.214688433025081</v>
      </c>
      <c r="AO5" s="254">
        <v>21.405069491890135</v>
      </c>
      <c r="AP5" s="254">
        <v>18.495940987208872</v>
      </c>
      <c r="AQ5" s="254">
        <v>15.638046746445228</v>
      </c>
      <c r="AR5" s="254">
        <v>12.825896531099106</v>
      </c>
      <c r="AS5" s="254">
        <v>10.386957687468861</v>
      </c>
      <c r="AT5" s="254">
        <v>8.2769163792298599</v>
      </c>
      <c r="AU5" s="254">
        <v>6.5300557112998865</v>
      </c>
      <c r="AV5" s="254">
        <v>5.1938272639164174</v>
      </c>
      <c r="AW5" s="254">
        <v>4.0931323518089693</v>
      </c>
      <c r="AX5" s="254">
        <v>3.2157244296374023</v>
      </c>
      <c r="AY5" s="254">
        <v>2.6016993117303593</v>
      </c>
      <c r="AZ5" s="254">
        <v>2.0890057426456834</v>
      </c>
      <c r="BA5" s="255">
        <v>1.7987858007581012</v>
      </c>
    </row>
    <row r="6" spans="1:53" x14ac:dyDescent="0.25">
      <c r="A6" s="256" t="s">
        <v>161</v>
      </c>
      <c r="B6" s="257" t="s">
        <v>162</v>
      </c>
      <c r="C6" s="258">
        <v>0</v>
      </c>
      <c r="D6" s="259">
        <v>0</v>
      </c>
      <c r="E6" s="259">
        <v>0</v>
      </c>
      <c r="F6" s="259">
        <v>80.099789999999999</v>
      </c>
      <c r="G6" s="259">
        <v>71.600020000000001</v>
      </c>
      <c r="H6" s="259">
        <v>64.583865521736044</v>
      </c>
      <c r="I6" s="259">
        <v>67.395629999999997</v>
      </c>
      <c r="J6" s="259">
        <v>62.400140000000007</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2.1018372228553437</v>
      </c>
      <c r="R7" s="259">
        <v>2.8183815802044494</v>
      </c>
      <c r="S7" s="259">
        <v>2.8901874061536281</v>
      </c>
      <c r="T7" s="259">
        <v>2.9640183086872445</v>
      </c>
      <c r="U7" s="259">
        <v>3.0007120277242945</v>
      </c>
      <c r="V7" s="259">
        <v>3.0486591182586835</v>
      </c>
      <c r="W7" s="259">
        <v>3.0417124763059764</v>
      </c>
      <c r="X7" s="259">
        <v>3.0597326671470189</v>
      </c>
      <c r="Y7" s="259">
        <v>3.0941202927799969</v>
      </c>
      <c r="Z7" s="259">
        <v>3.1275015321340978</v>
      </c>
      <c r="AA7" s="259">
        <v>3.1240944292486126</v>
      </c>
      <c r="AB7" s="259">
        <v>3.10631369947418</v>
      </c>
      <c r="AC7" s="259">
        <v>3.134902521103144</v>
      </c>
      <c r="AD7" s="259">
        <v>3.1634341771172232</v>
      </c>
      <c r="AE7" s="259">
        <v>3.1428234504693942</v>
      </c>
      <c r="AF7" s="259">
        <v>3.1519690440135548</v>
      </c>
      <c r="AG7" s="259">
        <v>3.0816527146271313</v>
      </c>
      <c r="AH7" s="259">
        <v>2.9486760553722617</v>
      </c>
      <c r="AI7" s="259">
        <v>2.9063084060566013</v>
      </c>
      <c r="AJ7" s="259">
        <v>2.8628599199259237</v>
      </c>
      <c r="AK7" s="259">
        <v>2.7675520385094914</v>
      </c>
      <c r="AL7" s="259">
        <v>2.7181647605132944</v>
      </c>
      <c r="AM7" s="259">
        <v>2.7017197174922374</v>
      </c>
      <c r="AN7" s="259">
        <v>2.6668066885500443</v>
      </c>
      <c r="AO7" s="259">
        <v>2.5990934569174362</v>
      </c>
      <c r="AP7" s="259">
        <v>2.555624030670494</v>
      </c>
      <c r="AQ7" s="259">
        <v>2.4521051698114125</v>
      </c>
      <c r="AR7" s="259">
        <v>2.3218402848353117</v>
      </c>
      <c r="AS7" s="259">
        <v>2.2423072810552309</v>
      </c>
      <c r="AT7" s="259">
        <v>2.1623448283663143</v>
      </c>
      <c r="AU7" s="259">
        <v>2.085297968775591</v>
      </c>
      <c r="AV7" s="259">
        <v>2.049830376338619</v>
      </c>
      <c r="AW7" s="259">
        <v>1.9910990261034871</v>
      </c>
      <c r="AX7" s="259">
        <v>1.9197246497329081</v>
      </c>
      <c r="AY7" s="259">
        <v>1.8604957914559788</v>
      </c>
      <c r="AZ7" s="259">
        <v>1.7978898807767891</v>
      </c>
      <c r="BA7" s="260">
        <v>1.742836129007477</v>
      </c>
    </row>
    <row r="8" spans="1:53" x14ac:dyDescent="0.25">
      <c r="A8" s="256" t="s">
        <v>165</v>
      </c>
      <c r="B8" s="257" t="s">
        <v>166</v>
      </c>
      <c r="C8" s="258">
        <v>492.90656368295691</v>
      </c>
      <c r="D8" s="259">
        <v>436.80189999999999</v>
      </c>
      <c r="E8" s="259">
        <v>411.39995999999996</v>
      </c>
      <c r="F8" s="259">
        <v>302.61505999999991</v>
      </c>
      <c r="G8" s="259">
        <v>247.50006999999999</v>
      </c>
      <c r="H8" s="259">
        <v>199.07804294996316</v>
      </c>
      <c r="I8" s="259">
        <v>201.99966000000003</v>
      </c>
      <c r="J8" s="259">
        <v>183.79963999999998</v>
      </c>
      <c r="K8" s="259">
        <v>239.89958999999999</v>
      </c>
      <c r="L8" s="259">
        <v>156.20853</v>
      </c>
      <c r="M8" s="259">
        <v>146.9140283074596</v>
      </c>
      <c r="N8" s="259">
        <v>165.20953401811582</v>
      </c>
      <c r="O8" s="259">
        <v>116.03131625363304</v>
      </c>
      <c r="P8" s="259">
        <v>165.06641264187766</v>
      </c>
      <c r="Q8" s="259">
        <v>164.27822857932617</v>
      </c>
      <c r="R8" s="259">
        <v>141.30913356388393</v>
      </c>
      <c r="S8" s="259">
        <v>144.98370781464857</v>
      </c>
      <c r="T8" s="259">
        <v>144.83047313755219</v>
      </c>
      <c r="U8" s="259">
        <v>148.61381604381373</v>
      </c>
      <c r="V8" s="259">
        <v>152.16636038450739</v>
      </c>
      <c r="W8" s="259">
        <v>155.18906668107545</v>
      </c>
      <c r="X8" s="259">
        <v>159.26962852063468</v>
      </c>
      <c r="Y8" s="259">
        <v>160.70992196968595</v>
      </c>
      <c r="Z8" s="259">
        <v>133.86658630091682</v>
      </c>
      <c r="AA8" s="259">
        <v>113.55629037158583</v>
      </c>
      <c r="AB8" s="259">
        <v>98.967142449912444</v>
      </c>
      <c r="AC8" s="259">
        <v>84.482594018519919</v>
      </c>
      <c r="AD8" s="259">
        <v>49.001076672157453</v>
      </c>
      <c r="AE8" s="259">
        <v>50.307718139684297</v>
      </c>
      <c r="AF8" s="259">
        <v>51.340682422227445</v>
      </c>
      <c r="AG8" s="259">
        <v>52.115342489233974</v>
      </c>
      <c r="AH8" s="259">
        <v>52.707461361013138</v>
      </c>
      <c r="AI8" s="259">
        <v>47.487554624421328</v>
      </c>
      <c r="AJ8" s="259">
        <v>41.60955502740817</v>
      </c>
      <c r="AK8" s="259">
        <v>36.091232654580935</v>
      </c>
      <c r="AL8" s="259">
        <v>30.758442637322052</v>
      </c>
      <c r="AM8" s="259">
        <v>25.742737355242774</v>
      </c>
      <c r="AN8" s="259">
        <v>21.547881744475035</v>
      </c>
      <c r="AO8" s="259">
        <v>18.805976034972701</v>
      </c>
      <c r="AP8" s="259">
        <v>15.940316956538377</v>
      </c>
      <c r="AQ8" s="259">
        <v>13.185941576633818</v>
      </c>
      <c r="AR8" s="259">
        <v>10.504056246263795</v>
      </c>
      <c r="AS8" s="259">
        <v>8.1446504064136303</v>
      </c>
      <c r="AT8" s="259">
        <v>6.1145715508635448</v>
      </c>
      <c r="AU8" s="259">
        <v>4.4447577425242946</v>
      </c>
      <c r="AV8" s="259">
        <v>3.1439968875777988</v>
      </c>
      <c r="AW8" s="259">
        <v>2.1020333257054822</v>
      </c>
      <c r="AX8" s="259">
        <v>1.2959997799044942</v>
      </c>
      <c r="AY8" s="259">
        <v>0.74120352027438041</v>
      </c>
      <c r="AZ8" s="259">
        <v>0.29111586186889404</v>
      </c>
      <c r="BA8" s="260">
        <v>5.5949671750624215E-2</v>
      </c>
    </row>
    <row r="9" spans="1:53" x14ac:dyDescent="0.25">
      <c r="A9" s="256" t="s">
        <v>167</v>
      </c>
      <c r="B9" s="257" t="s">
        <v>168</v>
      </c>
      <c r="C9" s="258">
        <v>13.7814082354065</v>
      </c>
      <c r="D9" s="259">
        <v>8.0995899999999992</v>
      </c>
      <c r="E9" s="259">
        <v>0.79999999999999982</v>
      </c>
      <c r="F9" s="259">
        <v>0.40320999999999996</v>
      </c>
      <c r="G9" s="259">
        <v>0</v>
      </c>
      <c r="H9" s="259">
        <v>6.5921877873472576</v>
      </c>
      <c r="I9" s="259">
        <v>0.39999999999999991</v>
      </c>
      <c r="J9" s="259">
        <v>0.50000999999999995</v>
      </c>
      <c r="K9" s="259">
        <v>0.40001999999999999</v>
      </c>
      <c r="L9" s="259">
        <v>0.39155000000000006</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7</v>
      </c>
      <c r="F10" s="254">
        <v>7.0000999999999998</v>
      </c>
      <c r="G10" s="254">
        <v>7.0001599999999993</v>
      </c>
      <c r="H10" s="254">
        <v>0.69265310021974003</v>
      </c>
      <c r="I10" s="254">
        <v>0.7</v>
      </c>
      <c r="J10" s="254">
        <v>0.7</v>
      </c>
      <c r="K10" s="254">
        <v>0.70002999999999993</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20.015286137384184</v>
      </c>
      <c r="D15" s="249">
        <v>18.400010000000002</v>
      </c>
      <c r="E15" s="249">
        <v>0</v>
      </c>
      <c r="F15" s="249">
        <v>5.6463199999999993</v>
      </c>
      <c r="G15" s="249">
        <v>3.8003</v>
      </c>
      <c r="H15" s="249">
        <v>1.600258235768941</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20.015286137384184</v>
      </c>
      <c r="D16" s="254">
        <v>18.400010000000002</v>
      </c>
      <c r="E16" s="254">
        <v>0</v>
      </c>
      <c r="F16" s="254">
        <v>5.6463199999999993</v>
      </c>
      <c r="G16" s="254">
        <v>3.8003</v>
      </c>
      <c r="H16" s="254">
        <v>1.600258235768941</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6.5204915761814348</v>
      </c>
      <c r="D21" s="434">
        <v>5.6</v>
      </c>
      <c r="E21" s="434">
        <v>3.7</v>
      </c>
      <c r="F21" s="434">
        <v>4.7000099999999998</v>
      </c>
      <c r="G21" s="434">
        <v>2.8</v>
      </c>
      <c r="H21" s="434">
        <v>2.7944964644696006</v>
      </c>
      <c r="I21" s="434">
        <v>2.8</v>
      </c>
      <c r="J21" s="434">
        <v>5.6</v>
      </c>
      <c r="K21" s="434">
        <v>0</v>
      </c>
      <c r="L21" s="434">
        <v>83.599729999999994</v>
      </c>
      <c r="M21" s="434">
        <v>97.377466790979128</v>
      </c>
      <c r="N21" s="434">
        <v>73.827278096510909</v>
      </c>
      <c r="O21" s="434">
        <v>67.354531048836165</v>
      </c>
      <c r="P21" s="434">
        <v>90.0523917206269</v>
      </c>
      <c r="Q21" s="434">
        <v>73.827281739083077</v>
      </c>
      <c r="R21" s="434">
        <v>68.164128964489095</v>
      </c>
      <c r="S21" s="434">
        <v>69.936655246418908</v>
      </c>
      <c r="T21" s="434">
        <v>69.862738521943996</v>
      </c>
      <c r="U21" s="434">
        <v>71.687732188490727</v>
      </c>
      <c r="V21" s="434">
        <v>73.401394175397158</v>
      </c>
      <c r="W21" s="434">
        <v>74.859475027105802</v>
      </c>
      <c r="X21" s="434">
        <v>76.827839961942374</v>
      </c>
      <c r="Y21" s="434">
        <v>77.522602897159572</v>
      </c>
      <c r="Z21" s="434">
        <v>64.574023083414929</v>
      </c>
      <c r="AA21" s="434">
        <v>54.776824585923812</v>
      </c>
      <c r="AB21" s="434">
        <v>47.73937035112467</v>
      </c>
      <c r="AC21" s="434">
        <v>40.752372395868854</v>
      </c>
      <c r="AD21" s="434">
        <v>23.636941402444716</v>
      </c>
      <c r="AE21" s="434">
        <v>24.267233834763566</v>
      </c>
      <c r="AF21" s="434">
        <v>24.765510972236431</v>
      </c>
      <c r="AG21" s="434">
        <v>25.139188365758915</v>
      </c>
      <c r="AH21" s="434">
        <v>25.424812274987794</v>
      </c>
      <c r="AI21" s="434">
        <v>22.906854751634985</v>
      </c>
      <c r="AJ21" s="434">
        <v>20.071449052944718</v>
      </c>
      <c r="AK21" s="434">
        <v>17.409543000573599</v>
      </c>
      <c r="AL21" s="434">
        <v>14.837133296337186</v>
      </c>
      <c r="AM21" s="434">
        <v>12.417677645645242</v>
      </c>
      <c r="AN21" s="434">
        <v>10.394180143196024</v>
      </c>
      <c r="AO21" s="434">
        <v>9.0715507442513932</v>
      </c>
      <c r="AP21" s="434">
        <v>7.6892256951607205</v>
      </c>
      <c r="AQ21" s="434">
        <v>6.3605812269845066</v>
      </c>
      <c r="AR21" s="434">
        <v>5.0669042160454483</v>
      </c>
      <c r="AS21" s="434">
        <v>3.9287835589372659</v>
      </c>
      <c r="AT21" s="434">
        <v>2.9495223220460249</v>
      </c>
      <c r="AU21" s="434">
        <v>2.1440442831699023</v>
      </c>
      <c r="AV21" s="434">
        <v>1.5165885169900915</v>
      </c>
      <c r="AW21" s="434">
        <v>1.0139703435112069</v>
      </c>
      <c r="AX21" s="434">
        <v>0.62515913803563039</v>
      </c>
      <c r="AY21" s="434">
        <v>0.35753875967313326</v>
      </c>
      <c r="AZ21" s="434">
        <v>0.14042729335021112</v>
      </c>
      <c r="BA21" s="245">
        <v>2.698877662430952E-2</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6.5204915761814348</v>
      </c>
      <c r="D30" s="249">
        <v>5.6</v>
      </c>
      <c r="E30" s="249">
        <v>3.7</v>
      </c>
      <c r="F30" s="249">
        <v>4.7000099999999998</v>
      </c>
      <c r="G30" s="249">
        <v>2.8</v>
      </c>
      <c r="H30" s="249">
        <v>2.7944964644696006</v>
      </c>
      <c r="I30" s="249">
        <v>2.8</v>
      </c>
      <c r="J30" s="249">
        <v>5.6</v>
      </c>
      <c r="K30" s="249">
        <v>0</v>
      </c>
      <c r="L30" s="249">
        <v>83.599729999999994</v>
      </c>
      <c r="M30" s="249">
        <v>97.377466790979128</v>
      </c>
      <c r="N30" s="249">
        <v>73.827278096510909</v>
      </c>
      <c r="O30" s="249">
        <v>67.354531048836165</v>
      </c>
      <c r="P30" s="249">
        <v>90.0523917206269</v>
      </c>
      <c r="Q30" s="249">
        <v>73.827281739083077</v>
      </c>
      <c r="R30" s="249">
        <v>68.164128964489095</v>
      </c>
      <c r="S30" s="249">
        <v>69.936655246418908</v>
      </c>
      <c r="T30" s="249">
        <v>69.862738521943996</v>
      </c>
      <c r="U30" s="249">
        <v>71.687732188490727</v>
      </c>
      <c r="V30" s="249">
        <v>73.401394175397158</v>
      </c>
      <c r="W30" s="249">
        <v>74.859475027105802</v>
      </c>
      <c r="X30" s="249">
        <v>76.827839961942374</v>
      </c>
      <c r="Y30" s="249">
        <v>77.522602897159572</v>
      </c>
      <c r="Z30" s="249">
        <v>64.574023083414929</v>
      </c>
      <c r="AA30" s="249">
        <v>54.776824585923812</v>
      </c>
      <c r="AB30" s="249">
        <v>47.73937035112467</v>
      </c>
      <c r="AC30" s="249">
        <v>40.752372395868854</v>
      </c>
      <c r="AD30" s="249">
        <v>23.636941402444716</v>
      </c>
      <c r="AE30" s="249">
        <v>24.267233834763566</v>
      </c>
      <c r="AF30" s="249">
        <v>24.765510972236431</v>
      </c>
      <c r="AG30" s="249">
        <v>25.139188365758915</v>
      </c>
      <c r="AH30" s="249">
        <v>25.424812274987794</v>
      </c>
      <c r="AI30" s="249">
        <v>22.906854751634985</v>
      </c>
      <c r="AJ30" s="249">
        <v>20.071449052944718</v>
      </c>
      <c r="AK30" s="249">
        <v>17.409543000573599</v>
      </c>
      <c r="AL30" s="249">
        <v>14.837133296337186</v>
      </c>
      <c r="AM30" s="249">
        <v>12.417677645645242</v>
      </c>
      <c r="AN30" s="249">
        <v>10.394180143196024</v>
      </c>
      <c r="AO30" s="249">
        <v>9.0715507442513932</v>
      </c>
      <c r="AP30" s="249">
        <v>7.6892256951607205</v>
      </c>
      <c r="AQ30" s="249">
        <v>6.3605812269845066</v>
      </c>
      <c r="AR30" s="249">
        <v>5.0669042160454483</v>
      </c>
      <c r="AS30" s="249">
        <v>3.9287835589372659</v>
      </c>
      <c r="AT30" s="249">
        <v>2.9495223220460249</v>
      </c>
      <c r="AU30" s="249">
        <v>2.1440442831699023</v>
      </c>
      <c r="AV30" s="249">
        <v>1.5165885169900915</v>
      </c>
      <c r="AW30" s="249">
        <v>1.0139703435112069</v>
      </c>
      <c r="AX30" s="249">
        <v>0.62515913803563039</v>
      </c>
      <c r="AY30" s="249">
        <v>0.35753875967313326</v>
      </c>
      <c r="AZ30" s="249">
        <v>0.14042729335021112</v>
      </c>
      <c r="BA30" s="250">
        <v>2.698877662430952E-2</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6.5204915761814348</v>
      </c>
      <c r="D45" s="254">
        <v>5.6</v>
      </c>
      <c r="E45" s="254">
        <v>3.7</v>
      </c>
      <c r="F45" s="254">
        <v>4.7000099999999998</v>
      </c>
      <c r="G45" s="254">
        <v>2.8</v>
      </c>
      <c r="H45" s="254">
        <v>2.7944964644696006</v>
      </c>
      <c r="I45" s="254">
        <v>2.8</v>
      </c>
      <c r="J45" s="254">
        <v>5.6</v>
      </c>
      <c r="K45" s="254">
        <v>0</v>
      </c>
      <c r="L45" s="254">
        <v>83.599729999999994</v>
      </c>
      <c r="M45" s="254">
        <v>97.377466790979128</v>
      </c>
      <c r="N45" s="254">
        <v>73.827278096510909</v>
      </c>
      <c r="O45" s="254">
        <v>67.354531048836165</v>
      </c>
      <c r="P45" s="254">
        <v>90.0523917206269</v>
      </c>
      <c r="Q45" s="254">
        <v>73.827281739083077</v>
      </c>
      <c r="R45" s="254">
        <v>68.164128964489095</v>
      </c>
      <c r="S45" s="254">
        <v>69.936655246418908</v>
      </c>
      <c r="T45" s="254">
        <v>69.862738521943996</v>
      </c>
      <c r="U45" s="254">
        <v>71.687732188490727</v>
      </c>
      <c r="V45" s="254">
        <v>73.401394175397158</v>
      </c>
      <c r="W45" s="254">
        <v>74.859475027105802</v>
      </c>
      <c r="X45" s="254">
        <v>76.827839961942374</v>
      </c>
      <c r="Y45" s="254">
        <v>77.522602897159572</v>
      </c>
      <c r="Z45" s="254">
        <v>64.574023083414929</v>
      </c>
      <c r="AA45" s="254">
        <v>54.776824585923812</v>
      </c>
      <c r="AB45" s="254">
        <v>47.73937035112467</v>
      </c>
      <c r="AC45" s="254">
        <v>40.752372395868854</v>
      </c>
      <c r="AD45" s="254">
        <v>23.636941402444716</v>
      </c>
      <c r="AE45" s="254">
        <v>24.267233834763566</v>
      </c>
      <c r="AF45" s="254">
        <v>24.765510972236431</v>
      </c>
      <c r="AG45" s="254">
        <v>25.139188365758915</v>
      </c>
      <c r="AH45" s="254">
        <v>25.424812274987794</v>
      </c>
      <c r="AI45" s="254">
        <v>22.906854751634985</v>
      </c>
      <c r="AJ45" s="254">
        <v>20.071449052944718</v>
      </c>
      <c r="AK45" s="254">
        <v>17.409543000573599</v>
      </c>
      <c r="AL45" s="254">
        <v>14.837133296337186</v>
      </c>
      <c r="AM45" s="254">
        <v>12.417677645645242</v>
      </c>
      <c r="AN45" s="254">
        <v>10.394180143196024</v>
      </c>
      <c r="AO45" s="254">
        <v>9.0715507442513932</v>
      </c>
      <c r="AP45" s="254">
        <v>7.6892256951607205</v>
      </c>
      <c r="AQ45" s="254">
        <v>6.3605812269845066</v>
      </c>
      <c r="AR45" s="254">
        <v>5.0669042160454483</v>
      </c>
      <c r="AS45" s="254">
        <v>3.9287835589372659</v>
      </c>
      <c r="AT45" s="254">
        <v>2.9495223220460249</v>
      </c>
      <c r="AU45" s="254">
        <v>2.1440442831699023</v>
      </c>
      <c r="AV45" s="254">
        <v>1.5165885169900915</v>
      </c>
      <c r="AW45" s="254">
        <v>1.0139703435112069</v>
      </c>
      <c r="AX45" s="254">
        <v>0.62515913803563039</v>
      </c>
      <c r="AY45" s="254">
        <v>0.35753875967313326</v>
      </c>
      <c r="AZ45" s="254">
        <v>0.14042729335021112</v>
      </c>
      <c r="BA45" s="255">
        <v>2.698877662430952E-2</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6.5204915761814348</v>
      </c>
      <c r="D48" s="259">
        <v>5.6</v>
      </c>
      <c r="E48" s="259">
        <v>3.7</v>
      </c>
      <c r="F48" s="259">
        <v>4.7000099999999998</v>
      </c>
      <c r="G48" s="259">
        <v>2.8</v>
      </c>
      <c r="H48" s="259">
        <v>2.7944964644696006</v>
      </c>
      <c r="I48" s="259">
        <v>2.8</v>
      </c>
      <c r="J48" s="259">
        <v>5.6</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83.599729999999994</v>
      </c>
      <c r="M49" s="259">
        <v>97.377466790979128</v>
      </c>
      <c r="N49" s="259">
        <v>73.827278096510909</v>
      </c>
      <c r="O49" s="259">
        <v>67.354531048836165</v>
      </c>
      <c r="P49" s="259">
        <v>90.0523917206269</v>
      </c>
      <c r="Q49" s="259">
        <v>73.827281739083077</v>
      </c>
      <c r="R49" s="259">
        <v>68.164128964489095</v>
      </c>
      <c r="S49" s="259">
        <v>69.936655246418908</v>
      </c>
      <c r="T49" s="259">
        <v>69.862738521943996</v>
      </c>
      <c r="U49" s="259">
        <v>71.687732188490727</v>
      </c>
      <c r="V49" s="259">
        <v>73.401394175397158</v>
      </c>
      <c r="W49" s="259">
        <v>74.859475027105802</v>
      </c>
      <c r="X49" s="259">
        <v>76.827839961942374</v>
      </c>
      <c r="Y49" s="259">
        <v>77.522602897159572</v>
      </c>
      <c r="Z49" s="259">
        <v>64.574023083414929</v>
      </c>
      <c r="AA49" s="259">
        <v>54.776824585923812</v>
      </c>
      <c r="AB49" s="259">
        <v>47.73937035112467</v>
      </c>
      <c r="AC49" s="259">
        <v>40.752372395868854</v>
      </c>
      <c r="AD49" s="259">
        <v>23.636941402444716</v>
      </c>
      <c r="AE49" s="259">
        <v>24.267233834763566</v>
      </c>
      <c r="AF49" s="259">
        <v>24.765510972236431</v>
      </c>
      <c r="AG49" s="259">
        <v>25.139188365758915</v>
      </c>
      <c r="AH49" s="259">
        <v>25.424812274987794</v>
      </c>
      <c r="AI49" s="259">
        <v>22.906854751634985</v>
      </c>
      <c r="AJ49" s="259">
        <v>20.071449052944718</v>
      </c>
      <c r="AK49" s="259">
        <v>17.409543000573599</v>
      </c>
      <c r="AL49" s="259">
        <v>14.837133296337186</v>
      </c>
      <c r="AM49" s="259">
        <v>12.417677645645242</v>
      </c>
      <c r="AN49" s="259">
        <v>10.394180143196024</v>
      </c>
      <c r="AO49" s="259">
        <v>9.0715507442513932</v>
      </c>
      <c r="AP49" s="259">
        <v>7.6892256951607205</v>
      </c>
      <c r="AQ49" s="259">
        <v>6.3605812269845066</v>
      </c>
      <c r="AR49" s="259">
        <v>5.0669042160454483</v>
      </c>
      <c r="AS49" s="259">
        <v>3.9287835589372659</v>
      </c>
      <c r="AT49" s="259">
        <v>2.9495223220460249</v>
      </c>
      <c r="AU49" s="259">
        <v>2.1440442831699023</v>
      </c>
      <c r="AV49" s="259">
        <v>1.5165885169900915</v>
      </c>
      <c r="AW49" s="259">
        <v>1.0139703435112069</v>
      </c>
      <c r="AX49" s="259">
        <v>0.62515913803563039</v>
      </c>
      <c r="AY49" s="259">
        <v>0.35753875967313326</v>
      </c>
      <c r="AZ49" s="259">
        <v>0.14042729335021112</v>
      </c>
      <c r="BA49" s="260">
        <v>2.698877662430952E-2</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315D-787E-472E-A759-1364E6241F5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1223</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3838.2099094030973</v>
      </c>
      <c r="D2" s="239">
        <v>4007.9045300000007</v>
      </c>
      <c r="E2" s="239">
        <v>3968.7882099999997</v>
      </c>
      <c r="F2" s="239">
        <v>4259.4880299999995</v>
      </c>
      <c r="G2" s="239">
        <v>4064.1697899999995</v>
      </c>
      <c r="H2" s="239">
        <v>4142.1547905046009</v>
      </c>
      <c r="I2" s="239">
        <v>4365.9690700000001</v>
      </c>
      <c r="J2" s="239">
        <v>4179.3222399999995</v>
      </c>
      <c r="K2" s="239">
        <v>4039.2815300000002</v>
      </c>
      <c r="L2" s="239">
        <v>3664.8386499999988</v>
      </c>
      <c r="M2" s="239">
        <v>4299.020804299571</v>
      </c>
      <c r="N2" s="239">
        <v>4158.9742130308587</v>
      </c>
      <c r="O2" s="239">
        <v>4469.1042673234715</v>
      </c>
      <c r="P2" s="239">
        <v>4650.0315246299351</v>
      </c>
      <c r="Q2" s="239">
        <v>4957.595220633184</v>
      </c>
      <c r="R2" s="239">
        <v>4607.4391633538671</v>
      </c>
      <c r="S2" s="239">
        <v>4324.0307622874079</v>
      </c>
      <c r="T2" s="239">
        <v>4347.8433061662145</v>
      </c>
      <c r="U2" s="239">
        <v>4089.7583972723746</v>
      </c>
      <c r="V2" s="239">
        <v>3945.1029038629049</v>
      </c>
      <c r="W2" s="239">
        <v>3855.972589258663</v>
      </c>
      <c r="X2" s="239">
        <v>3682.9883227989862</v>
      </c>
      <c r="Y2" s="239">
        <v>3530.3767929024943</v>
      </c>
      <c r="Z2" s="239">
        <v>3376.0712735401034</v>
      </c>
      <c r="AA2" s="239">
        <v>3187.9809823127371</v>
      </c>
      <c r="AB2" s="239">
        <v>3093.974041874746</v>
      </c>
      <c r="AC2" s="239">
        <v>2864.6516496150666</v>
      </c>
      <c r="AD2" s="239">
        <v>2718.3482585330926</v>
      </c>
      <c r="AE2" s="239">
        <v>2702.0715937465889</v>
      </c>
      <c r="AF2" s="239">
        <v>2640.668232088909</v>
      </c>
      <c r="AG2" s="239">
        <v>2490.9689306033506</v>
      </c>
      <c r="AH2" s="239">
        <v>2396.1083707094344</v>
      </c>
      <c r="AI2" s="239">
        <v>2226.8266334734521</v>
      </c>
      <c r="AJ2" s="239">
        <v>2144.5350302196316</v>
      </c>
      <c r="AK2" s="239">
        <v>1991.8076568948156</v>
      </c>
      <c r="AL2" s="239">
        <v>1884.6144937601166</v>
      </c>
      <c r="AM2" s="239">
        <v>1850.7218020255141</v>
      </c>
      <c r="AN2" s="239">
        <v>1824.6721932200624</v>
      </c>
      <c r="AO2" s="239">
        <v>1773.861790513947</v>
      </c>
      <c r="AP2" s="239">
        <v>1705.9538218021621</v>
      </c>
      <c r="AQ2" s="239">
        <v>1661.977145587638</v>
      </c>
      <c r="AR2" s="239">
        <v>1608.082284170323</v>
      </c>
      <c r="AS2" s="239">
        <v>1515.2666868912204</v>
      </c>
      <c r="AT2" s="239">
        <v>1448.0431104053282</v>
      </c>
      <c r="AU2" s="239">
        <v>1329.1794551738346</v>
      </c>
      <c r="AV2" s="239">
        <v>1297.3777254158781</v>
      </c>
      <c r="AW2" s="239">
        <v>1275.3757326484445</v>
      </c>
      <c r="AX2" s="239">
        <v>1090.7106988250596</v>
      </c>
      <c r="AY2" s="239">
        <v>1057.8298091058955</v>
      </c>
      <c r="AZ2" s="239">
        <v>1030.3474857133349</v>
      </c>
      <c r="BA2" s="240">
        <v>920.28850240755924</v>
      </c>
    </row>
    <row r="3" spans="1:53" x14ac:dyDescent="0.25">
      <c r="A3" s="241" t="s">
        <v>155</v>
      </c>
      <c r="B3" s="433" t="s">
        <v>156</v>
      </c>
      <c r="C3" s="243">
        <v>3838.2099094030973</v>
      </c>
      <c r="D3" s="434">
        <v>4007.9045300000007</v>
      </c>
      <c r="E3" s="434">
        <v>3968.7882099999997</v>
      </c>
      <c r="F3" s="434">
        <v>4259.4880299999995</v>
      </c>
      <c r="G3" s="434">
        <v>4064.1697899999995</v>
      </c>
      <c r="H3" s="434">
        <v>4142.1547905046009</v>
      </c>
      <c r="I3" s="434">
        <v>4365.9690700000001</v>
      </c>
      <c r="J3" s="434">
        <v>4179.3222399999995</v>
      </c>
      <c r="K3" s="434">
        <v>4039.2815300000002</v>
      </c>
      <c r="L3" s="434">
        <v>3664.8386499999988</v>
      </c>
      <c r="M3" s="434">
        <v>4299.020804299571</v>
      </c>
      <c r="N3" s="434">
        <v>4158.9742130308587</v>
      </c>
      <c r="O3" s="434">
        <v>4469.1042673234715</v>
      </c>
      <c r="P3" s="434">
        <v>4650.0315246299351</v>
      </c>
      <c r="Q3" s="434">
        <v>4957.595220633184</v>
      </c>
      <c r="R3" s="434">
        <v>4607.4391633538671</v>
      </c>
      <c r="S3" s="434">
        <v>4324.0307622874079</v>
      </c>
      <c r="T3" s="434">
        <v>4347.8433061662145</v>
      </c>
      <c r="U3" s="434">
        <v>4089.7583972723746</v>
      </c>
      <c r="V3" s="434">
        <v>3945.1029038629049</v>
      </c>
      <c r="W3" s="434">
        <v>3855.972589258663</v>
      </c>
      <c r="X3" s="434">
        <v>3682.9883227989862</v>
      </c>
      <c r="Y3" s="434">
        <v>3530.3767929024943</v>
      </c>
      <c r="Z3" s="434">
        <v>3376.0712735401034</v>
      </c>
      <c r="AA3" s="434">
        <v>3187.9809823127371</v>
      </c>
      <c r="AB3" s="434">
        <v>3093.974041874746</v>
      </c>
      <c r="AC3" s="434">
        <v>2864.6516496150666</v>
      </c>
      <c r="AD3" s="434">
        <v>2718.3482585330926</v>
      </c>
      <c r="AE3" s="434">
        <v>2702.0715937465889</v>
      </c>
      <c r="AF3" s="434">
        <v>2640.668232088909</v>
      </c>
      <c r="AG3" s="434">
        <v>2490.9689306033506</v>
      </c>
      <c r="AH3" s="434">
        <v>2396.1083707094344</v>
      </c>
      <c r="AI3" s="434">
        <v>2226.8266334734521</v>
      </c>
      <c r="AJ3" s="434">
        <v>2144.5350302196316</v>
      </c>
      <c r="AK3" s="434">
        <v>1991.8076568948156</v>
      </c>
      <c r="AL3" s="434">
        <v>1884.6144937601166</v>
      </c>
      <c r="AM3" s="434">
        <v>1850.7218020255141</v>
      </c>
      <c r="AN3" s="434">
        <v>1824.6721932200624</v>
      </c>
      <c r="AO3" s="434">
        <v>1773.861790513947</v>
      </c>
      <c r="AP3" s="434">
        <v>1705.9538218021621</v>
      </c>
      <c r="AQ3" s="434">
        <v>1661.977145587638</v>
      </c>
      <c r="AR3" s="434">
        <v>1608.082284170323</v>
      </c>
      <c r="AS3" s="434">
        <v>1515.2666868912204</v>
      </c>
      <c r="AT3" s="434">
        <v>1448.0431104053282</v>
      </c>
      <c r="AU3" s="434">
        <v>1329.1794551738346</v>
      </c>
      <c r="AV3" s="434">
        <v>1297.3777254158781</v>
      </c>
      <c r="AW3" s="434">
        <v>1275.3757326484445</v>
      </c>
      <c r="AX3" s="434">
        <v>1090.7106988250596</v>
      </c>
      <c r="AY3" s="434">
        <v>1057.8298091058955</v>
      </c>
      <c r="AZ3" s="434">
        <v>1030.3474857133349</v>
      </c>
      <c r="BA3" s="245">
        <v>920.28850240755924</v>
      </c>
    </row>
    <row r="4" spans="1:53" x14ac:dyDescent="0.25">
      <c r="A4" s="246" t="s">
        <v>157</v>
      </c>
      <c r="B4" s="247" t="s">
        <v>158</v>
      </c>
      <c r="C4" s="248">
        <v>0</v>
      </c>
      <c r="D4" s="249">
        <v>0</v>
      </c>
      <c r="E4" s="249">
        <v>0</v>
      </c>
      <c r="F4" s="249">
        <v>0</v>
      </c>
      <c r="G4" s="249">
        <v>0</v>
      </c>
      <c r="H4" s="249">
        <v>0</v>
      </c>
      <c r="I4" s="249">
        <v>0</v>
      </c>
      <c r="J4" s="249">
        <v>101.20971</v>
      </c>
      <c r="K4" s="249">
        <v>0</v>
      </c>
      <c r="L4" s="249">
        <v>39.801130000000008</v>
      </c>
      <c r="M4" s="249">
        <v>11.154081480287216</v>
      </c>
      <c r="N4" s="249">
        <v>2.5317772469685629</v>
      </c>
      <c r="O4" s="249">
        <v>0</v>
      </c>
      <c r="P4" s="249">
        <v>0</v>
      </c>
      <c r="Q4" s="249">
        <v>6.4488059663381216</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101.20971</v>
      </c>
      <c r="K5" s="254">
        <v>0</v>
      </c>
      <c r="L5" s="254">
        <v>39.801130000000008</v>
      </c>
      <c r="M5" s="254">
        <v>11.154081480287216</v>
      </c>
      <c r="N5" s="254">
        <v>2.5317772469685629</v>
      </c>
      <c r="O5" s="254">
        <v>0</v>
      </c>
      <c r="P5" s="254">
        <v>0</v>
      </c>
      <c r="Q5" s="254">
        <v>6.4488059663381216</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101.20971</v>
      </c>
      <c r="K8" s="259">
        <v>0</v>
      </c>
      <c r="L8" s="259">
        <v>39.801130000000008</v>
      </c>
      <c r="M8" s="259">
        <v>11.154081480287216</v>
      </c>
      <c r="N8" s="259">
        <v>2.5317772469685629</v>
      </c>
      <c r="O8" s="259">
        <v>0</v>
      </c>
      <c r="P8" s="259">
        <v>0</v>
      </c>
      <c r="Q8" s="259">
        <v>6.4488059663381216</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3838.2099094030973</v>
      </c>
      <c r="D15" s="249">
        <v>4007.9045300000007</v>
      </c>
      <c r="E15" s="249">
        <v>3968.7882099999997</v>
      </c>
      <c r="F15" s="249">
        <v>4259.4880299999995</v>
      </c>
      <c r="G15" s="249">
        <v>4064.1697899999995</v>
      </c>
      <c r="H15" s="249">
        <v>4142.1547905046009</v>
      </c>
      <c r="I15" s="249">
        <v>4365.9690700000001</v>
      </c>
      <c r="J15" s="249">
        <v>4078.1125299999999</v>
      </c>
      <c r="K15" s="249">
        <v>4039.2815300000002</v>
      </c>
      <c r="L15" s="249">
        <v>3625.0375199999989</v>
      </c>
      <c r="M15" s="249">
        <v>4287.8667228192826</v>
      </c>
      <c r="N15" s="249">
        <v>4156.4424357838907</v>
      </c>
      <c r="O15" s="249">
        <v>4469.1042673234715</v>
      </c>
      <c r="P15" s="249">
        <v>4650.0315246299351</v>
      </c>
      <c r="Q15" s="249">
        <v>4951.146414666845</v>
      </c>
      <c r="R15" s="249">
        <v>4607.4391633538671</v>
      </c>
      <c r="S15" s="249">
        <v>4324.0307622874079</v>
      </c>
      <c r="T15" s="249">
        <v>4347.8433061662145</v>
      </c>
      <c r="U15" s="249">
        <v>4089.7583972723746</v>
      </c>
      <c r="V15" s="249">
        <v>3945.1029038629049</v>
      </c>
      <c r="W15" s="249">
        <v>3855.972589258663</v>
      </c>
      <c r="X15" s="249">
        <v>3682.9883227989862</v>
      </c>
      <c r="Y15" s="249">
        <v>3530.3767929024943</v>
      </c>
      <c r="Z15" s="249">
        <v>3376.0712735401034</v>
      </c>
      <c r="AA15" s="249">
        <v>3187.9809823127371</v>
      </c>
      <c r="AB15" s="249">
        <v>3093.974041874746</v>
      </c>
      <c r="AC15" s="249">
        <v>2864.6516496150666</v>
      </c>
      <c r="AD15" s="249">
        <v>2718.3482585330926</v>
      </c>
      <c r="AE15" s="249">
        <v>2702.0715937465889</v>
      </c>
      <c r="AF15" s="249">
        <v>2640.668232088909</v>
      </c>
      <c r="AG15" s="249">
        <v>2490.9689306033506</v>
      </c>
      <c r="AH15" s="249">
        <v>2396.1083707094344</v>
      </c>
      <c r="AI15" s="249">
        <v>2226.8266334734521</v>
      </c>
      <c r="AJ15" s="249">
        <v>2144.5350302196316</v>
      </c>
      <c r="AK15" s="249">
        <v>1991.8076568948156</v>
      </c>
      <c r="AL15" s="249">
        <v>1884.6144937601166</v>
      </c>
      <c r="AM15" s="249">
        <v>1850.7218020255141</v>
      </c>
      <c r="AN15" s="249">
        <v>1824.6721932200624</v>
      </c>
      <c r="AO15" s="249">
        <v>1773.861790513947</v>
      </c>
      <c r="AP15" s="249">
        <v>1705.9538218021621</v>
      </c>
      <c r="AQ15" s="249">
        <v>1661.977145587638</v>
      </c>
      <c r="AR15" s="249">
        <v>1608.082284170323</v>
      </c>
      <c r="AS15" s="249">
        <v>1515.2666868912204</v>
      </c>
      <c r="AT15" s="249">
        <v>1448.0431104053282</v>
      </c>
      <c r="AU15" s="249">
        <v>1329.1794551738346</v>
      </c>
      <c r="AV15" s="249">
        <v>1297.3777254158781</v>
      </c>
      <c r="AW15" s="249">
        <v>1275.3757326484445</v>
      </c>
      <c r="AX15" s="249">
        <v>1090.7106988250596</v>
      </c>
      <c r="AY15" s="249">
        <v>1057.8298091058955</v>
      </c>
      <c r="AZ15" s="249">
        <v>1030.3474857133349</v>
      </c>
      <c r="BA15" s="250">
        <v>920.28850240755924</v>
      </c>
    </row>
    <row r="16" spans="1:53" x14ac:dyDescent="0.25">
      <c r="A16" s="251" t="s">
        <v>180</v>
      </c>
      <c r="B16" s="252" t="s">
        <v>181</v>
      </c>
      <c r="C16" s="253">
        <v>3575.3586865641491</v>
      </c>
      <c r="D16" s="254">
        <v>3723.7993199999996</v>
      </c>
      <c r="E16" s="254">
        <v>3702.3947799999996</v>
      </c>
      <c r="F16" s="254">
        <v>3971.19391</v>
      </c>
      <c r="G16" s="254">
        <v>3878.5951399999994</v>
      </c>
      <c r="H16" s="254">
        <v>4009.7909393498494</v>
      </c>
      <c r="I16" s="254">
        <v>4204.1005599999989</v>
      </c>
      <c r="J16" s="254">
        <v>3920.7851999999998</v>
      </c>
      <c r="K16" s="254">
        <v>3884.1822500000003</v>
      </c>
      <c r="L16" s="254">
        <v>3472.6985799999993</v>
      </c>
      <c r="M16" s="254">
        <v>4126.5887203632556</v>
      </c>
      <c r="N16" s="254">
        <v>4009.1980957312908</v>
      </c>
      <c r="O16" s="254">
        <v>4340.6258535783836</v>
      </c>
      <c r="P16" s="254">
        <v>4500.0424023972701</v>
      </c>
      <c r="Q16" s="254">
        <v>4811.8039359589811</v>
      </c>
      <c r="R16" s="254">
        <v>4525.3673174672776</v>
      </c>
      <c r="S16" s="254">
        <v>4239.1734907392492</v>
      </c>
      <c r="T16" s="254">
        <v>4261.6617076138064</v>
      </c>
      <c r="U16" s="254">
        <v>4003.875229037566</v>
      </c>
      <c r="V16" s="254">
        <v>3857.6701320868206</v>
      </c>
      <c r="W16" s="254">
        <v>3768.3500363990602</v>
      </c>
      <c r="X16" s="254">
        <v>3597.8154918357241</v>
      </c>
      <c r="Y16" s="254">
        <v>3447.1095901648582</v>
      </c>
      <c r="Z16" s="254">
        <v>3299.1379651172865</v>
      </c>
      <c r="AA16" s="254">
        <v>3115.3358029603937</v>
      </c>
      <c r="AB16" s="254">
        <v>3027.4443356271036</v>
      </c>
      <c r="AC16" s="254">
        <v>2803.1525290504264</v>
      </c>
      <c r="AD16" s="254">
        <v>2667.2035207210938</v>
      </c>
      <c r="AE16" s="254">
        <v>2655.6067254401642</v>
      </c>
      <c r="AF16" s="254">
        <v>2600.4610747115121</v>
      </c>
      <c r="AG16" s="254">
        <v>2450.1037046687279</v>
      </c>
      <c r="AH16" s="254">
        <v>2354.4650864552618</v>
      </c>
      <c r="AI16" s="254">
        <v>2187.8144477229157</v>
      </c>
      <c r="AJ16" s="254">
        <v>2108.780697860695</v>
      </c>
      <c r="AK16" s="254">
        <v>1959.7943751485993</v>
      </c>
      <c r="AL16" s="254">
        <v>1856.1933570388278</v>
      </c>
      <c r="AM16" s="254">
        <v>1825.6230773867132</v>
      </c>
      <c r="AN16" s="254">
        <v>1802.7537756372294</v>
      </c>
      <c r="AO16" s="254">
        <v>1754.5628012639436</v>
      </c>
      <c r="AP16" s="254">
        <v>1689.7155065283596</v>
      </c>
      <c r="AQ16" s="254">
        <v>1648.764924078594</v>
      </c>
      <c r="AR16" s="254">
        <v>1597.5767552521711</v>
      </c>
      <c r="AS16" s="254">
        <v>1506.7480156977992</v>
      </c>
      <c r="AT16" s="254">
        <v>1440.7717738669571</v>
      </c>
      <c r="AU16" s="254">
        <v>1323.240532924875</v>
      </c>
      <c r="AV16" s="254">
        <v>1292.5004198113163</v>
      </c>
      <c r="AW16" s="254">
        <v>1271.3044552475239</v>
      </c>
      <c r="AX16" s="254">
        <v>1087.5795541351549</v>
      </c>
      <c r="AY16" s="254">
        <v>1055.3292308659895</v>
      </c>
      <c r="AZ16" s="254">
        <v>1028.5106604885482</v>
      </c>
      <c r="BA16" s="255">
        <v>919.07257183306547</v>
      </c>
    </row>
    <row r="17" spans="1:53" x14ac:dyDescent="0.25">
      <c r="A17" s="251" t="s">
        <v>182</v>
      </c>
      <c r="B17" s="252" t="s">
        <v>183</v>
      </c>
      <c r="C17" s="253">
        <v>262.85122283894827</v>
      </c>
      <c r="D17" s="254">
        <v>284.10521000000006</v>
      </c>
      <c r="E17" s="254">
        <v>266.39342999999997</v>
      </c>
      <c r="F17" s="254">
        <v>288.29412000000002</v>
      </c>
      <c r="G17" s="254">
        <v>185.57464999999999</v>
      </c>
      <c r="H17" s="254">
        <v>132.36385115475198</v>
      </c>
      <c r="I17" s="254">
        <v>161.86851000000001</v>
      </c>
      <c r="J17" s="254">
        <v>157.32733000000002</v>
      </c>
      <c r="K17" s="254">
        <v>155.09927999999999</v>
      </c>
      <c r="L17" s="254">
        <v>152.33893999999998</v>
      </c>
      <c r="M17" s="254">
        <v>161.27800245602651</v>
      </c>
      <c r="N17" s="254">
        <v>147.24434005260022</v>
      </c>
      <c r="O17" s="254">
        <v>128.4784137450882</v>
      </c>
      <c r="P17" s="254">
        <v>149.98912223266507</v>
      </c>
      <c r="Q17" s="254">
        <v>139.34247870786368</v>
      </c>
      <c r="R17" s="254">
        <v>82.071845886590182</v>
      </c>
      <c r="S17" s="254">
        <v>84.85727154815838</v>
      </c>
      <c r="T17" s="254">
        <v>86.181598552407408</v>
      </c>
      <c r="U17" s="254">
        <v>85.883168234808039</v>
      </c>
      <c r="V17" s="254">
        <v>87.432771776083655</v>
      </c>
      <c r="W17" s="254">
        <v>87.622552859602166</v>
      </c>
      <c r="X17" s="254">
        <v>85.172830963262228</v>
      </c>
      <c r="Y17" s="254">
        <v>83.26720273763658</v>
      </c>
      <c r="Z17" s="254">
        <v>76.933308422816424</v>
      </c>
      <c r="AA17" s="254">
        <v>72.645179352342822</v>
      </c>
      <c r="AB17" s="254">
        <v>66.529706247642835</v>
      </c>
      <c r="AC17" s="254">
        <v>61.499120564640066</v>
      </c>
      <c r="AD17" s="254">
        <v>51.144737811998489</v>
      </c>
      <c r="AE17" s="254">
        <v>46.464868306425195</v>
      </c>
      <c r="AF17" s="254">
        <v>40.20715737739679</v>
      </c>
      <c r="AG17" s="254">
        <v>40.865225934622799</v>
      </c>
      <c r="AH17" s="254">
        <v>41.643284254172713</v>
      </c>
      <c r="AI17" s="254">
        <v>39.012185750536716</v>
      </c>
      <c r="AJ17" s="254">
        <v>35.754332358937027</v>
      </c>
      <c r="AK17" s="254">
        <v>32.013281746216329</v>
      </c>
      <c r="AL17" s="254">
        <v>28.421136721288185</v>
      </c>
      <c r="AM17" s="254">
        <v>25.098724638800803</v>
      </c>
      <c r="AN17" s="254">
        <v>21.918417582833126</v>
      </c>
      <c r="AO17" s="254">
        <v>19.298989250003299</v>
      </c>
      <c r="AP17" s="254">
        <v>16.238315273802559</v>
      </c>
      <c r="AQ17" s="254">
        <v>13.212221509043792</v>
      </c>
      <c r="AR17" s="254">
        <v>10.50552891815174</v>
      </c>
      <c r="AS17" s="254">
        <v>8.5186711934212003</v>
      </c>
      <c r="AT17" s="254">
        <v>7.2713365383711377</v>
      </c>
      <c r="AU17" s="254">
        <v>5.938922248959944</v>
      </c>
      <c r="AV17" s="254">
        <v>4.877305604561875</v>
      </c>
      <c r="AW17" s="254">
        <v>4.0712774009202803</v>
      </c>
      <c r="AX17" s="254">
        <v>3.1311446899045818</v>
      </c>
      <c r="AY17" s="254">
        <v>2.5005782399059844</v>
      </c>
      <c r="AZ17" s="254">
        <v>1.8368252247868337</v>
      </c>
      <c r="BA17" s="255">
        <v>1.2159305744935944</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E73E-9DEE-429C-A571-198E3E016AD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1224</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299.80478157935323</v>
      </c>
      <c r="D2" s="239">
        <v>307.60866999999996</v>
      </c>
      <c r="E2" s="239">
        <v>296.18875000000003</v>
      </c>
      <c r="F2" s="239">
        <v>322</v>
      </c>
      <c r="G2" s="239">
        <v>478.18801000000002</v>
      </c>
      <c r="H2" s="239">
        <v>508.49944611326328</v>
      </c>
      <c r="I2" s="239">
        <v>538.98431000000005</v>
      </c>
      <c r="J2" s="239">
        <v>501.61399999999992</v>
      </c>
      <c r="K2" s="239">
        <v>543.21528000000001</v>
      </c>
      <c r="L2" s="239">
        <v>714.62442999999985</v>
      </c>
      <c r="M2" s="239">
        <v>790.5553471357407</v>
      </c>
      <c r="N2" s="239">
        <v>950.9448312115876</v>
      </c>
      <c r="O2" s="239">
        <v>943.20209838324354</v>
      </c>
      <c r="P2" s="239">
        <v>982.61742428625109</v>
      </c>
      <c r="Q2" s="239">
        <v>839.06563485239315</v>
      </c>
      <c r="R2" s="239">
        <v>1027.8333509559559</v>
      </c>
      <c r="S2" s="239">
        <v>1064.281327222684</v>
      </c>
      <c r="T2" s="239">
        <v>975.07623007622374</v>
      </c>
      <c r="U2" s="239">
        <v>997.79076552042693</v>
      </c>
      <c r="V2" s="239">
        <v>866.21323828932043</v>
      </c>
      <c r="W2" s="239">
        <v>805.07537193586109</v>
      </c>
      <c r="X2" s="239">
        <v>792.68825594804332</v>
      </c>
      <c r="Y2" s="239">
        <v>656.86444486943526</v>
      </c>
      <c r="Z2" s="239">
        <v>405.29121724070723</v>
      </c>
      <c r="AA2" s="239">
        <v>427.4942836775445</v>
      </c>
      <c r="AB2" s="239">
        <v>295.02586220512012</v>
      </c>
      <c r="AC2" s="239">
        <v>327.25743797597238</v>
      </c>
      <c r="AD2" s="239">
        <v>329.4190216269343</v>
      </c>
      <c r="AE2" s="239">
        <v>230.57350169735955</v>
      </c>
      <c r="AF2" s="239">
        <v>229.39334864563543</v>
      </c>
      <c r="AG2" s="239">
        <v>188.54712729530277</v>
      </c>
      <c r="AH2" s="239">
        <v>194.30638058795287</v>
      </c>
      <c r="AI2" s="239">
        <v>164.60510771080811</v>
      </c>
      <c r="AJ2" s="239">
        <v>156.52157962229529</v>
      </c>
      <c r="AK2" s="239">
        <v>112.76907724607541</v>
      </c>
      <c r="AL2" s="239">
        <v>112.025079164047</v>
      </c>
      <c r="AM2" s="239">
        <v>111.51696525360259</v>
      </c>
      <c r="AN2" s="239">
        <v>92.404441938094578</v>
      </c>
      <c r="AO2" s="239">
        <v>84.899645476809411</v>
      </c>
      <c r="AP2" s="239">
        <v>81.931315417326402</v>
      </c>
      <c r="AQ2" s="239">
        <v>82.336850267101539</v>
      </c>
      <c r="AR2" s="239">
        <v>90.522409818911356</v>
      </c>
      <c r="AS2" s="239">
        <v>70.873608614248226</v>
      </c>
      <c r="AT2" s="239">
        <v>63.797562922460848</v>
      </c>
      <c r="AU2" s="239">
        <v>67.455205345470361</v>
      </c>
      <c r="AV2" s="239">
        <v>68.470302596097483</v>
      </c>
      <c r="AW2" s="239">
        <v>68.018797394249347</v>
      </c>
      <c r="AX2" s="239">
        <v>22.308804833666908</v>
      </c>
      <c r="AY2" s="239">
        <v>21.748339598790832</v>
      </c>
      <c r="AZ2" s="239">
        <v>21.489337464796535</v>
      </c>
      <c r="BA2" s="240">
        <v>21.245041728262375</v>
      </c>
    </row>
    <row r="3" spans="1:53" x14ac:dyDescent="0.25">
      <c r="A3" s="241" t="s">
        <v>155</v>
      </c>
      <c r="B3" s="433" t="s">
        <v>156</v>
      </c>
      <c r="C3" s="243">
        <v>299.80478157935323</v>
      </c>
      <c r="D3" s="434">
        <v>307.60866999999996</v>
      </c>
      <c r="E3" s="434">
        <v>296.18875000000003</v>
      </c>
      <c r="F3" s="434">
        <v>322</v>
      </c>
      <c r="G3" s="434">
        <v>478.18801000000002</v>
      </c>
      <c r="H3" s="434">
        <v>508.49944611326328</v>
      </c>
      <c r="I3" s="434">
        <v>538.98431000000005</v>
      </c>
      <c r="J3" s="434">
        <v>501.61399999999992</v>
      </c>
      <c r="K3" s="434">
        <v>543.21528000000001</v>
      </c>
      <c r="L3" s="434">
        <v>714.62442999999985</v>
      </c>
      <c r="M3" s="434">
        <v>790.5553471357407</v>
      </c>
      <c r="N3" s="434">
        <v>950.9448312115876</v>
      </c>
      <c r="O3" s="434">
        <v>943.20209838324354</v>
      </c>
      <c r="P3" s="434">
        <v>982.61742428625109</v>
      </c>
      <c r="Q3" s="434">
        <v>839.06563485239315</v>
      </c>
      <c r="R3" s="434">
        <v>1027.8333509559559</v>
      </c>
      <c r="S3" s="434">
        <v>1064.281327222684</v>
      </c>
      <c r="T3" s="434">
        <v>975.07623007622374</v>
      </c>
      <c r="U3" s="434">
        <v>997.79076552042693</v>
      </c>
      <c r="V3" s="434">
        <v>866.21323828932043</v>
      </c>
      <c r="W3" s="434">
        <v>805.07537193586109</v>
      </c>
      <c r="X3" s="434">
        <v>792.68825594804332</v>
      </c>
      <c r="Y3" s="434">
        <v>656.86444486943526</v>
      </c>
      <c r="Z3" s="434">
        <v>405.29121724070723</v>
      </c>
      <c r="AA3" s="434">
        <v>427.4942836775445</v>
      </c>
      <c r="AB3" s="434">
        <v>295.02586220512012</v>
      </c>
      <c r="AC3" s="434">
        <v>327.25743797597238</v>
      </c>
      <c r="AD3" s="434">
        <v>329.4190216269343</v>
      </c>
      <c r="AE3" s="434">
        <v>230.57350169735955</v>
      </c>
      <c r="AF3" s="434">
        <v>229.39334864563543</v>
      </c>
      <c r="AG3" s="434">
        <v>188.54712729530277</v>
      </c>
      <c r="AH3" s="434">
        <v>194.30638058795287</v>
      </c>
      <c r="AI3" s="434">
        <v>164.60510771080811</v>
      </c>
      <c r="AJ3" s="434">
        <v>156.52157962229529</v>
      </c>
      <c r="AK3" s="434">
        <v>112.76907724607541</v>
      </c>
      <c r="AL3" s="434">
        <v>112.025079164047</v>
      </c>
      <c r="AM3" s="434">
        <v>111.51696525360259</v>
      </c>
      <c r="AN3" s="434">
        <v>92.404441938094578</v>
      </c>
      <c r="AO3" s="434">
        <v>84.899645476809411</v>
      </c>
      <c r="AP3" s="434">
        <v>81.931315417326402</v>
      </c>
      <c r="AQ3" s="434">
        <v>82.336850267101539</v>
      </c>
      <c r="AR3" s="434">
        <v>90.522409818911356</v>
      </c>
      <c r="AS3" s="434">
        <v>70.873608614248226</v>
      </c>
      <c r="AT3" s="434">
        <v>63.797562922460848</v>
      </c>
      <c r="AU3" s="434">
        <v>67.455205345470361</v>
      </c>
      <c r="AV3" s="434">
        <v>68.470302596097483</v>
      </c>
      <c r="AW3" s="434">
        <v>68.018797394249347</v>
      </c>
      <c r="AX3" s="434">
        <v>22.308804833666908</v>
      </c>
      <c r="AY3" s="434">
        <v>21.748339598790832</v>
      </c>
      <c r="AZ3" s="434">
        <v>21.489337464796535</v>
      </c>
      <c r="BA3" s="245">
        <v>21.245041728262375</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299.80478157935323</v>
      </c>
      <c r="D20" s="249">
        <v>307.60866999999996</v>
      </c>
      <c r="E20" s="249">
        <v>296.18875000000003</v>
      </c>
      <c r="F20" s="249">
        <v>322</v>
      </c>
      <c r="G20" s="249">
        <v>478.18801000000002</v>
      </c>
      <c r="H20" s="249">
        <v>508.49944611326328</v>
      </c>
      <c r="I20" s="249">
        <v>538.98431000000005</v>
      </c>
      <c r="J20" s="249">
        <v>501.61399999999992</v>
      </c>
      <c r="K20" s="249">
        <v>543.21528000000001</v>
      </c>
      <c r="L20" s="249">
        <v>714.62442999999985</v>
      </c>
      <c r="M20" s="249">
        <v>790.5553471357407</v>
      </c>
      <c r="N20" s="249">
        <v>950.9448312115876</v>
      </c>
      <c r="O20" s="249">
        <v>943.20209838324354</v>
      </c>
      <c r="P20" s="249">
        <v>982.61742428625109</v>
      </c>
      <c r="Q20" s="249">
        <v>839.06563485239315</v>
      </c>
      <c r="R20" s="249">
        <v>1027.8333509559559</v>
      </c>
      <c r="S20" s="249">
        <v>1064.281327222684</v>
      </c>
      <c r="T20" s="249">
        <v>975.07623007622374</v>
      </c>
      <c r="U20" s="249">
        <v>997.79076552042693</v>
      </c>
      <c r="V20" s="249">
        <v>866.21323828932043</v>
      </c>
      <c r="W20" s="249">
        <v>805.07537193586109</v>
      </c>
      <c r="X20" s="249">
        <v>792.68825594804332</v>
      </c>
      <c r="Y20" s="249">
        <v>656.86444486943526</v>
      </c>
      <c r="Z20" s="249">
        <v>405.29121724070723</v>
      </c>
      <c r="AA20" s="249">
        <v>427.4942836775445</v>
      </c>
      <c r="AB20" s="249">
        <v>295.02586220512012</v>
      </c>
      <c r="AC20" s="249">
        <v>327.25743797597238</v>
      </c>
      <c r="AD20" s="249">
        <v>329.4190216269343</v>
      </c>
      <c r="AE20" s="249">
        <v>230.57350169735955</v>
      </c>
      <c r="AF20" s="249">
        <v>229.39334864563543</v>
      </c>
      <c r="AG20" s="249">
        <v>188.54712729530277</v>
      </c>
      <c r="AH20" s="249">
        <v>194.30638058795287</v>
      </c>
      <c r="AI20" s="249">
        <v>164.60510771080811</v>
      </c>
      <c r="AJ20" s="249">
        <v>156.52157962229529</v>
      </c>
      <c r="AK20" s="249">
        <v>112.76907724607541</v>
      </c>
      <c r="AL20" s="249">
        <v>112.025079164047</v>
      </c>
      <c r="AM20" s="249">
        <v>111.51696525360259</v>
      </c>
      <c r="AN20" s="249">
        <v>92.404441938094578</v>
      </c>
      <c r="AO20" s="249">
        <v>84.899645476809411</v>
      </c>
      <c r="AP20" s="249">
        <v>81.931315417326402</v>
      </c>
      <c r="AQ20" s="249">
        <v>82.336850267101539</v>
      </c>
      <c r="AR20" s="249">
        <v>90.522409818911356</v>
      </c>
      <c r="AS20" s="249">
        <v>70.873608614248226</v>
      </c>
      <c r="AT20" s="249">
        <v>63.797562922460848</v>
      </c>
      <c r="AU20" s="249">
        <v>67.455205345470361</v>
      </c>
      <c r="AV20" s="249">
        <v>68.470302596097483</v>
      </c>
      <c r="AW20" s="249">
        <v>68.018797394249347</v>
      </c>
      <c r="AX20" s="249">
        <v>22.308804833666908</v>
      </c>
      <c r="AY20" s="249">
        <v>21.748339598790832</v>
      </c>
      <c r="AZ20" s="249">
        <v>21.489337464796535</v>
      </c>
      <c r="BA20" s="250">
        <v>21.245041728262375</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EB46B-05B5-4454-85D8-298A4298DACE}">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1225</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13.112635896407541</v>
      </c>
      <c r="D2" s="239">
        <v>11.500029999999999</v>
      </c>
      <c r="E2" s="239">
        <v>9.9</v>
      </c>
      <c r="F2" s="239">
        <v>7.5095300000000007</v>
      </c>
      <c r="G2" s="239">
        <v>10.40005</v>
      </c>
      <c r="H2" s="239">
        <v>10.65253479341062</v>
      </c>
      <c r="I2" s="239">
        <v>51.613529999999997</v>
      </c>
      <c r="J2" s="239">
        <v>76.901699999999977</v>
      </c>
      <c r="K2" s="239">
        <v>121.69231999999998</v>
      </c>
      <c r="L2" s="239">
        <v>117.17281</v>
      </c>
      <c r="M2" s="239">
        <v>101.08089755584406</v>
      </c>
      <c r="N2" s="239">
        <v>115.17413141874249</v>
      </c>
      <c r="O2" s="239">
        <v>216.46036717711036</v>
      </c>
      <c r="P2" s="239">
        <v>187.87657365389219</v>
      </c>
      <c r="Q2" s="239">
        <v>231.05840373709367</v>
      </c>
      <c r="R2" s="239">
        <v>277.5865287863374</v>
      </c>
      <c r="S2" s="239">
        <v>277.84266064064514</v>
      </c>
      <c r="T2" s="239">
        <v>262.50399970368511</v>
      </c>
      <c r="U2" s="239">
        <v>237.32005413176813</v>
      </c>
      <c r="V2" s="239">
        <v>207.68901384071046</v>
      </c>
      <c r="W2" s="239">
        <v>184.03638405550089</v>
      </c>
      <c r="X2" s="239">
        <v>164.45802753508966</v>
      </c>
      <c r="Y2" s="239">
        <v>151.64604960255019</v>
      </c>
      <c r="Z2" s="239">
        <v>136.18175758674545</v>
      </c>
      <c r="AA2" s="239">
        <v>124.50231510240808</v>
      </c>
      <c r="AB2" s="239">
        <v>112.50308575905879</v>
      </c>
      <c r="AC2" s="239">
        <v>102.57753754428776</v>
      </c>
      <c r="AD2" s="239">
        <v>93.39259624867465</v>
      </c>
      <c r="AE2" s="239">
        <v>83.872991130744438</v>
      </c>
      <c r="AF2" s="239">
        <v>76.415549876479389</v>
      </c>
      <c r="AG2" s="239">
        <v>70.445848959041896</v>
      </c>
      <c r="AH2" s="239">
        <v>63.897250826848044</v>
      </c>
      <c r="AI2" s="239">
        <v>58.298939441796648</v>
      </c>
      <c r="AJ2" s="239">
        <v>54.578589279913949</v>
      </c>
      <c r="AK2" s="239">
        <v>48.024412911842148</v>
      </c>
      <c r="AL2" s="239">
        <v>44.16054197849121</v>
      </c>
      <c r="AM2" s="239">
        <v>39.854595364478364</v>
      </c>
      <c r="AN2" s="239">
        <v>35.776571828807732</v>
      </c>
      <c r="AO2" s="239">
        <v>32.376094705113616</v>
      </c>
      <c r="AP2" s="239">
        <v>29.241946221175251</v>
      </c>
      <c r="AQ2" s="239">
        <v>26.08704819678572</v>
      </c>
      <c r="AR2" s="239">
        <v>23.606081038525137</v>
      </c>
      <c r="AS2" s="239">
        <v>21.244403923786042</v>
      </c>
      <c r="AT2" s="239">
        <v>19.148961300845055</v>
      </c>
      <c r="AU2" s="239">
        <v>17.400047828869777</v>
      </c>
      <c r="AV2" s="239">
        <v>15.568600338727711</v>
      </c>
      <c r="AW2" s="239">
        <v>14.238807466495691</v>
      </c>
      <c r="AX2" s="239">
        <v>12.955400883916001</v>
      </c>
      <c r="AY2" s="239">
        <v>11.679227439347086</v>
      </c>
      <c r="AZ2" s="239">
        <v>10.704303287101499</v>
      </c>
      <c r="BA2" s="240">
        <v>9.7244492098324748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41.000589999999995</v>
      </c>
      <c r="J21" s="434">
        <v>66.900880000000001</v>
      </c>
      <c r="K21" s="434">
        <v>112.20574999999998</v>
      </c>
      <c r="L21" s="434">
        <v>107.96481999999999</v>
      </c>
      <c r="M21" s="434">
        <v>92.840722724851375</v>
      </c>
      <c r="N21" s="434">
        <v>101.46439275819166</v>
      </c>
      <c r="O21" s="434">
        <v>191.07116919754566</v>
      </c>
      <c r="P21" s="434">
        <v>144.64516295138552</v>
      </c>
      <c r="Q21" s="434">
        <v>174.88191408294571</v>
      </c>
      <c r="R21" s="434">
        <v>199.69840563035046</v>
      </c>
      <c r="S21" s="434">
        <v>201.22321957415593</v>
      </c>
      <c r="T21" s="434">
        <v>191.18975275738725</v>
      </c>
      <c r="U21" s="434">
        <v>172.65624247283694</v>
      </c>
      <c r="V21" s="434">
        <v>150.87923255696947</v>
      </c>
      <c r="W21" s="434">
        <v>133.4550957693063</v>
      </c>
      <c r="X21" s="434">
        <v>119.17165588930891</v>
      </c>
      <c r="Y21" s="434">
        <v>109.61265220764635</v>
      </c>
      <c r="Z21" s="434">
        <v>98.393352940346816</v>
      </c>
      <c r="AA21" s="434">
        <v>89.907390374003015</v>
      </c>
      <c r="AB21" s="434">
        <v>81.214628217027794</v>
      </c>
      <c r="AC21" s="434">
        <v>74.063913332273984</v>
      </c>
      <c r="AD21" s="434">
        <v>67.392813767604096</v>
      </c>
      <c r="AE21" s="434">
        <v>60.645166667972951</v>
      </c>
      <c r="AF21" s="434">
        <v>55.050627623190742</v>
      </c>
      <c r="AG21" s="434">
        <v>50.737862097268049</v>
      </c>
      <c r="AH21" s="434">
        <v>46.178325553152888</v>
      </c>
      <c r="AI21" s="434">
        <v>42.069888725784992</v>
      </c>
      <c r="AJ21" s="434">
        <v>39.232876384378095</v>
      </c>
      <c r="AK21" s="434">
        <v>34.41410279509121</v>
      </c>
      <c r="AL21" s="434">
        <v>31.536814189530997</v>
      </c>
      <c r="AM21" s="434">
        <v>28.470779622235781</v>
      </c>
      <c r="AN21" s="434">
        <v>25.527295809425443</v>
      </c>
      <c r="AO21" s="434">
        <v>22.781324152371603</v>
      </c>
      <c r="AP21" s="434">
        <v>20.596796419593172</v>
      </c>
      <c r="AQ21" s="434">
        <v>18.546516011020756</v>
      </c>
      <c r="AR21" s="434">
        <v>16.779085351582246</v>
      </c>
      <c r="AS21" s="434">
        <v>15.094979719795827</v>
      </c>
      <c r="AT21" s="434">
        <v>13.602160555356354</v>
      </c>
      <c r="AU21" s="434">
        <v>12.37587433177797</v>
      </c>
      <c r="AV21" s="434">
        <v>11.089718038728488</v>
      </c>
      <c r="AW21" s="434">
        <v>10.180788819032829</v>
      </c>
      <c r="AX21" s="434">
        <v>9.233432301084429</v>
      </c>
      <c r="AY21" s="434">
        <v>8.3236328975292846</v>
      </c>
      <c r="AZ21" s="434">
        <v>7.5989678743600981</v>
      </c>
      <c r="BA21" s="245">
        <v>6.8806991624240901</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41.000589999999995</v>
      </c>
      <c r="J30" s="249">
        <v>66.900880000000001</v>
      </c>
      <c r="K30" s="249">
        <v>112.20574999999998</v>
      </c>
      <c r="L30" s="249">
        <v>107.96481999999999</v>
      </c>
      <c r="M30" s="249">
        <v>92.840722724851375</v>
      </c>
      <c r="N30" s="249">
        <v>101.46439275819166</v>
      </c>
      <c r="O30" s="249">
        <v>191.07116919754566</v>
      </c>
      <c r="P30" s="249">
        <v>144.64516295138552</v>
      </c>
      <c r="Q30" s="249">
        <v>174.88191408294571</v>
      </c>
      <c r="R30" s="249">
        <v>199.69840563035046</v>
      </c>
      <c r="S30" s="249">
        <v>201.22321957415593</v>
      </c>
      <c r="T30" s="249">
        <v>191.18975275738725</v>
      </c>
      <c r="U30" s="249">
        <v>172.65624247283694</v>
      </c>
      <c r="V30" s="249">
        <v>150.87923255696947</v>
      </c>
      <c r="W30" s="249">
        <v>133.4550957693063</v>
      </c>
      <c r="X30" s="249">
        <v>119.17165588930891</v>
      </c>
      <c r="Y30" s="249">
        <v>109.61265220764635</v>
      </c>
      <c r="Z30" s="249">
        <v>98.393352940346816</v>
      </c>
      <c r="AA30" s="249">
        <v>89.907390374003015</v>
      </c>
      <c r="AB30" s="249">
        <v>81.214628217027794</v>
      </c>
      <c r="AC30" s="249">
        <v>74.063913332273984</v>
      </c>
      <c r="AD30" s="249">
        <v>67.392813767604096</v>
      </c>
      <c r="AE30" s="249">
        <v>60.645166667972951</v>
      </c>
      <c r="AF30" s="249">
        <v>55.050627623190742</v>
      </c>
      <c r="AG30" s="249">
        <v>50.737862097268049</v>
      </c>
      <c r="AH30" s="249">
        <v>46.178325553152888</v>
      </c>
      <c r="AI30" s="249">
        <v>42.069888725784992</v>
      </c>
      <c r="AJ30" s="249">
        <v>39.232876384378095</v>
      </c>
      <c r="AK30" s="249">
        <v>34.41410279509121</v>
      </c>
      <c r="AL30" s="249">
        <v>31.536814189530997</v>
      </c>
      <c r="AM30" s="249">
        <v>28.470779622235781</v>
      </c>
      <c r="AN30" s="249">
        <v>25.527295809425443</v>
      </c>
      <c r="AO30" s="249">
        <v>22.781324152371603</v>
      </c>
      <c r="AP30" s="249">
        <v>20.596796419593172</v>
      </c>
      <c r="AQ30" s="249">
        <v>18.546516011020756</v>
      </c>
      <c r="AR30" s="249">
        <v>16.779085351582246</v>
      </c>
      <c r="AS30" s="249">
        <v>15.094979719795827</v>
      </c>
      <c r="AT30" s="249">
        <v>13.602160555356354</v>
      </c>
      <c r="AU30" s="249">
        <v>12.37587433177797</v>
      </c>
      <c r="AV30" s="249">
        <v>11.089718038728488</v>
      </c>
      <c r="AW30" s="249">
        <v>10.180788819032829</v>
      </c>
      <c r="AX30" s="249">
        <v>9.233432301084429</v>
      </c>
      <c r="AY30" s="249">
        <v>8.3236328975292846</v>
      </c>
      <c r="AZ30" s="249">
        <v>7.5989678743600981</v>
      </c>
      <c r="BA30" s="250">
        <v>6.8806991624240901</v>
      </c>
    </row>
    <row r="31" spans="1:53" x14ac:dyDescent="0.25">
      <c r="A31" s="251" t="s">
        <v>210</v>
      </c>
      <c r="B31" s="252" t="s">
        <v>211</v>
      </c>
      <c r="C31" s="253">
        <v>0</v>
      </c>
      <c r="D31" s="254">
        <v>0</v>
      </c>
      <c r="E31" s="254">
        <v>0</v>
      </c>
      <c r="F31" s="254">
        <v>0</v>
      </c>
      <c r="G31" s="254">
        <v>0</v>
      </c>
      <c r="H31" s="254">
        <v>0</v>
      </c>
      <c r="I31" s="254">
        <v>41.000589999999995</v>
      </c>
      <c r="J31" s="254">
        <v>66.900880000000001</v>
      </c>
      <c r="K31" s="254">
        <v>112.20574999999998</v>
      </c>
      <c r="L31" s="254">
        <v>107.96481999999999</v>
      </c>
      <c r="M31" s="254">
        <v>92.840722724851375</v>
      </c>
      <c r="N31" s="254">
        <v>101.46439275819166</v>
      </c>
      <c r="O31" s="254">
        <v>191.07116919754566</v>
      </c>
      <c r="P31" s="254">
        <v>144.64516295138552</v>
      </c>
      <c r="Q31" s="254">
        <v>174.88191408294571</v>
      </c>
      <c r="R31" s="254">
        <v>199.69840563035046</v>
      </c>
      <c r="S31" s="254">
        <v>201.22321957415593</v>
      </c>
      <c r="T31" s="254">
        <v>191.18975275738725</v>
      </c>
      <c r="U31" s="254">
        <v>172.65624247283694</v>
      </c>
      <c r="V31" s="254">
        <v>150.87923255696947</v>
      </c>
      <c r="W31" s="254">
        <v>133.4550957693063</v>
      </c>
      <c r="X31" s="254">
        <v>119.17165588930891</v>
      </c>
      <c r="Y31" s="254">
        <v>109.61265220764635</v>
      </c>
      <c r="Z31" s="254">
        <v>98.393352940346816</v>
      </c>
      <c r="AA31" s="254">
        <v>89.907390374003015</v>
      </c>
      <c r="AB31" s="254">
        <v>81.214628217027794</v>
      </c>
      <c r="AC31" s="254">
        <v>74.063913332273984</v>
      </c>
      <c r="AD31" s="254">
        <v>67.392813767604096</v>
      </c>
      <c r="AE31" s="254">
        <v>60.645166667972951</v>
      </c>
      <c r="AF31" s="254">
        <v>55.050627623190742</v>
      </c>
      <c r="AG31" s="254">
        <v>50.737862097268049</v>
      </c>
      <c r="AH31" s="254">
        <v>46.178325553152888</v>
      </c>
      <c r="AI31" s="254">
        <v>42.069888725784992</v>
      </c>
      <c r="AJ31" s="254">
        <v>39.232876384378095</v>
      </c>
      <c r="AK31" s="254">
        <v>34.41410279509121</v>
      </c>
      <c r="AL31" s="254">
        <v>31.536814189530997</v>
      </c>
      <c r="AM31" s="254">
        <v>28.470779622235781</v>
      </c>
      <c r="AN31" s="254">
        <v>25.527295809425443</v>
      </c>
      <c r="AO31" s="254">
        <v>22.781324152371603</v>
      </c>
      <c r="AP31" s="254">
        <v>20.596796419593172</v>
      </c>
      <c r="AQ31" s="254">
        <v>18.546516011020756</v>
      </c>
      <c r="AR31" s="254">
        <v>16.779085351582246</v>
      </c>
      <c r="AS31" s="254">
        <v>15.094979719795827</v>
      </c>
      <c r="AT31" s="254">
        <v>13.602160555356354</v>
      </c>
      <c r="AU31" s="254">
        <v>12.37587433177797</v>
      </c>
      <c r="AV31" s="254">
        <v>11.089718038728488</v>
      </c>
      <c r="AW31" s="254">
        <v>10.180788819032829</v>
      </c>
      <c r="AX31" s="254">
        <v>9.233432301084429</v>
      </c>
      <c r="AY31" s="254">
        <v>8.3236328975292846</v>
      </c>
      <c r="AZ31" s="254">
        <v>7.5989678743600981</v>
      </c>
      <c r="BA31" s="255">
        <v>6.8806991624240901</v>
      </c>
    </row>
    <row r="32" spans="1:53" x14ac:dyDescent="0.25">
      <c r="A32" s="256" t="s">
        <v>212</v>
      </c>
      <c r="B32" s="257" t="s">
        <v>213</v>
      </c>
      <c r="C32" s="258">
        <v>0</v>
      </c>
      <c r="D32" s="259">
        <v>0</v>
      </c>
      <c r="E32" s="259">
        <v>0</v>
      </c>
      <c r="F32" s="259">
        <v>0</v>
      </c>
      <c r="G32" s="259">
        <v>0</v>
      </c>
      <c r="H32" s="259">
        <v>0</v>
      </c>
      <c r="I32" s="259">
        <v>41.000589999999995</v>
      </c>
      <c r="J32" s="259">
        <v>66.900880000000001</v>
      </c>
      <c r="K32" s="259">
        <v>112.20574999999998</v>
      </c>
      <c r="L32" s="259">
        <v>107.96481999999999</v>
      </c>
      <c r="M32" s="259">
        <v>92.840722724851375</v>
      </c>
      <c r="N32" s="259">
        <v>101.46439275819166</v>
      </c>
      <c r="O32" s="259">
        <v>191.07116919754566</v>
      </c>
      <c r="P32" s="259">
        <v>144.64516295138552</v>
      </c>
      <c r="Q32" s="259">
        <v>174.88191408294571</v>
      </c>
      <c r="R32" s="259">
        <v>199.69840563035046</v>
      </c>
      <c r="S32" s="259">
        <v>201.22321957415593</v>
      </c>
      <c r="T32" s="259">
        <v>191.18975275738725</v>
      </c>
      <c r="U32" s="259">
        <v>172.65624247283694</v>
      </c>
      <c r="V32" s="259">
        <v>150.87923255696947</v>
      </c>
      <c r="W32" s="259">
        <v>133.4550957693063</v>
      </c>
      <c r="X32" s="259">
        <v>119.17165588930891</v>
      </c>
      <c r="Y32" s="259">
        <v>109.61265220764635</v>
      </c>
      <c r="Z32" s="259">
        <v>98.393352940346816</v>
      </c>
      <c r="AA32" s="259">
        <v>89.907390374003015</v>
      </c>
      <c r="AB32" s="259">
        <v>81.214628217027794</v>
      </c>
      <c r="AC32" s="259">
        <v>74.063913332273984</v>
      </c>
      <c r="AD32" s="259">
        <v>67.392813767604096</v>
      </c>
      <c r="AE32" s="259">
        <v>60.645166667972951</v>
      </c>
      <c r="AF32" s="259">
        <v>55.050627623190742</v>
      </c>
      <c r="AG32" s="259">
        <v>50.737862097268049</v>
      </c>
      <c r="AH32" s="259">
        <v>46.178325553152888</v>
      </c>
      <c r="AI32" s="259">
        <v>42.069888725784992</v>
      </c>
      <c r="AJ32" s="259">
        <v>39.232876384378095</v>
      </c>
      <c r="AK32" s="259">
        <v>34.41410279509121</v>
      </c>
      <c r="AL32" s="259">
        <v>31.536814189530997</v>
      </c>
      <c r="AM32" s="259">
        <v>28.470779622235781</v>
      </c>
      <c r="AN32" s="259">
        <v>25.527295809425443</v>
      </c>
      <c r="AO32" s="259">
        <v>22.781324152371603</v>
      </c>
      <c r="AP32" s="259">
        <v>20.596796419593172</v>
      </c>
      <c r="AQ32" s="259">
        <v>18.546516011020756</v>
      </c>
      <c r="AR32" s="259">
        <v>16.779085351582246</v>
      </c>
      <c r="AS32" s="259">
        <v>15.094979719795827</v>
      </c>
      <c r="AT32" s="259">
        <v>13.602160555356354</v>
      </c>
      <c r="AU32" s="259">
        <v>12.37587433177797</v>
      </c>
      <c r="AV32" s="259">
        <v>11.089718038728488</v>
      </c>
      <c r="AW32" s="259">
        <v>10.180788819032829</v>
      </c>
      <c r="AX32" s="259">
        <v>9.233432301084429</v>
      </c>
      <c r="AY32" s="259">
        <v>8.3236328975292846</v>
      </c>
      <c r="AZ32" s="259">
        <v>7.5989678743600981</v>
      </c>
      <c r="BA32" s="260">
        <v>6.8806991624240901</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13.112635896407541</v>
      </c>
      <c r="D61" s="434">
        <v>11.500029999999999</v>
      </c>
      <c r="E61" s="434">
        <v>9.9</v>
      </c>
      <c r="F61" s="434">
        <v>7.5095300000000007</v>
      </c>
      <c r="G61" s="434">
        <v>10.40005</v>
      </c>
      <c r="H61" s="434">
        <v>10.65253479341062</v>
      </c>
      <c r="I61" s="434">
        <v>10.61294</v>
      </c>
      <c r="J61" s="434">
        <v>10.000819999999997</v>
      </c>
      <c r="K61" s="434">
        <v>9.4865700000000022</v>
      </c>
      <c r="L61" s="434">
        <v>9.2079899999999988</v>
      </c>
      <c r="M61" s="434">
        <v>8.2401748309926877</v>
      </c>
      <c r="N61" s="434">
        <v>13.70973866055081</v>
      </c>
      <c r="O61" s="434">
        <v>25.38919797956471</v>
      </c>
      <c r="P61" s="434">
        <v>43.231410702506665</v>
      </c>
      <c r="Q61" s="434">
        <v>56.176489654147936</v>
      </c>
      <c r="R61" s="434">
        <v>77.888123155986932</v>
      </c>
      <c r="S61" s="434">
        <v>76.619441066489173</v>
      </c>
      <c r="T61" s="434">
        <v>71.314246946297814</v>
      </c>
      <c r="U61" s="434">
        <v>64.663811658931181</v>
      </c>
      <c r="V61" s="434">
        <v>56.809781283740975</v>
      </c>
      <c r="W61" s="434">
        <v>50.581288286194585</v>
      </c>
      <c r="X61" s="434">
        <v>45.286371645780754</v>
      </c>
      <c r="Y61" s="434">
        <v>42.033397394903837</v>
      </c>
      <c r="Z61" s="434">
        <v>37.788404646398618</v>
      </c>
      <c r="AA61" s="434">
        <v>34.594924728405047</v>
      </c>
      <c r="AB61" s="434">
        <v>31.288457542031015</v>
      </c>
      <c r="AC61" s="434">
        <v>28.513624212013767</v>
      </c>
      <c r="AD61" s="434">
        <v>25.999782481070543</v>
      </c>
      <c r="AE61" s="434">
        <v>23.227824462771487</v>
      </c>
      <c r="AF61" s="434">
        <v>21.36492225328865</v>
      </c>
      <c r="AG61" s="434">
        <v>19.707986861773843</v>
      </c>
      <c r="AH61" s="434">
        <v>17.718925273695156</v>
      </c>
      <c r="AI61" s="434">
        <v>16.229050716011663</v>
      </c>
      <c r="AJ61" s="434">
        <v>15.345712895535859</v>
      </c>
      <c r="AK61" s="434">
        <v>13.61031011675094</v>
      </c>
      <c r="AL61" s="434">
        <v>12.623727788960206</v>
      </c>
      <c r="AM61" s="434">
        <v>11.383815742242579</v>
      </c>
      <c r="AN61" s="434">
        <v>10.24927601938229</v>
      </c>
      <c r="AO61" s="434">
        <v>9.5947705527420073</v>
      </c>
      <c r="AP61" s="434">
        <v>8.6451498015820842</v>
      </c>
      <c r="AQ61" s="434">
        <v>7.5405321857649632</v>
      </c>
      <c r="AR61" s="434">
        <v>6.8269956869428894</v>
      </c>
      <c r="AS61" s="434">
        <v>6.1494242039902183</v>
      </c>
      <c r="AT61" s="434">
        <v>5.5468007454887003</v>
      </c>
      <c r="AU61" s="434">
        <v>5.0241734970918062</v>
      </c>
      <c r="AV61" s="434">
        <v>4.4788822999992206</v>
      </c>
      <c r="AW61" s="434">
        <v>4.0580186474628652</v>
      </c>
      <c r="AX61" s="434">
        <v>3.7219685828315727</v>
      </c>
      <c r="AY61" s="434">
        <v>3.3555945418178039</v>
      </c>
      <c r="AZ61" s="434">
        <v>3.1053354127414021</v>
      </c>
      <c r="BA61" s="245">
        <v>2.8437500474083821</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13.112635896407541</v>
      </c>
      <c r="D68" s="249">
        <v>11.500029999999999</v>
      </c>
      <c r="E68" s="249">
        <v>9.9</v>
      </c>
      <c r="F68" s="249">
        <v>7.5095300000000007</v>
      </c>
      <c r="G68" s="249">
        <v>10.40005</v>
      </c>
      <c r="H68" s="249">
        <v>10.65253479341062</v>
      </c>
      <c r="I68" s="249">
        <v>10.61294</v>
      </c>
      <c r="J68" s="249">
        <v>10.000819999999997</v>
      </c>
      <c r="K68" s="249">
        <v>9.4865700000000022</v>
      </c>
      <c r="L68" s="249">
        <v>9.2079899999999988</v>
      </c>
      <c r="M68" s="249">
        <v>8.2401748309926877</v>
      </c>
      <c r="N68" s="249">
        <v>13.70973866055081</v>
      </c>
      <c r="O68" s="249">
        <v>25.38919797956471</v>
      </c>
      <c r="P68" s="249">
        <v>43.231410702506665</v>
      </c>
      <c r="Q68" s="249">
        <v>56.176489654147936</v>
      </c>
      <c r="R68" s="249">
        <v>77.888123155986932</v>
      </c>
      <c r="S68" s="249">
        <v>76.619441066489173</v>
      </c>
      <c r="T68" s="249">
        <v>71.314246946297814</v>
      </c>
      <c r="U68" s="249">
        <v>64.663811658931181</v>
      </c>
      <c r="V68" s="249">
        <v>56.809781283740975</v>
      </c>
      <c r="W68" s="249">
        <v>50.581288286194585</v>
      </c>
      <c r="X68" s="249">
        <v>45.286371645780754</v>
      </c>
      <c r="Y68" s="249">
        <v>42.033397394903837</v>
      </c>
      <c r="Z68" s="249">
        <v>37.788404646398618</v>
      </c>
      <c r="AA68" s="249">
        <v>34.594924728405047</v>
      </c>
      <c r="AB68" s="249">
        <v>31.288457542031015</v>
      </c>
      <c r="AC68" s="249">
        <v>28.513624212013767</v>
      </c>
      <c r="AD68" s="249">
        <v>25.999782481070543</v>
      </c>
      <c r="AE68" s="249">
        <v>23.227824462771487</v>
      </c>
      <c r="AF68" s="249">
        <v>21.36492225328865</v>
      </c>
      <c r="AG68" s="249">
        <v>19.707986861773843</v>
      </c>
      <c r="AH68" s="249">
        <v>17.718925273695156</v>
      </c>
      <c r="AI68" s="249">
        <v>16.229050716011663</v>
      </c>
      <c r="AJ68" s="249">
        <v>15.345712895535859</v>
      </c>
      <c r="AK68" s="249">
        <v>13.61031011675094</v>
      </c>
      <c r="AL68" s="249">
        <v>12.623727788960206</v>
      </c>
      <c r="AM68" s="249">
        <v>11.383815742242579</v>
      </c>
      <c r="AN68" s="249">
        <v>10.24927601938229</v>
      </c>
      <c r="AO68" s="249">
        <v>9.5947705527420073</v>
      </c>
      <c r="AP68" s="249">
        <v>8.6451498015820842</v>
      </c>
      <c r="AQ68" s="249">
        <v>7.5405321857649632</v>
      </c>
      <c r="AR68" s="249">
        <v>6.8269956869428894</v>
      </c>
      <c r="AS68" s="249">
        <v>6.1494242039902183</v>
      </c>
      <c r="AT68" s="249">
        <v>5.5468007454887003</v>
      </c>
      <c r="AU68" s="249">
        <v>5.0241734970918062</v>
      </c>
      <c r="AV68" s="249">
        <v>4.4788822999992206</v>
      </c>
      <c r="AW68" s="249">
        <v>4.0580186474628652</v>
      </c>
      <c r="AX68" s="249">
        <v>3.7219685828315727</v>
      </c>
      <c r="AY68" s="249">
        <v>3.3555945418178039</v>
      </c>
      <c r="AZ68" s="249">
        <v>3.1053354127414021</v>
      </c>
      <c r="BA68" s="250">
        <v>2.8437500474083821</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13.112635896407541</v>
      </c>
      <c r="D71" s="254">
        <v>11.500029999999999</v>
      </c>
      <c r="E71" s="254">
        <v>9.9</v>
      </c>
      <c r="F71" s="254">
        <v>7.5095300000000007</v>
      </c>
      <c r="G71" s="254">
        <v>10.40005</v>
      </c>
      <c r="H71" s="254">
        <v>10.65253479341062</v>
      </c>
      <c r="I71" s="254">
        <v>10.61294</v>
      </c>
      <c r="J71" s="254">
        <v>10.000819999999997</v>
      </c>
      <c r="K71" s="254">
        <v>9.4865700000000022</v>
      </c>
      <c r="L71" s="254">
        <v>9.2079899999999988</v>
      </c>
      <c r="M71" s="254">
        <v>8.2401748309926877</v>
      </c>
      <c r="N71" s="254">
        <v>13.70973866055081</v>
      </c>
      <c r="O71" s="254">
        <v>25.38919797956471</v>
      </c>
      <c r="P71" s="254">
        <v>43.231410702506665</v>
      </c>
      <c r="Q71" s="254">
        <v>56.176489654147936</v>
      </c>
      <c r="R71" s="254">
        <v>77.888123155986932</v>
      </c>
      <c r="S71" s="254">
        <v>76.619441066489173</v>
      </c>
      <c r="T71" s="254">
        <v>71.314246946297814</v>
      </c>
      <c r="U71" s="254">
        <v>64.663811658931181</v>
      </c>
      <c r="V71" s="254">
        <v>56.809781283740975</v>
      </c>
      <c r="W71" s="254">
        <v>50.581288286194585</v>
      </c>
      <c r="X71" s="254">
        <v>45.286371645780754</v>
      </c>
      <c r="Y71" s="254">
        <v>42.033397394903837</v>
      </c>
      <c r="Z71" s="254">
        <v>37.788404646398618</v>
      </c>
      <c r="AA71" s="254">
        <v>34.594924728405047</v>
      </c>
      <c r="AB71" s="254">
        <v>31.288457542031015</v>
      </c>
      <c r="AC71" s="254">
        <v>28.513624212013767</v>
      </c>
      <c r="AD71" s="254">
        <v>25.999782481070543</v>
      </c>
      <c r="AE71" s="254">
        <v>23.227824462771487</v>
      </c>
      <c r="AF71" s="254">
        <v>21.36492225328865</v>
      </c>
      <c r="AG71" s="254">
        <v>19.707986861773843</v>
      </c>
      <c r="AH71" s="254">
        <v>17.718925273695156</v>
      </c>
      <c r="AI71" s="254">
        <v>16.229050716011663</v>
      </c>
      <c r="AJ71" s="254">
        <v>15.345712895535859</v>
      </c>
      <c r="AK71" s="254">
        <v>13.61031011675094</v>
      </c>
      <c r="AL71" s="254">
        <v>12.623727788960206</v>
      </c>
      <c r="AM71" s="254">
        <v>11.383815742242579</v>
      </c>
      <c r="AN71" s="254">
        <v>10.24927601938229</v>
      </c>
      <c r="AO71" s="254">
        <v>9.5947705527420073</v>
      </c>
      <c r="AP71" s="254">
        <v>8.6451498015820842</v>
      </c>
      <c r="AQ71" s="254">
        <v>7.5405321857649632</v>
      </c>
      <c r="AR71" s="254">
        <v>6.8269956869428894</v>
      </c>
      <c r="AS71" s="254">
        <v>6.1494242039902183</v>
      </c>
      <c r="AT71" s="254">
        <v>5.5468007454887003</v>
      </c>
      <c r="AU71" s="254">
        <v>5.0241734970918062</v>
      </c>
      <c r="AV71" s="254">
        <v>4.4788822999992206</v>
      </c>
      <c r="AW71" s="254">
        <v>4.0580186474628652</v>
      </c>
      <c r="AX71" s="254">
        <v>3.7219685828315727</v>
      </c>
      <c r="AY71" s="254">
        <v>3.3555945418178039</v>
      </c>
      <c r="AZ71" s="254">
        <v>3.1053354127414021</v>
      </c>
      <c r="BA71" s="255">
        <v>2.8437500474083821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8BA5-7AE4-4633-8366-41AB40D249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0</v>
      </c>
      <c r="D2" s="239">
        <v>0</v>
      </c>
      <c r="E2" s="239">
        <v>0</v>
      </c>
      <c r="F2" s="239">
        <v>0</v>
      </c>
      <c r="G2" s="239">
        <v>0</v>
      </c>
      <c r="H2" s="239">
        <v>0</v>
      </c>
      <c r="I2" s="239">
        <v>0</v>
      </c>
      <c r="J2" s="239">
        <v>0</v>
      </c>
      <c r="K2" s="239">
        <v>0</v>
      </c>
      <c r="L2" s="239">
        <v>0</v>
      </c>
      <c r="M2" s="239">
        <v>0</v>
      </c>
      <c r="N2" s="239">
        <v>0</v>
      </c>
      <c r="O2" s="239">
        <v>0</v>
      </c>
      <c r="P2" s="239">
        <v>0</v>
      </c>
      <c r="Q2" s="239">
        <v>0</v>
      </c>
      <c r="R2" s="239">
        <v>0</v>
      </c>
      <c r="S2" s="239">
        <v>0.55959355419282786</v>
      </c>
      <c r="T2" s="239">
        <v>1.2562666284449544</v>
      </c>
      <c r="U2" s="239">
        <v>2.1133011321172206</v>
      </c>
      <c r="V2" s="239">
        <v>3.1971998419542058</v>
      </c>
      <c r="W2" s="239">
        <v>5.0356276350543574</v>
      </c>
      <c r="X2" s="239">
        <v>5.4828615434234109</v>
      </c>
      <c r="Y2" s="239">
        <v>5.5271397177543919</v>
      </c>
      <c r="Z2" s="239">
        <v>5.4937102945418941</v>
      </c>
      <c r="AA2" s="239">
        <v>5.332936393899697</v>
      </c>
      <c r="AB2" s="239">
        <v>5.0856148729155271</v>
      </c>
      <c r="AC2" s="239">
        <v>4.8031322678853181</v>
      </c>
      <c r="AD2" s="239">
        <v>4.4010427666766603</v>
      </c>
      <c r="AE2" s="239">
        <v>3.9517255783264607</v>
      </c>
      <c r="AF2" s="239">
        <v>3.8652656330706483</v>
      </c>
      <c r="AG2" s="239">
        <v>12.526316756265448</v>
      </c>
      <c r="AH2" s="239">
        <v>36.174249138255504</v>
      </c>
      <c r="AI2" s="239">
        <v>73.391434403133744</v>
      </c>
      <c r="AJ2" s="239">
        <v>123.49365006071211</v>
      </c>
      <c r="AK2" s="239">
        <v>183.51347652829779</v>
      </c>
      <c r="AL2" s="239">
        <v>251.29394964929779</v>
      </c>
      <c r="AM2" s="239">
        <v>323.51564479025251</v>
      </c>
      <c r="AN2" s="239">
        <v>397.35881358217733</v>
      </c>
      <c r="AO2" s="239">
        <v>469.7751044459265</v>
      </c>
      <c r="AP2" s="239">
        <v>537.36458363572717</v>
      </c>
      <c r="AQ2" s="239">
        <v>600.76593970569991</v>
      </c>
      <c r="AR2" s="239">
        <v>659.50869420390063</v>
      </c>
      <c r="AS2" s="239">
        <v>712.97105869728728</v>
      </c>
      <c r="AT2" s="239">
        <v>760.66061624628855</v>
      </c>
      <c r="AU2" s="239">
        <v>801.10050385334296</v>
      </c>
      <c r="AV2" s="239">
        <v>836.39305960201079</v>
      </c>
      <c r="AW2" s="239">
        <v>866.70157029396069</v>
      </c>
      <c r="AX2" s="239">
        <v>892.68608722712293</v>
      </c>
      <c r="AY2" s="239">
        <v>914.32994356079894</v>
      </c>
      <c r="AZ2" s="239">
        <v>932.2418075331268</v>
      </c>
      <c r="BA2" s="240">
        <v>948.06218660251648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0.55959355419282786</v>
      </c>
      <c r="T52" s="434">
        <v>1.2562666284449544</v>
      </c>
      <c r="U52" s="434">
        <v>2.1133011321172206</v>
      </c>
      <c r="V52" s="434">
        <v>3.1971998419542058</v>
      </c>
      <c r="W52" s="434">
        <v>5.0356276350543574</v>
      </c>
      <c r="X52" s="434">
        <v>5.4828615434234109</v>
      </c>
      <c r="Y52" s="434">
        <v>5.5271397177543919</v>
      </c>
      <c r="Z52" s="434">
        <v>5.4937102945418941</v>
      </c>
      <c r="AA52" s="434">
        <v>5.332936393899697</v>
      </c>
      <c r="AB52" s="434">
        <v>5.0856148729155271</v>
      </c>
      <c r="AC52" s="434">
        <v>4.8031322678853181</v>
      </c>
      <c r="AD52" s="434">
        <v>4.4010427666766603</v>
      </c>
      <c r="AE52" s="434">
        <v>3.9517255783264607</v>
      </c>
      <c r="AF52" s="434">
        <v>3.8652656330706483</v>
      </c>
      <c r="AG52" s="434">
        <v>12.526316756265448</v>
      </c>
      <c r="AH52" s="434">
        <v>36.174249138255504</v>
      </c>
      <c r="AI52" s="434">
        <v>73.391434403133744</v>
      </c>
      <c r="AJ52" s="434">
        <v>123.49365006071211</v>
      </c>
      <c r="AK52" s="434">
        <v>183.51347652829779</v>
      </c>
      <c r="AL52" s="434">
        <v>251.29394964929779</v>
      </c>
      <c r="AM52" s="434">
        <v>323.51564479025251</v>
      </c>
      <c r="AN52" s="434">
        <v>397.35881358217733</v>
      </c>
      <c r="AO52" s="434">
        <v>469.7751044459265</v>
      </c>
      <c r="AP52" s="434">
        <v>537.36458363572717</v>
      </c>
      <c r="AQ52" s="434">
        <v>600.76593970569991</v>
      </c>
      <c r="AR52" s="434">
        <v>659.50869420390063</v>
      </c>
      <c r="AS52" s="434">
        <v>712.97105869728728</v>
      </c>
      <c r="AT52" s="434">
        <v>760.66061624628855</v>
      </c>
      <c r="AU52" s="434">
        <v>801.10050385334296</v>
      </c>
      <c r="AV52" s="434">
        <v>836.39305960201079</v>
      </c>
      <c r="AW52" s="434">
        <v>866.70157029396069</v>
      </c>
      <c r="AX52" s="434">
        <v>892.68608722712293</v>
      </c>
      <c r="AY52" s="434">
        <v>914.32994356079894</v>
      </c>
      <c r="AZ52" s="434">
        <v>932.2418075331268</v>
      </c>
      <c r="BA52" s="245">
        <v>948.06218660251648</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0.55959355419282786</v>
      </c>
      <c r="T53" s="249">
        <v>1.2562666284449544</v>
      </c>
      <c r="U53" s="249">
        <v>2.1133011321172206</v>
      </c>
      <c r="V53" s="249">
        <v>3.1971998419542058</v>
      </c>
      <c r="W53" s="249">
        <v>5.0356276350543574</v>
      </c>
      <c r="X53" s="249">
        <v>5.4828615434234109</v>
      </c>
      <c r="Y53" s="249">
        <v>5.5271397177543919</v>
      </c>
      <c r="Z53" s="249">
        <v>5.4937102945418941</v>
      </c>
      <c r="AA53" s="249">
        <v>5.332936393899697</v>
      </c>
      <c r="AB53" s="249">
        <v>5.0856148729155271</v>
      </c>
      <c r="AC53" s="249">
        <v>4.8031322678853181</v>
      </c>
      <c r="AD53" s="249">
        <v>4.4010427666766603</v>
      </c>
      <c r="AE53" s="249">
        <v>3.9517255783264607</v>
      </c>
      <c r="AF53" s="249">
        <v>3.8652656330706483</v>
      </c>
      <c r="AG53" s="249">
        <v>12.526316756265448</v>
      </c>
      <c r="AH53" s="249">
        <v>36.174249138255504</v>
      </c>
      <c r="AI53" s="249">
        <v>73.391434403133744</v>
      </c>
      <c r="AJ53" s="249">
        <v>123.49365006071211</v>
      </c>
      <c r="AK53" s="249">
        <v>183.51347652829779</v>
      </c>
      <c r="AL53" s="249">
        <v>251.29394964929779</v>
      </c>
      <c r="AM53" s="249">
        <v>323.51564479025251</v>
      </c>
      <c r="AN53" s="249">
        <v>397.35881358217733</v>
      </c>
      <c r="AO53" s="249">
        <v>469.7751044459265</v>
      </c>
      <c r="AP53" s="249">
        <v>537.36458363572717</v>
      </c>
      <c r="AQ53" s="249">
        <v>600.76593970569991</v>
      </c>
      <c r="AR53" s="249">
        <v>659.50869420390063</v>
      </c>
      <c r="AS53" s="249">
        <v>712.97105869728728</v>
      </c>
      <c r="AT53" s="249">
        <v>760.66061624628855</v>
      </c>
      <c r="AU53" s="249">
        <v>801.10050385334296</v>
      </c>
      <c r="AV53" s="249">
        <v>836.39305960201079</v>
      </c>
      <c r="AW53" s="249">
        <v>866.70157029396069</v>
      </c>
      <c r="AX53" s="249">
        <v>892.68608722712293</v>
      </c>
      <c r="AY53" s="249">
        <v>914.32994356079894</v>
      </c>
      <c r="AZ53" s="249">
        <v>932.2418075331268</v>
      </c>
      <c r="BA53" s="250">
        <v>948.06218660251648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5637-897D-426A-9204-74DC41CDD3B3}">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1227</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147.46345406735884</v>
      </c>
      <c r="D2" s="239">
        <v>122.18169</v>
      </c>
      <c r="E2" s="239">
        <v>103.99805999999998</v>
      </c>
      <c r="F2" s="239">
        <v>98.103219999999979</v>
      </c>
      <c r="G2" s="239">
        <v>86.794500000000014</v>
      </c>
      <c r="H2" s="239">
        <v>68.667920598517711</v>
      </c>
      <c r="I2" s="239">
        <v>60.511289999999995</v>
      </c>
      <c r="J2" s="239">
        <v>62.7958</v>
      </c>
      <c r="K2" s="239">
        <v>75.999020000000002</v>
      </c>
      <c r="L2" s="239">
        <v>212.30693999999997</v>
      </c>
      <c r="M2" s="239">
        <v>198.88620379326071</v>
      </c>
      <c r="N2" s="239">
        <v>199.60316156204991</v>
      </c>
      <c r="O2" s="239">
        <v>222.22208345954533</v>
      </c>
      <c r="P2" s="239">
        <v>208.10611584431891</v>
      </c>
      <c r="Q2" s="239">
        <v>213.19351598223844</v>
      </c>
      <c r="R2" s="239">
        <v>203.68738579916248</v>
      </c>
      <c r="S2" s="239">
        <v>201.60650986545596</v>
      </c>
      <c r="T2" s="239">
        <v>206.76522775375591</v>
      </c>
      <c r="U2" s="239">
        <v>206.89471025247008</v>
      </c>
      <c r="V2" s="239">
        <v>207.93105627188388</v>
      </c>
      <c r="W2" s="239">
        <v>209.44883277883849</v>
      </c>
      <c r="X2" s="239">
        <v>209.45538159194834</v>
      </c>
      <c r="Y2" s="239">
        <v>208.17303858328034</v>
      </c>
      <c r="Z2" s="239">
        <v>202.93372704117121</v>
      </c>
      <c r="AA2" s="239">
        <v>193.48505959516368</v>
      </c>
      <c r="AB2" s="239">
        <v>185.16773102785896</v>
      </c>
      <c r="AC2" s="239">
        <v>186.41980839271395</v>
      </c>
      <c r="AD2" s="239">
        <v>172.56281399838372</v>
      </c>
      <c r="AE2" s="239">
        <v>165.79817264467681</v>
      </c>
      <c r="AF2" s="239">
        <v>158.98882485525229</v>
      </c>
      <c r="AG2" s="239">
        <v>154.50612708094874</v>
      </c>
      <c r="AH2" s="239">
        <v>157.54832542292309</v>
      </c>
      <c r="AI2" s="239">
        <v>156.02658458897989</v>
      </c>
      <c r="AJ2" s="239">
        <v>154.88652971931052</v>
      </c>
      <c r="AK2" s="239">
        <v>154.24463380547468</v>
      </c>
      <c r="AL2" s="239">
        <v>154.01432740949963</v>
      </c>
      <c r="AM2" s="239">
        <v>153.07431007122307</v>
      </c>
      <c r="AN2" s="239">
        <v>153.73838735757482</v>
      </c>
      <c r="AO2" s="239">
        <v>155.15137565248389</v>
      </c>
      <c r="AP2" s="239">
        <v>156.96320653888296</v>
      </c>
      <c r="AQ2" s="239">
        <v>159.90385090498788</v>
      </c>
      <c r="AR2" s="239">
        <v>161.54688798824452</v>
      </c>
      <c r="AS2" s="239">
        <v>165.51900658333318</v>
      </c>
      <c r="AT2" s="239">
        <v>169.79527422030571</v>
      </c>
      <c r="AU2" s="239">
        <v>174.25724976890692</v>
      </c>
      <c r="AV2" s="239">
        <v>178.58173026041729</v>
      </c>
      <c r="AW2" s="239">
        <v>183.3151809904833</v>
      </c>
      <c r="AX2" s="239">
        <v>188.45563330834071</v>
      </c>
      <c r="AY2" s="239">
        <v>193.9794738038517</v>
      </c>
      <c r="AZ2" s="239">
        <v>199.61946072112099</v>
      </c>
      <c r="BA2" s="240">
        <v>205.45573152885933</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147.46345406735884</v>
      </c>
      <c r="D61" s="434">
        <v>122.18169</v>
      </c>
      <c r="E61" s="434">
        <v>103.99805999999998</v>
      </c>
      <c r="F61" s="434">
        <v>98.103219999999979</v>
      </c>
      <c r="G61" s="434">
        <v>86.794500000000014</v>
      </c>
      <c r="H61" s="434">
        <v>68.667920598517711</v>
      </c>
      <c r="I61" s="434">
        <v>60.511289999999995</v>
      </c>
      <c r="J61" s="434">
        <v>62.7958</v>
      </c>
      <c r="K61" s="434">
        <v>75.999020000000002</v>
      </c>
      <c r="L61" s="434">
        <v>212.30693999999997</v>
      </c>
      <c r="M61" s="434">
        <v>198.88620379326071</v>
      </c>
      <c r="N61" s="434">
        <v>199.60316156204991</v>
      </c>
      <c r="O61" s="434">
        <v>222.22208345954533</v>
      </c>
      <c r="P61" s="434">
        <v>208.10611584431891</v>
      </c>
      <c r="Q61" s="434">
        <v>213.19351598223844</v>
      </c>
      <c r="R61" s="434">
        <v>203.68738579916248</v>
      </c>
      <c r="S61" s="434">
        <v>201.60650986545596</v>
      </c>
      <c r="T61" s="434">
        <v>206.76522775375591</v>
      </c>
      <c r="U61" s="434">
        <v>206.89471025247008</v>
      </c>
      <c r="V61" s="434">
        <v>207.93105627188388</v>
      </c>
      <c r="W61" s="434">
        <v>209.44883277883849</v>
      </c>
      <c r="X61" s="434">
        <v>209.45538159194834</v>
      </c>
      <c r="Y61" s="434">
        <v>208.17303858328034</v>
      </c>
      <c r="Z61" s="434">
        <v>202.93372704117121</v>
      </c>
      <c r="AA61" s="434">
        <v>193.48505959516368</v>
      </c>
      <c r="AB61" s="434">
        <v>185.16773102785896</v>
      </c>
      <c r="AC61" s="434">
        <v>186.41980839271395</v>
      </c>
      <c r="AD61" s="434">
        <v>172.56281399838372</v>
      </c>
      <c r="AE61" s="434">
        <v>165.79817264467681</v>
      </c>
      <c r="AF61" s="434">
        <v>158.98882485525229</v>
      </c>
      <c r="AG61" s="434">
        <v>154.50612708094874</v>
      </c>
      <c r="AH61" s="434">
        <v>157.54832542292309</v>
      </c>
      <c r="AI61" s="434">
        <v>156.02658458897989</v>
      </c>
      <c r="AJ61" s="434">
        <v>154.88652971931052</v>
      </c>
      <c r="AK61" s="434">
        <v>154.24463380547468</v>
      </c>
      <c r="AL61" s="434">
        <v>154.01432740949963</v>
      </c>
      <c r="AM61" s="434">
        <v>153.07431007122307</v>
      </c>
      <c r="AN61" s="434">
        <v>153.73838735757482</v>
      </c>
      <c r="AO61" s="434">
        <v>155.15137565248389</v>
      </c>
      <c r="AP61" s="434">
        <v>156.96320653888296</v>
      </c>
      <c r="AQ61" s="434">
        <v>159.90385090498788</v>
      </c>
      <c r="AR61" s="434">
        <v>161.54688798824452</v>
      </c>
      <c r="AS61" s="434">
        <v>165.51900658333318</v>
      </c>
      <c r="AT61" s="434">
        <v>169.79527422030571</v>
      </c>
      <c r="AU61" s="434">
        <v>174.25724976890692</v>
      </c>
      <c r="AV61" s="434">
        <v>178.58173026041729</v>
      </c>
      <c r="AW61" s="434">
        <v>183.3151809904833</v>
      </c>
      <c r="AX61" s="434">
        <v>188.45563330834071</v>
      </c>
      <c r="AY61" s="434">
        <v>193.9794738038517</v>
      </c>
      <c r="AZ61" s="434">
        <v>199.61946072112099</v>
      </c>
      <c r="BA61" s="245">
        <v>205.45573152885933</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147.46345406735884</v>
      </c>
      <c r="D68" s="249">
        <v>122.18169</v>
      </c>
      <c r="E68" s="249">
        <v>103.99805999999998</v>
      </c>
      <c r="F68" s="249">
        <v>98.103219999999979</v>
      </c>
      <c r="G68" s="249">
        <v>86.794500000000014</v>
      </c>
      <c r="H68" s="249">
        <v>68.667920598517711</v>
      </c>
      <c r="I68" s="249">
        <v>60.511289999999995</v>
      </c>
      <c r="J68" s="249">
        <v>62.7958</v>
      </c>
      <c r="K68" s="249">
        <v>75.999020000000002</v>
      </c>
      <c r="L68" s="249">
        <v>212.30693999999997</v>
      </c>
      <c r="M68" s="249">
        <v>198.88620379326071</v>
      </c>
      <c r="N68" s="249">
        <v>199.60316156204991</v>
      </c>
      <c r="O68" s="249">
        <v>222.22208345954533</v>
      </c>
      <c r="P68" s="249">
        <v>208.10611584431891</v>
      </c>
      <c r="Q68" s="249">
        <v>213.19351598223844</v>
      </c>
      <c r="R68" s="249">
        <v>203.68738579916248</v>
      </c>
      <c r="S68" s="249">
        <v>201.60650986545596</v>
      </c>
      <c r="T68" s="249">
        <v>206.76522775375591</v>
      </c>
      <c r="U68" s="249">
        <v>206.89471025247008</v>
      </c>
      <c r="V68" s="249">
        <v>207.93105627188388</v>
      </c>
      <c r="W68" s="249">
        <v>209.44883277883849</v>
      </c>
      <c r="X68" s="249">
        <v>209.45538159194834</v>
      </c>
      <c r="Y68" s="249">
        <v>208.17303858328034</v>
      </c>
      <c r="Z68" s="249">
        <v>202.93372704117121</v>
      </c>
      <c r="AA68" s="249">
        <v>193.48505959516368</v>
      </c>
      <c r="AB68" s="249">
        <v>185.16773102785896</v>
      </c>
      <c r="AC68" s="249">
        <v>186.41980839271395</v>
      </c>
      <c r="AD68" s="249">
        <v>172.56281399838372</v>
      </c>
      <c r="AE68" s="249">
        <v>165.79817264467681</v>
      </c>
      <c r="AF68" s="249">
        <v>158.98882485525229</v>
      </c>
      <c r="AG68" s="249">
        <v>154.50612708094874</v>
      </c>
      <c r="AH68" s="249">
        <v>157.54832542292309</v>
      </c>
      <c r="AI68" s="249">
        <v>156.02658458897989</v>
      </c>
      <c r="AJ68" s="249">
        <v>154.88652971931052</v>
      </c>
      <c r="AK68" s="249">
        <v>154.24463380547468</v>
      </c>
      <c r="AL68" s="249">
        <v>154.01432740949963</v>
      </c>
      <c r="AM68" s="249">
        <v>153.07431007122307</v>
      </c>
      <c r="AN68" s="249">
        <v>153.73838735757482</v>
      </c>
      <c r="AO68" s="249">
        <v>155.15137565248389</v>
      </c>
      <c r="AP68" s="249">
        <v>156.96320653888296</v>
      </c>
      <c r="AQ68" s="249">
        <v>159.90385090498788</v>
      </c>
      <c r="AR68" s="249">
        <v>161.54688798824452</v>
      </c>
      <c r="AS68" s="249">
        <v>165.51900658333318</v>
      </c>
      <c r="AT68" s="249">
        <v>169.79527422030571</v>
      </c>
      <c r="AU68" s="249">
        <v>174.25724976890692</v>
      </c>
      <c r="AV68" s="249">
        <v>178.58173026041729</v>
      </c>
      <c r="AW68" s="249">
        <v>183.3151809904833</v>
      </c>
      <c r="AX68" s="249">
        <v>188.45563330834071</v>
      </c>
      <c r="AY68" s="249">
        <v>193.9794738038517</v>
      </c>
      <c r="AZ68" s="249">
        <v>199.61946072112099</v>
      </c>
      <c r="BA68" s="250">
        <v>205.45573152885933</v>
      </c>
    </row>
    <row r="69" spans="1:53" x14ac:dyDescent="0.25">
      <c r="A69" s="251" t="s">
        <v>282</v>
      </c>
      <c r="B69" s="252" t="s">
        <v>283</v>
      </c>
      <c r="C69" s="253">
        <v>147.46345406735884</v>
      </c>
      <c r="D69" s="254">
        <v>122.18169</v>
      </c>
      <c r="E69" s="254">
        <v>103.99805999999998</v>
      </c>
      <c r="F69" s="254">
        <v>98.103219999999979</v>
      </c>
      <c r="G69" s="254">
        <v>86.794500000000014</v>
      </c>
      <c r="H69" s="254">
        <v>68.667920598517711</v>
      </c>
      <c r="I69" s="254">
        <v>60.511289999999995</v>
      </c>
      <c r="J69" s="254">
        <v>62.7958</v>
      </c>
      <c r="K69" s="254">
        <v>75.999020000000002</v>
      </c>
      <c r="L69" s="254">
        <v>212.30693999999997</v>
      </c>
      <c r="M69" s="254">
        <v>198.88620379326071</v>
      </c>
      <c r="N69" s="254">
        <v>199.60316156204991</v>
      </c>
      <c r="O69" s="254">
        <v>222.22208345954533</v>
      </c>
      <c r="P69" s="254">
        <v>208.10611584431891</v>
      </c>
      <c r="Q69" s="254">
        <v>213.19351598223844</v>
      </c>
      <c r="R69" s="254">
        <v>203.68738579916248</v>
      </c>
      <c r="S69" s="254">
        <v>201.60650986545596</v>
      </c>
      <c r="T69" s="254">
        <v>206.76522775375591</v>
      </c>
      <c r="U69" s="254">
        <v>206.89471025247008</v>
      </c>
      <c r="V69" s="254">
        <v>207.93105627188388</v>
      </c>
      <c r="W69" s="254">
        <v>209.44883277883849</v>
      </c>
      <c r="X69" s="254">
        <v>209.45538159194834</v>
      </c>
      <c r="Y69" s="254">
        <v>208.17303858328034</v>
      </c>
      <c r="Z69" s="254">
        <v>202.93372704117121</v>
      </c>
      <c r="AA69" s="254">
        <v>193.48505959516368</v>
      </c>
      <c r="AB69" s="254">
        <v>185.16773102785896</v>
      </c>
      <c r="AC69" s="254">
        <v>186.41980839271395</v>
      </c>
      <c r="AD69" s="254">
        <v>172.56281399838372</v>
      </c>
      <c r="AE69" s="254">
        <v>165.79817264467681</v>
      </c>
      <c r="AF69" s="254">
        <v>158.98882485525229</v>
      </c>
      <c r="AG69" s="254">
        <v>154.50612708094874</v>
      </c>
      <c r="AH69" s="254">
        <v>157.54832542292309</v>
      </c>
      <c r="AI69" s="254">
        <v>156.02658458897989</v>
      </c>
      <c r="AJ69" s="254">
        <v>154.88652971931052</v>
      </c>
      <c r="AK69" s="254">
        <v>154.24463380547468</v>
      </c>
      <c r="AL69" s="254">
        <v>154.01432740949963</v>
      </c>
      <c r="AM69" s="254">
        <v>153.07431007122307</v>
      </c>
      <c r="AN69" s="254">
        <v>153.73838735757482</v>
      </c>
      <c r="AO69" s="254">
        <v>155.15137565248389</v>
      </c>
      <c r="AP69" s="254">
        <v>156.96320653888296</v>
      </c>
      <c r="AQ69" s="254">
        <v>159.90385090498788</v>
      </c>
      <c r="AR69" s="254">
        <v>161.54688798824452</v>
      </c>
      <c r="AS69" s="254">
        <v>165.51900658333318</v>
      </c>
      <c r="AT69" s="254">
        <v>169.79527422030571</v>
      </c>
      <c r="AU69" s="254">
        <v>174.25724976890692</v>
      </c>
      <c r="AV69" s="254">
        <v>178.58173026041729</v>
      </c>
      <c r="AW69" s="254">
        <v>183.3151809904833</v>
      </c>
      <c r="AX69" s="254">
        <v>188.45563330834071</v>
      </c>
      <c r="AY69" s="254">
        <v>193.9794738038517</v>
      </c>
      <c r="AZ69" s="254">
        <v>199.61946072112099</v>
      </c>
      <c r="BA69" s="255">
        <v>205.45573152885933</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B57A-8E71-4483-AD22-3327FE47F224}">
  <sheetPr>
    <tabColor theme="8" tint="0.59999389629810485"/>
    <pageSetUpPr fitToPage="1"/>
  </sheetPr>
  <dimension ref="A1:BA85"/>
  <sheetViews>
    <sheetView showGridLines="0" workbookViewId="0">
      <pane xSplit="2" ySplit="1" topLeftCell="C11"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1219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84486.516718857427</v>
      </c>
      <c r="D2" s="239">
        <v>83140.397839999976</v>
      </c>
      <c r="E2" s="239">
        <v>82966.191160000017</v>
      </c>
      <c r="F2" s="239">
        <v>84118.172959999996</v>
      </c>
      <c r="G2" s="239">
        <v>85339.02477999992</v>
      </c>
      <c r="H2" s="239">
        <v>86451.478671489793</v>
      </c>
      <c r="I2" s="239">
        <v>85528.918799999999</v>
      </c>
      <c r="J2" s="239">
        <v>85828.460439999995</v>
      </c>
      <c r="K2" s="239">
        <v>82698.145679999943</v>
      </c>
      <c r="L2" s="239">
        <v>75901.085559999963</v>
      </c>
      <c r="M2" s="239">
        <v>80504.992776420549</v>
      </c>
      <c r="N2" s="239">
        <v>78273.13972073936</v>
      </c>
      <c r="O2" s="239">
        <v>76532.784546539304</v>
      </c>
      <c r="P2" s="239">
        <v>75492.577254184886</v>
      </c>
      <c r="Q2" s="239">
        <v>78872.103081732639</v>
      </c>
      <c r="R2" s="239">
        <v>75820.503347702979</v>
      </c>
      <c r="S2" s="239">
        <v>76242.677738367056</v>
      </c>
      <c r="T2" s="239">
        <v>77643.259796787519</v>
      </c>
      <c r="U2" s="239">
        <v>78575.67956966463</v>
      </c>
      <c r="V2" s="239">
        <v>79528.709078161948</v>
      </c>
      <c r="W2" s="239">
        <v>80452.978973161735</v>
      </c>
      <c r="X2" s="239">
        <v>80971.809910490541</v>
      </c>
      <c r="Y2" s="239">
        <v>81567.19038203932</v>
      </c>
      <c r="Z2" s="239">
        <v>81510.74577520242</v>
      </c>
      <c r="AA2" s="239">
        <v>81565.490722075469</v>
      </c>
      <c r="AB2" s="239">
        <v>81843.146023140667</v>
      </c>
      <c r="AC2" s="239">
        <v>82069.563973190961</v>
      </c>
      <c r="AD2" s="239">
        <v>81876.414673367326</v>
      </c>
      <c r="AE2" s="239">
        <v>81952.080431791896</v>
      </c>
      <c r="AF2" s="239">
        <v>82358.653474887629</v>
      </c>
      <c r="AG2" s="239">
        <v>81885.484607135921</v>
      </c>
      <c r="AH2" s="239">
        <v>81956.83535162131</v>
      </c>
      <c r="AI2" s="239">
        <v>81878.139238913398</v>
      </c>
      <c r="AJ2" s="239">
        <v>81249.983526047188</v>
      </c>
      <c r="AK2" s="239">
        <v>81354.590120177105</v>
      </c>
      <c r="AL2" s="239">
        <v>80885.557589155476</v>
      </c>
      <c r="AM2" s="239">
        <v>81344.501034199639</v>
      </c>
      <c r="AN2" s="239">
        <v>81368.206778065607</v>
      </c>
      <c r="AO2" s="239">
        <v>81356.560629557542</v>
      </c>
      <c r="AP2" s="239">
        <v>81300.237654144992</v>
      </c>
      <c r="AQ2" s="239">
        <v>81254.476610272584</v>
      </c>
      <c r="AR2" s="239">
        <v>80912.905299921971</v>
      </c>
      <c r="AS2" s="239">
        <v>80802.181137339605</v>
      </c>
      <c r="AT2" s="239">
        <v>79728.636722176205</v>
      </c>
      <c r="AU2" s="239">
        <v>79431.299333215589</v>
      </c>
      <c r="AV2" s="239">
        <v>79302.34769999198</v>
      </c>
      <c r="AW2" s="239">
        <v>79157.691805777373</v>
      </c>
      <c r="AX2" s="239">
        <v>78448.769427135732</v>
      </c>
      <c r="AY2" s="239">
        <v>78240.739421315913</v>
      </c>
      <c r="AZ2" s="239">
        <v>78496.416196605715</v>
      </c>
      <c r="BA2" s="240">
        <v>77924.112703377541</v>
      </c>
    </row>
    <row r="3" spans="1:53" x14ac:dyDescent="0.25">
      <c r="A3" s="241" t="s">
        <v>155</v>
      </c>
      <c r="B3" s="433" t="s">
        <v>156</v>
      </c>
      <c r="C3" s="243">
        <v>256.11454640535197</v>
      </c>
      <c r="D3" s="434">
        <v>264.56105000000122</v>
      </c>
      <c r="E3" s="434">
        <v>252.69780000000924</v>
      </c>
      <c r="F3" s="434">
        <v>271.37450000000035</v>
      </c>
      <c r="G3" s="434">
        <v>299.56517999998994</v>
      </c>
      <c r="H3" s="434">
        <v>328.98923580036859</v>
      </c>
      <c r="I3" s="434">
        <v>395.08591000000888</v>
      </c>
      <c r="J3" s="434">
        <v>414.72530000001433</v>
      </c>
      <c r="K3" s="434">
        <v>425.97825999998201</v>
      </c>
      <c r="L3" s="434">
        <v>280.18651999998951</v>
      </c>
      <c r="M3" s="434">
        <v>636.73272383949802</v>
      </c>
      <c r="N3" s="434">
        <v>607.65562547036768</v>
      </c>
      <c r="O3" s="434">
        <v>642.37366839593528</v>
      </c>
      <c r="P3" s="434">
        <v>651.29848555741955</v>
      </c>
      <c r="Q3" s="434">
        <v>650.5766859836001</v>
      </c>
      <c r="R3" s="434">
        <v>645.24052553522893</v>
      </c>
      <c r="S3" s="434">
        <v>626.57543347438718</v>
      </c>
      <c r="T3" s="434">
        <v>701.1405220036828</v>
      </c>
      <c r="U3" s="434">
        <v>704.01394255395928</v>
      </c>
      <c r="V3" s="434">
        <v>722.99097555609649</v>
      </c>
      <c r="W3" s="434">
        <v>753.80498235875575</v>
      </c>
      <c r="X3" s="434">
        <v>762.25639797205235</v>
      </c>
      <c r="Y3" s="434">
        <v>759.68252214267375</v>
      </c>
      <c r="Z3" s="434">
        <v>749.02763799372019</v>
      </c>
      <c r="AA3" s="434">
        <v>723.04315055354175</v>
      </c>
      <c r="AB3" s="434">
        <v>730.12333521170035</v>
      </c>
      <c r="AC3" s="434">
        <v>728.3381965851778</v>
      </c>
      <c r="AD3" s="434">
        <v>726.62633008578871</v>
      </c>
      <c r="AE3" s="434">
        <v>728.29624029895979</v>
      </c>
      <c r="AF3" s="434">
        <v>732.68323474678891</v>
      </c>
      <c r="AG3" s="434">
        <v>730.60823309525279</v>
      </c>
      <c r="AH3" s="434">
        <v>733.07002398503653</v>
      </c>
      <c r="AI3" s="434">
        <v>736.18984087517947</v>
      </c>
      <c r="AJ3" s="434">
        <v>729.23782791371116</v>
      </c>
      <c r="AK3" s="434">
        <v>726.0981565637785</v>
      </c>
      <c r="AL3" s="434">
        <v>716.66610800655724</v>
      </c>
      <c r="AM3" s="434">
        <v>717.93845962738249</v>
      </c>
      <c r="AN3" s="434">
        <v>717.46516819171757</v>
      </c>
      <c r="AO3" s="434">
        <v>716.71578014435784</v>
      </c>
      <c r="AP3" s="434">
        <v>711.30333321581293</v>
      </c>
      <c r="AQ3" s="434">
        <v>677.26477431957346</v>
      </c>
      <c r="AR3" s="434">
        <v>668.16088516999434</v>
      </c>
      <c r="AS3" s="434">
        <v>626.82455237917702</v>
      </c>
      <c r="AT3" s="434">
        <v>550.48257477792072</v>
      </c>
      <c r="AU3" s="434">
        <v>403.2441048569367</v>
      </c>
      <c r="AV3" s="434">
        <v>391.81170391304863</v>
      </c>
      <c r="AW3" s="434">
        <v>368.93464622591875</v>
      </c>
      <c r="AX3" s="434">
        <v>333.39056344183149</v>
      </c>
      <c r="AY3" s="434">
        <v>317.41445362070988</v>
      </c>
      <c r="AZ3" s="434">
        <v>312.87390465073406</v>
      </c>
      <c r="BA3" s="245">
        <v>297.47430916328449</v>
      </c>
    </row>
    <row r="4" spans="1:53" x14ac:dyDescent="0.25">
      <c r="A4" s="246" t="s">
        <v>157</v>
      </c>
      <c r="B4" s="247" t="s">
        <v>158</v>
      </c>
      <c r="C4" s="248">
        <v>256.11454640535197</v>
      </c>
      <c r="D4" s="249">
        <v>264.56105000000122</v>
      </c>
      <c r="E4" s="249">
        <v>252.69780000000924</v>
      </c>
      <c r="F4" s="249">
        <v>271.37450000000035</v>
      </c>
      <c r="G4" s="249">
        <v>299.56517999998994</v>
      </c>
      <c r="H4" s="249">
        <v>328.98923580036859</v>
      </c>
      <c r="I4" s="249">
        <v>395.08591000000888</v>
      </c>
      <c r="J4" s="249">
        <v>414.72530000001433</v>
      </c>
      <c r="K4" s="249">
        <v>425.97825999998201</v>
      </c>
      <c r="L4" s="249">
        <v>280.18651999998951</v>
      </c>
      <c r="M4" s="249">
        <v>636.73272383949802</v>
      </c>
      <c r="N4" s="249">
        <v>607.65562547036768</v>
      </c>
      <c r="O4" s="249">
        <v>642.37366839593528</v>
      </c>
      <c r="P4" s="249">
        <v>651.29848555741955</v>
      </c>
      <c r="Q4" s="249">
        <v>650.5766859836001</v>
      </c>
      <c r="R4" s="249">
        <v>645.24052553522893</v>
      </c>
      <c r="S4" s="249">
        <v>626.57543347438718</v>
      </c>
      <c r="T4" s="249">
        <v>701.1405220036828</v>
      </c>
      <c r="U4" s="249">
        <v>704.01394255395928</v>
      </c>
      <c r="V4" s="249">
        <v>722.99097555609649</v>
      </c>
      <c r="W4" s="249">
        <v>753.80498235875575</v>
      </c>
      <c r="X4" s="249">
        <v>762.25639797205235</v>
      </c>
      <c r="Y4" s="249">
        <v>759.68252214267375</v>
      </c>
      <c r="Z4" s="249">
        <v>749.02763799372019</v>
      </c>
      <c r="AA4" s="249">
        <v>723.04315055354175</v>
      </c>
      <c r="AB4" s="249">
        <v>730.12333521170035</v>
      </c>
      <c r="AC4" s="249">
        <v>728.3381965851778</v>
      </c>
      <c r="AD4" s="249">
        <v>726.62633008578871</v>
      </c>
      <c r="AE4" s="249">
        <v>728.29624029895979</v>
      </c>
      <c r="AF4" s="249">
        <v>732.68323474678891</v>
      </c>
      <c r="AG4" s="249">
        <v>730.60823309525279</v>
      </c>
      <c r="AH4" s="249">
        <v>733.07002398503653</v>
      </c>
      <c r="AI4" s="249">
        <v>736.18984087517947</v>
      </c>
      <c r="AJ4" s="249">
        <v>729.23782791371116</v>
      </c>
      <c r="AK4" s="249">
        <v>726.0981565637785</v>
      </c>
      <c r="AL4" s="249">
        <v>716.66610800655724</v>
      </c>
      <c r="AM4" s="249">
        <v>717.93845962738249</v>
      </c>
      <c r="AN4" s="249">
        <v>717.46516819171757</v>
      </c>
      <c r="AO4" s="249">
        <v>716.71578014435784</v>
      </c>
      <c r="AP4" s="249">
        <v>711.30333321581293</v>
      </c>
      <c r="AQ4" s="249">
        <v>677.26477431957346</v>
      </c>
      <c r="AR4" s="249">
        <v>668.16088516999434</v>
      </c>
      <c r="AS4" s="249">
        <v>626.82455237917702</v>
      </c>
      <c r="AT4" s="249">
        <v>550.48257477792072</v>
      </c>
      <c r="AU4" s="249">
        <v>403.2441048569367</v>
      </c>
      <c r="AV4" s="249">
        <v>391.81170391304863</v>
      </c>
      <c r="AW4" s="249">
        <v>368.93464622591875</v>
      </c>
      <c r="AX4" s="249">
        <v>333.39056344183149</v>
      </c>
      <c r="AY4" s="249">
        <v>317.41445362070988</v>
      </c>
      <c r="AZ4" s="249">
        <v>312.87390465073406</v>
      </c>
      <c r="BA4" s="250">
        <v>297.47430916328449</v>
      </c>
    </row>
    <row r="5" spans="1:53" x14ac:dyDescent="0.25">
      <c r="A5" s="251" t="s">
        <v>159</v>
      </c>
      <c r="B5" s="252" t="s">
        <v>160</v>
      </c>
      <c r="C5" s="253">
        <v>1.3375374468454366</v>
      </c>
      <c r="D5" s="254">
        <v>0.64728000000131891</v>
      </c>
      <c r="E5" s="254">
        <v>1.8998400000091733</v>
      </c>
      <c r="F5" s="254">
        <v>9.1867300000003649</v>
      </c>
      <c r="G5" s="254">
        <v>12.871049999989944</v>
      </c>
      <c r="H5" s="254">
        <v>37.094007168037578</v>
      </c>
      <c r="I5" s="254">
        <v>44.080140000008932</v>
      </c>
      <c r="J5" s="254">
        <v>61.901490000014576</v>
      </c>
      <c r="K5" s="254">
        <v>63.77129999998207</v>
      </c>
      <c r="L5" s="254">
        <v>23.095139999989559</v>
      </c>
      <c r="M5" s="254">
        <v>42.203299191885861</v>
      </c>
      <c r="N5" s="254">
        <v>36.732168751746705</v>
      </c>
      <c r="O5" s="254">
        <v>32.554684358993299</v>
      </c>
      <c r="P5" s="254">
        <v>32.578688936224353</v>
      </c>
      <c r="Q5" s="254">
        <v>21.281193346092774</v>
      </c>
      <c r="R5" s="254">
        <v>17.723494773346715</v>
      </c>
      <c r="S5" s="254">
        <v>18.090645577642587</v>
      </c>
      <c r="T5" s="254">
        <v>18.232724552530971</v>
      </c>
      <c r="U5" s="254">
        <v>18.333822564865965</v>
      </c>
      <c r="V5" s="254">
        <v>18.421886739146643</v>
      </c>
      <c r="W5" s="254">
        <v>18.47155594360785</v>
      </c>
      <c r="X5" s="254">
        <v>18.535091346626054</v>
      </c>
      <c r="Y5" s="254">
        <v>18.57191490021863</v>
      </c>
      <c r="Z5" s="254">
        <v>18.39433273869864</v>
      </c>
      <c r="AA5" s="254">
        <v>18.474498768572559</v>
      </c>
      <c r="AB5" s="254">
        <v>18.429503865273116</v>
      </c>
      <c r="AC5" s="254">
        <v>18.228023181069382</v>
      </c>
      <c r="AD5" s="254">
        <v>17.804744784784084</v>
      </c>
      <c r="AE5" s="254">
        <v>17.690763053661183</v>
      </c>
      <c r="AF5" s="254">
        <v>17.749883248954742</v>
      </c>
      <c r="AG5" s="254">
        <v>16.963477614028776</v>
      </c>
      <c r="AH5" s="254">
        <v>17.026849851083071</v>
      </c>
      <c r="AI5" s="254">
        <v>16.362581217749426</v>
      </c>
      <c r="AJ5" s="254">
        <v>16.026144827337077</v>
      </c>
      <c r="AK5" s="254">
        <v>15.61062747907626</v>
      </c>
      <c r="AL5" s="254">
        <v>15.181089479898315</v>
      </c>
      <c r="AM5" s="254">
        <v>15.177213224107055</v>
      </c>
      <c r="AN5" s="254">
        <v>14.917076327231143</v>
      </c>
      <c r="AO5" s="254">
        <v>14.617734643023356</v>
      </c>
      <c r="AP5" s="254">
        <v>14.296375598501804</v>
      </c>
      <c r="AQ5" s="254">
        <v>13.979104806138871</v>
      </c>
      <c r="AR5" s="254">
        <v>13.392369391044403</v>
      </c>
      <c r="AS5" s="254">
        <v>12.800701340182822</v>
      </c>
      <c r="AT5" s="254">
        <v>11.761921659190275</v>
      </c>
      <c r="AU5" s="254">
        <v>11.66241212198922</v>
      </c>
      <c r="AV5" s="254">
        <v>11.0558158676156</v>
      </c>
      <c r="AW5" s="254">
        <v>9.9738955498141859</v>
      </c>
      <c r="AX5" s="254">
        <v>8.4316990945596686</v>
      </c>
      <c r="AY5" s="254">
        <v>7.8761312266745307</v>
      </c>
      <c r="AZ5" s="254">
        <v>7.7890549477425362</v>
      </c>
      <c r="BA5" s="255">
        <v>6.4843846343105227</v>
      </c>
    </row>
    <row r="6" spans="1:53" x14ac:dyDescent="0.25">
      <c r="A6" s="256" t="s">
        <v>161</v>
      </c>
      <c r="B6" s="257" t="s">
        <v>162</v>
      </c>
      <c r="C6" s="258">
        <v>0.64488434662569671</v>
      </c>
      <c r="D6" s="259">
        <v>0.64728000000131891</v>
      </c>
      <c r="E6" s="259">
        <v>1.8998400000091733</v>
      </c>
      <c r="F6" s="259">
        <v>1.4051600000003639</v>
      </c>
      <c r="G6" s="259">
        <v>4.2854299999900753</v>
      </c>
      <c r="H6" s="259">
        <v>31.241896965121345</v>
      </c>
      <c r="I6" s="259">
        <v>38.48014000000893</v>
      </c>
      <c r="J6" s="259">
        <v>58.301490000014567</v>
      </c>
      <c r="K6" s="259">
        <v>63.77129999998207</v>
      </c>
      <c r="L6" s="259">
        <v>23.095139999989559</v>
      </c>
      <c r="M6" s="259">
        <v>26.272259007067969</v>
      </c>
      <c r="N6" s="259">
        <v>30.522610271197429</v>
      </c>
      <c r="O6" s="259">
        <v>26.225264284951766</v>
      </c>
      <c r="P6" s="259">
        <v>25.508829849938135</v>
      </c>
      <c r="Q6" s="259">
        <v>21.281193346092774</v>
      </c>
      <c r="R6" s="259">
        <v>17.723494773346715</v>
      </c>
      <c r="S6" s="259">
        <v>18.090645577642587</v>
      </c>
      <c r="T6" s="259">
        <v>18.232724552530971</v>
      </c>
      <c r="U6" s="259">
        <v>18.333822564865965</v>
      </c>
      <c r="V6" s="259">
        <v>18.421886739146643</v>
      </c>
      <c r="W6" s="259">
        <v>18.47155594360785</v>
      </c>
      <c r="X6" s="259">
        <v>18.535091346626054</v>
      </c>
      <c r="Y6" s="259">
        <v>18.57191490021863</v>
      </c>
      <c r="Z6" s="259">
        <v>18.39433273869864</v>
      </c>
      <c r="AA6" s="259">
        <v>18.474498768572559</v>
      </c>
      <c r="AB6" s="259">
        <v>18.429503865273116</v>
      </c>
      <c r="AC6" s="259">
        <v>18.228023181069382</v>
      </c>
      <c r="AD6" s="259">
        <v>17.804744784784084</v>
      </c>
      <c r="AE6" s="259">
        <v>17.690763053661183</v>
      </c>
      <c r="AF6" s="259">
        <v>17.749883248954742</v>
      </c>
      <c r="AG6" s="259">
        <v>16.963477614028776</v>
      </c>
      <c r="AH6" s="259">
        <v>17.026849851083071</v>
      </c>
      <c r="AI6" s="259">
        <v>16.362581217749426</v>
      </c>
      <c r="AJ6" s="259">
        <v>16.026144827337077</v>
      </c>
      <c r="AK6" s="259">
        <v>15.61062747907626</v>
      </c>
      <c r="AL6" s="259">
        <v>15.181089479898315</v>
      </c>
      <c r="AM6" s="259">
        <v>15.177213224107055</v>
      </c>
      <c r="AN6" s="259">
        <v>14.917076327231143</v>
      </c>
      <c r="AO6" s="259">
        <v>14.617734643023356</v>
      </c>
      <c r="AP6" s="259">
        <v>14.296375598501804</v>
      </c>
      <c r="AQ6" s="259">
        <v>13.979104806138871</v>
      </c>
      <c r="AR6" s="259">
        <v>13.392369391044403</v>
      </c>
      <c r="AS6" s="259">
        <v>12.800701340182822</v>
      </c>
      <c r="AT6" s="259">
        <v>11.761921659190275</v>
      </c>
      <c r="AU6" s="259">
        <v>11.66241212198922</v>
      </c>
      <c r="AV6" s="259">
        <v>11.0558158676156</v>
      </c>
      <c r="AW6" s="259">
        <v>9.9738955498141859</v>
      </c>
      <c r="AX6" s="259">
        <v>8.4316990945596686</v>
      </c>
      <c r="AY6" s="259">
        <v>7.8761312266745307</v>
      </c>
      <c r="AZ6" s="259">
        <v>7.7890549477425362</v>
      </c>
      <c r="BA6" s="260">
        <v>6.4843846343105227</v>
      </c>
    </row>
    <row r="7" spans="1:53" x14ac:dyDescent="0.25">
      <c r="A7" s="256" t="s">
        <v>163</v>
      </c>
      <c r="B7" s="257" t="s">
        <v>164</v>
      </c>
      <c r="C7" s="258">
        <v>0.69265310021973991</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7.7815700000000012</v>
      </c>
      <c r="G8" s="259">
        <v>8.585619999999869</v>
      </c>
      <c r="H8" s="259">
        <v>5.8521102029162355</v>
      </c>
      <c r="I8" s="259">
        <v>5.5999999999999979</v>
      </c>
      <c r="J8" s="259">
        <v>3.5999999999999996</v>
      </c>
      <c r="K8" s="259">
        <v>0</v>
      </c>
      <c r="L8" s="259">
        <v>0</v>
      </c>
      <c r="M8" s="259">
        <v>15.931040184817894</v>
      </c>
      <c r="N8" s="259">
        <v>6.2095584805492754</v>
      </c>
      <c r="O8" s="259">
        <v>6.3294200740415336</v>
      </c>
      <c r="P8" s="259">
        <v>7.0698590862862147</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50.372609120323453</v>
      </c>
      <c r="D11" s="254">
        <v>52.309239999999932</v>
      </c>
      <c r="E11" s="254">
        <v>59.898140000000105</v>
      </c>
      <c r="F11" s="254">
        <v>66.78806000000003</v>
      </c>
      <c r="G11" s="254">
        <v>74.2</v>
      </c>
      <c r="H11" s="254">
        <v>72.179239213600297</v>
      </c>
      <c r="I11" s="254">
        <v>70.106149999999985</v>
      </c>
      <c r="J11" s="254">
        <v>70.124089999999882</v>
      </c>
      <c r="K11" s="254">
        <v>60.598780000000012</v>
      </c>
      <c r="L11" s="254">
        <v>34.701090000000001</v>
      </c>
      <c r="M11" s="254">
        <v>29.971152203167989</v>
      </c>
      <c r="N11" s="254">
        <v>36.073158653005642</v>
      </c>
      <c r="O11" s="254">
        <v>29.951058982265952</v>
      </c>
      <c r="P11" s="254">
        <v>16.33698391660289</v>
      </c>
      <c r="Q11" s="254">
        <v>14.292162288893563</v>
      </c>
      <c r="R11" s="254">
        <v>14.282809378638259</v>
      </c>
      <c r="S11" s="254">
        <v>14.759413091075233</v>
      </c>
      <c r="T11" s="254">
        <v>15.153757585808929</v>
      </c>
      <c r="U11" s="254">
        <v>15.206084012939366</v>
      </c>
      <c r="V11" s="254">
        <v>15.230903367668848</v>
      </c>
      <c r="W11" s="254">
        <v>15.297270356909323</v>
      </c>
      <c r="X11" s="254">
        <v>15.494669239168003</v>
      </c>
      <c r="Y11" s="254">
        <v>15.482025652863008</v>
      </c>
      <c r="Z11" s="254">
        <v>15.574559383002512</v>
      </c>
      <c r="AA11" s="254">
        <v>15.656077982601515</v>
      </c>
      <c r="AB11" s="254">
        <v>15.712505982738458</v>
      </c>
      <c r="AC11" s="254">
        <v>15.915516394668169</v>
      </c>
      <c r="AD11" s="254">
        <v>15.988855825913912</v>
      </c>
      <c r="AE11" s="254">
        <v>15.717011022450755</v>
      </c>
      <c r="AF11" s="254">
        <v>15.871625767736433</v>
      </c>
      <c r="AG11" s="254">
        <v>15.184256409068265</v>
      </c>
      <c r="AH11" s="254">
        <v>14.80725420390516</v>
      </c>
      <c r="AI11" s="254">
        <v>14.90852398215441</v>
      </c>
      <c r="AJ11" s="254">
        <v>14.977301639718977</v>
      </c>
      <c r="AK11" s="254">
        <v>15.048706038755757</v>
      </c>
      <c r="AL11" s="254">
        <v>14.35816646875382</v>
      </c>
      <c r="AM11" s="254">
        <v>14.414254472711489</v>
      </c>
      <c r="AN11" s="254">
        <v>14.168488340943705</v>
      </c>
      <c r="AO11" s="254">
        <v>14.040305998944664</v>
      </c>
      <c r="AP11" s="254">
        <v>13.885030101413054</v>
      </c>
      <c r="AQ11" s="254">
        <v>13.693084603754965</v>
      </c>
      <c r="AR11" s="254">
        <v>13.576403242829398</v>
      </c>
      <c r="AS11" s="254">
        <v>12.562934003049817</v>
      </c>
      <c r="AT11" s="254">
        <v>11.787849285161796</v>
      </c>
      <c r="AU11" s="254">
        <v>11.337723822883861</v>
      </c>
      <c r="AV11" s="254">
        <v>10.53093616319544</v>
      </c>
      <c r="AW11" s="254">
        <v>10.373626163877706</v>
      </c>
      <c r="AX11" s="254">
        <v>9.9181779510539219</v>
      </c>
      <c r="AY11" s="254">
        <v>8.5840664552218087</v>
      </c>
      <c r="AZ11" s="254">
        <v>8.4563186943791759</v>
      </c>
      <c r="BA11" s="255">
        <v>7.0126099605349266</v>
      </c>
    </row>
    <row r="12" spans="1:53" x14ac:dyDescent="0.25">
      <c r="A12" s="256" t="s">
        <v>172</v>
      </c>
      <c r="B12" s="257" t="s">
        <v>173</v>
      </c>
      <c r="C12" s="258">
        <v>50.372609120323453</v>
      </c>
      <c r="D12" s="259">
        <v>52.309239999999932</v>
      </c>
      <c r="E12" s="259">
        <v>59.898140000000105</v>
      </c>
      <c r="F12" s="259">
        <v>66.78806000000003</v>
      </c>
      <c r="G12" s="259">
        <v>74.2</v>
      </c>
      <c r="H12" s="259">
        <v>72.179239213600297</v>
      </c>
      <c r="I12" s="259">
        <v>70.106149999999985</v>
      </c>
      <c r="J12" s="259">
        <v>70.124089999999882</v>
      </c>
      <c r="K12" s="259">
        <v>60.598780000000012</v>
      </c>
      <c r="L12" s="259">
        <v>34.701090000000001</v>
      </c>
      <c r="M12" s="259">
        <v>29.971152203167989</v>
      </c>
      <c r="N12" s="259">
        <v>36.073158653005642</v>
      </c>
      <c r="O12" s="259">
        <v>29.951058982265952</v>
      </c>
      <c r="P12" s="259">
        <v>16.33698391660289</v>
      </c>
      <c r="Q12" s="259">
        <v>14.292162288893563</v>
      </c>
      <c r="R12" s="259">
        <v>14.282809378638259</v>
      </c>
      <c r="S12" s="259">
        <v>14.759413091075233</v>
      </c>
      <c r="T12" s="259">
        <v>15.153757585808929</v>
      </c>
      <c r="U12" s="259">
        <v>15.206084012939366</v>
      </c>
      <c r="V12" s="259">
        <v>15.230903367668848</v>
      </c>
      <c r="W12" s="259">
        <v>15.297270356909323</v>
      </c>
      <c r="X12" s="259">
        <v>15.494669239168003</v>
      </c>
      <c r="Y12" s="259">
        <v>15.482025652863008</v>
      </c>
      <c r="Z12" s="259">
        <v>15.574559383002512</v>
      </c>
      <c r="AA12" s="259">
        <v>15.656077982601515</v>
      </c>
      <c r="AB12" s="259">
        <v>15.712505982738458</v>
      </c>
      <c r="AC12" s="259">
        <v>15.915516394668169</v>
      </c>
      <c r="AD12" s="259">
        <v>15.988855825913912</v>
      </c>
      <c r="AE12" s="259">
        <v>15.717011022450755</v>
      </c>
      <c r="AF12" s="259">
        <v>15.871625767736433</v>
      </c>
      <c r="AG12" s="259">
        <v>15.184256409068265</v>
      </c>
      <c r="AH12" s="259">
        <v>14.80725420390516</v>
      </c>
      <c r="AI12" s="259">
        <v>14.90852398215441</v>
      </c>
      <c r="AJ12" s="259">
        <v>14.977301639718977</v>
      </c>
      <c r="AK12" s="259">
        <v>15.048706038755757</v>
      </c>
      <c r="AL12" s="259">
        <v>14.35816646875382</v>
      </c>
      <c r="AM12" s="259">
        <v>14.414254472711489</v>
      </c>
      <c r="AN12" s="259">
        <v>14.168488340943705</v>
      </c>
      <c r="AO12" s="259">
        <v>14.040305998944664</v>
      </c>
      <c r="AP12" s="259">
        <v>13.885030101413054</v>
      </c>
      <c r="AQ12" s="259">
        <v>13.693084603754965</v>
      </c>
      <c r="AR12" s="259">
        <v>13.576403242829398</v>
      </c>
      <c r="AS12" s="259">
        <v>12.562934003049817</v>
      </c>
      <c r="AT12" s="259">
        <v>11.787849285161796</v>
      </c>
      <c r="AU12" s="259">
        <v>11.337723822883861</v>
      </c>
      <c r="AV12" s="259">
        <v>10.53093616319544</v>
      </c>
      <c r="AW12" s="259">
        <v>10.373626163877706</v>
      </c>
      <c r="AX12" s="259">
        <v>9.9181779510539219</v>
      </c>
      <c r="AY12" s="259">
        <v>8.5840664552218087</v>
      </c>
      <c r="AZ12" s="259">
        <v>8.4563186943791759</v>
      </c>
      <c r="BA12" s="260">
        <v>7.0126099605349266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204.40439983818302</v>
      </c>
      <c r="D14" s="254">
        <v>211.60452999999998</v>
      </c>
      <c r="E14" s="254">
        <v>190.89981999999995</v>
      </c>
      <c r="F14" s="254">
        <v>195.39971</v>
      </c>
      <c r="G14" s="254">
        <v>212.49412999999998</v>
      </c>
      <c r="H14" s="254">
        <v>219.71598941873066</v>
      </c>
      <c r="I14" s="254">
        <v>280.89961999999997</v>
      </c>
      <c r="J14" s="254">
        <v>282.6997199999999</v>
      </c>
      <c r="K14" s="254">
        <v>301.60817999999995</v>
      </c>
      <c r="L14" s="254">
        <v>222.39028999999996</v>
      </c>
      <c r="M14" s="254">
        <v>564.55827244444424</v>
      </c>
      <c r="N14" s="254">
        <v>534.85029806561533</v>
      </c>
      <c r="O14" s="254">
        <v>579.86792505467599</v>
      </c>
      <c r="P14" s="254">
        <v>602.3828127045922</v>
      </c>
      <c r="Q14" s="254">
        <v>615.00333034861387</v>
      </c>
      <c r="R14" s="254">
        <v>613.23422138324406</v>
      </c>
      <c r="S14" s="254">
        <v>593.72537480566928</v>
      </c>
      <c r="T14" s="254">
        <v>667.75403986534286</v>
      </c>
      <c r="U14" s="254">
        <v>670.47403597615391</v>
      </c>
      <c r="V14" s="254">
        <v>689.3381854492809</v>
      </c>
      <c r="W14" s="254">
        <v>720.03615605823836</v>
      </c>
      <c r="X14" s="254">
        <v>728.22663738625829</v>
      </c>
      <c r="Y14" s="254">
        <v>725.62858158959227</v>
      </c>
      <c r="Z14" s="254">
        <v>715.05874587201868</v>
      </c>
      <c r="AA14" s="254">
        <v>688.91257380236766</v>
      </c>
      <c r="AB14" s="254">
        <v>695.98132536368882</v>
      </c>
      <c r="AC14" s="254">
        <v>694.19465700943999</v>
      </c>
      <c r="AD14" s="254">
        <v>692.83272947509056</v>
      </c>
      <c r="AE14" s="254">
        <v>694.88846622284791</v>
      </c>
      <c r="AF14" s="254">
        <v>699.06172573009781</v>
      </c>
      <c r="AG14" s="254">
        <v>698.46049907215581</v>
      </c>
      <c r="AH14" s="254">
        <v>701.23591993004834</v>
      </c>
      <c r="AI14" s="254">
        <v>704.9187356752758</v>
      </c>
      <c r="AJ14" s="254">
        <v>698.23438144665511</v>
      </c>
      <c r="AK14" s="254">
        <v>695.43882304594649</v>
      </c>
      <c r="AL14" s="254">
        <v>687.12685205790501</v>
      </c>
      <c r="AM14" s="254">
        <v>688.34699193056395</v>
      </c>
      <c r="AN14" s="254">
        <v>688.37960352354276</v>
      </c>
      <c r="AO14" s="254">
        <v>688.05773950238984</v>
      </c>
      <c r="AP14" s="254">
        <v>683.12192751589794</v>
      </c>
      <c r="AQ14" s="254">
        <v>649.59258490967966</v>
      </c>
      <c r="AR14" s="254">
        <v>641.19211253612048</v>
      </c>
      <c r="AS14" s="254">
        <v>601.46091703594448</v>
      </c>
      <c r="AT14" s="254">
        <v>526.93280383356853</v>
      </c>
      <c r="AU14" s="254">
        <v>380.24396891206368</v>
      </c>
      <c r="AV14" s="254">
        <v>370.22495188223769</v>
      </c>
      <c r="AW14" s="254">
        <v>348.58712451222686</v>
      </c>
      <c r="AX14" s="254">
        <v>315.04068639621801</v>
      </c>
      <c r="AY14" s="254">
        <v>300.95425593881356</v>
      </c>
      <c r="AZ14" s="254">
        <v>296.62853100861236</v>
      </c>
      <c r="BA14" s="255">
        <v>283.977314568439</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69048.014372668811</v>
      </c>
      <c r="D21" s="434">
        <v>68533.330170000001</v>
      </c>
      <c r="E21" s="434">
        <v>69729.053909999988</v>
      </c>
      <c r="F21" s="434">
        <v>70072.19607999998</v>
      </c>
      <c r="G21" s="434">
        <v>70649.762139999977</v>
      </c>
      <c r="H21" s="434">
        <v>71418.160935733249</v>
      </c>
      <c r="I21" s="434">
        <v>71695.402169999987</v>
      </c>
      <c r="J21" s="434">
        <v>70922.21348999998</v>
      </c>
      <c r="K21" s="434">
        <v>68347.172739999995</v>
      </c>
      <c r="L21" s="434">
        <v>63605.222259999988</v>
      </c>
      <c r="M21" s="434">
        <v>66490.482928450496</v>
      </c>
      <c r="N21" s="434">
        <v>63811.984538858553</v>
      </c>
      <c r="O21" s="434">
        <v>62976.834003171512</v>
      </c>
      <c r="P21" s="434">
        <v>61914.277638017396</v>
      </c>
      <c r="Q21" s="434">
        <v>64818.737896958417</v>
      </c>
      <c r="R21" s="434">
        <v>61986.530348453867</v>
      </c>
      <c r="S21" s="434">
        <v>62423.286804733565</v>
      </c>
      <c r="T21" s="434">
        <v>63083.702067850798</v>
      </c>
      <c r="U21" s="434">
        <v>63669.505123190895</v>
      </c>
      <c r="V21" s="434">
        <v>64194.6538949803</v>
      </c>
      <c r="W21" s="434">
        <v>64661.647007354513</v>
      </c>
      <c r="X21" s="434">
        <v>64782.807538641893</v>
      </c>
      <c r="Y21" s="434">
        <v>64962.337876443271</v>
      </c>
      <c r="Z21" s="434">
        <v>64372.068051872178</v>
      </c>
      <c r="AA21" s="434">
        <v>64122.006519297909</v>
      </c>
      <c r="AB21" s="434">
        <v>64067.184698556179</v>
      </c>
      <c r="AC21" s="434">
        <v>63943.395820062069</v>
      </c>
      <c r="AD21" s="434">
        <v>63148.688097138926</v>
      </c>
      <c r="AE21" s="434">
        <v>62798.800384194117</v>
      </c>
      <c r="AF21" s="434">
        <v>62996.994747329052</v>
      </c>
      <c r="AG21" s="434">
        <v>62009.790372329924</v>
      </c>
      <c r="AH21" s="434">
        <v>61739.696423286572</v>
      </c>
      <c r="AI21" s="434">
        <v>61283.865890957401</v>
      </c>
      <c r="AJ21" s="434">
        <v>60237.836305348028</v>
      </c>
      <c r="AK21" s="434">
        <v>60133.943290922311</v>
      </c>
      <c r="AL21" s="434">
        <v>59347.243269844155</v>
      </c>
      <c r="AM21" s="434">
        <v>59675.848884990177</v>
      </c>
      <c r="AN21" s="434">
        <v>59536.253387892641</v>
      </c>
      <c r="AO21" s="434">
        <v>59360.967643980322</v>
      </c>
      <c r="AP21" s="434">
        <v>59202.42990984983</v>
      </c>
      <c r="AQ21" s="434">
        <v>59083.142130944456</v>
      </c>
      <c r="AR21" s="434">
        <v>58615.998273280071</v>
      </c>
      <c r="AS21" s="434">
        <v>58423.622322094976</v>
      </c>
      <c r="AT21" s="434">
        <v>57305.922628242319</v>
      </c>
      <c r="AU21" s="434">
        <v>57065.929302938726</v>
      </c>
      <c r="AV21" s="434">
        <v>56899.834421260413</v>
      </c>
      <c r="AW21" s="434">
        <v>56723.849307134042</v>
      </c>
      <c r="AX21" s="434">
        <v>56027.158720135441</v>
      </c>
      <c r="AY21" s="434">
        <v>55832.538524762822</v>
      </c>
      <c r="AZ21" s="434">
        <v>56021.681660125207</v>
      </c>
      <c r="BA21" s="245">
        <v>55475.10008113888</v>
      </c>
    </row>
    <row r="22" spans="1:53" x14ac:dyDescent="0.25">
      <c r="A22" s="246" t="s">
        <v>192</v>
      </c>
      <c r="B22" s="247" t="s">
        <v>193</v>
      </c>
      <c r="C22" s="248">
        <v>3188.4987761168709</v>
      </c>
      <c r="D22" s="249">
        <v>3349.0851899999957</v>
      </c>
      <c r="E22" s="249">
        <v>4037.4856499999978</v>
      </c>
      <c r="F22" s="249">
        <v>3506.7107800000026</v>
      </c>
      <c r="G22" s="249">
        <v>3761.4406399999916</v>
      </c>
      <c r="H22" s="249">
        <v>4137.4866492925248</v>
      </c>
      <c r="I22" s="249">
        <v>4473.9253299999909</v>
      </c>
      <c r="J22" s="249">
        <v>3806.7411700000052</v>
      </c>
      <c r="K22" s="249">
        <v>3616.1062399999923</v>
      </c>
      <c r="L22" s="249">
        <v>3472.1105700000035</v>
      </c>
      <c r="M22" s="249">
        <v>3362.8780419981381</v>
      </c>
      <c r="N22" s="249">
        <v>3403.8620946929054</v>
      </c>
      <c r="O22" s="249">
        <v>3114.8646492724538</v>
      </c>
      <c r="P22" s="249">
        <v>3252.5456685558988</v>
      </c>
      <c r="Q22" s="249">
        <v>3157.9473136629467</v>
      </c>
      <c r="R22" s="249">
        <v>2382.3782725717674</v>
      </c>
      <c r="S22" s="249">
        <v>2467.4214288647113</v>
      </c>
      <c r="T22" s="249">
        <v>2452.420889560773</v>
      </c>
      <c r="U22" s="249">
        <v>2478.8417604525889</v>
      </c>
      <c r="V22" s="249">
        <v>2481.3524374854933</v>
      </c>
      <c r="W22" s="249">
        <v>2466.0083478634861</v>
      </c>
      <c r="X22" s="249">
        <v>2426.6257909607752</v>
      </c>
      <c r="Y22" s="249">
        <v>2450.8904114257271</v>
      </c>
      <c r="Z22" s="249">
        <v>2311.3061539503519</v>
      </c>
      <c r="AA22" s="249">
        <v>2155.3793072987451</v>
      </c>
      <c r="AB22" s="249">
        <v>2164.5804569880333</v>
      </c>
      <c r="AC22" s="249">
        <v>2170.0278347805852</v>
      </c>
      <c r="AD22" s="249">
        <v>1976.7013103074846</v>
      </c>
      <c r="AE22" s="249">
        <v>1979.3039540314255</v>
      </c>
      <c r="AF22" s="249">
        <v>1872.689212793704</v>
      </c>
      <c r="AG22" s="249">
        <v>1542.69325739238</v>
      </c>
      <c r="AH22" s="249">
        <v>1542.0990680183011</v>
      </c>
      <c r="AI22" s="249">
        <v>1424.8369083304217</v>
      </c>
      <c r="AJ22" s="249">
        <v>1306.5829529718719</v>
      </c>
      <c r="AK22" s="249">
        <v>1304.9854794813082</v>
      </c>
      <c r="AL22" s="249">
        <v>1182.79635766613</v>
      </c>
      <c r="AM22" s="249">
        <v>1169.6198856054014</v>
      </c>
      <c r="AN22" s="249">
        <v>1097.8545727236453</v>
      </c>
      <c r="AO22" s="249">
        <v>991.76326154296953</v>
      </c>
      <c r="AP22" s="249">
        <v>906.42711747394344</v>
      </c>
      <c r="AQ22" s="249">
        <v>837.57477241192294</v>
      </c>
      <c r="AR22" s="249">
        <v>746.21807810085193</v>
      </c>
      <c r="AS22" s="249">
        <v>724.12173972350774</v>
      </c>
      <c r="AT22" s="249">
        <v>593.64616195218389</v>
      </c>
      <c r="AU22" s="249">
        <v>476.06817096756947</v>
      </c>
      <c r="AV22" s="249">
        <v>464.64394419226892</v>
      </c>
      <c r="AW22" s="249">
        <v>455.92646932003549</v>
      </c>
      <c r="AX22" s="249">
        <v>367.70875978673695</v>
      </c>
      <c r="AY22" s="249">
        <v>360.97841654490924</v>
      </c>
      <c r="AZ22" s="249">
        <v>322.49546323242862</v>
      </c>
      <c r="BA22" s="250">
        <v>226.7735651954012</v>
      </c>
    </row>
    <row r="23" spans="1:53" x14ac:dyDescent="0.25">
      <c r="A23" s="251" t="s">
        <v>194</v>
      </c>
      <c r="B23" s="252" t="s">
        <v>195</v>
      </c>
      <c r="C23" s="253">
        <v>3188.4987761168709</v>
      </c>
      <c r="D23" s="254">
        <v>3349.0851899999957</v>
      </c>
      <c r="E23" s="254">
        <v>4037.4856499999978</v>
      </c>
      <c r="F23" s="254">
        <v>3506.7107800000026</v>
      </c>
      <c r="G23" s="254">
        <v>3761.4406399999916</v>
      </c>
      <c r="H23" s="254">
        <v>4137.4866492925248</v>
      </c>
      <c r="I23" s="254">
        <v>4473.9253299999909</v>
      </c>
      <c r="J23" s="254">
        <v>3806.7411700000052</v>
      </c>
      <c r="K23" s="254">
        <v>3616.1062399999923</v>
      </c>
      <c r="L23" s="254">
        <v>3472.1105700000035</v>
      </c>
      <c r="M23" s="254">
        <v>3362.8780419981381</v>
      </c>
      <c r="N23" s="254">
        <v>3403.8620946929054</v>
      </c>
      <c r="O23" s="254">
        <v>3114.8646492724538</v>
      </c>
      <c r="P23" s="254">
        <v>3252.5456685558988</v>
      </c>
      <c r="Q23" s="254">
        <v>3157.9473136629467</v>
      </c>
      <c r="R23" s="254">
        <v>2382.3782725717674</v>
      </c>
      <c r="S23" s="254">
        <v>2467.4214288647113</v>
      </c>
      <c r="T23" s="254">
        <v>2452.420889560773</v>
      </c>
      <c r="U23" s="254">
        <v>2478.8417604525889</v>
      </c>
      <c r="V23" s="254">
        <v>2481.3524374854933</v>
      </c>
      <c r="W23" s="254">
        <v>2466.0083478634861</v>
      </c>
      <c r="X23" s="254">
        <v>2426.6257909607752</v>
      </c>
      <c r="Y23" s="254">
        <v>2450.8904114257271</v>
      </c>
      <c r="Z23" s="254">
        <v>2311.3061539503519</v>
      </c>
      <c r="AA23" s="254">
        <v>2155.3793072987451</v>
      </c>
      <c r="AB23" s="254">
        <v>2164.5804569880333</v>
      </c>
      <c r="AC23" s="254">
        <v>2170.0278347805852</v>
      </c>
      <c r="AD23" s="254">
        <v>1976.7013103074846</v>
      </c>
      <c r="AE23" s="254">
        <v>1979.3039540314255</v>
      </c>
      <c r="AF23" s="254">
        <v>1872.689212793704</v>
      </c>
      <c r="AG23" s="254">
        <v>1542.69325739238</v>
      </c>
      <c r="AH23" s="254">
        <v>1542.0990680183011</v>
      </c>
      <c r="AI23" s="254">
        <v>1424.8369083304217</v>
      </c>
      <c r="AJ23" s="254">
        <v>1306.5829529718719</v>
      </c>
      <c r="AK23" s="254">
        <v>1304.9854794813082</v>
      </c>
      <c r="AL23" s="254">
        <v>1182.79635766613</v>
      </c>
      <c r="AM23" s="254">
        <v>1169.6198856054014</v>
      </c>
      <c r="AN23" s="254">
        <v>1097.8545727236453</v>
      </c>
      <c r="AO23" s="254">
        <v>991.76326154296953</v>
      </c>
      <c r="AP23" s="254">
        <v>906.42711747394344</v>
      </c>
      <c r="AQ23" s="254">
        <v>837.57477241192294</v>
      </c>
      <c r="AR23" s="254">
        <v>746.21807810085193</v>
      </c>
      <c r="AS23" s="254">
        <v>724.12173972350774</v>
      </c>
      <c r="AT23" s="254">
        <v>593.64616195218389</v>
      </c>
      <c r="AU23" s="254">
        <v>476.06817096756947</v>
      </c>
      <c r="AV23" s="254">
        <v>464.64394419226892</v>
      </c>
      <c r="AW23" s="254">
        <v>455.92646932003549</v>
      </c>
      <c r="AX23" s="254">
        <v>367.70875978673695</v>
      </c>
      <c r="AY23" s="254">
        <v>360.97841654490924</v>
      </c>
      <c r="AZ23" s="254">
        <v>322.49546323242862</v>
      </c>
      <c r="BA23" s="255">
        <v>226.7735651954012</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3188.4987761168709</v>
      </c>
      <c r="D25" s="259">
        <v>3349.0851899999957</v>
      </c>
      <c r="E25" s="259">
        <v>4037.4856499999978</v>
      </c>
      <c r="F25" s="259">
        <v>3506.7107800000026</v>
      </c>
      <c r="G25" s="259">
        <v>3761.4406399999916</v>
      </c>
      <c r="H25" s="259">
        <v>4137.4866492925248</v>
      </c>
      <c r="I25" s="259">
        <v>4473.9253299999909</v>
      </c>
      <c r="J25" s="259">
        <v>3806.7411700000052</v>
      </c>
      <c r="K25" s="259">
        <v>3616.1062399999923</v>
      </c>
      <c r="L25" s="259">
        <v>3472.1105700000035</v>
      </c>
      <c r="M25" s="259">
        <v>3362.8780419981381</v>
      </c>
      <c r="N25" s="259">
        <v>3403.8620946929054</v>
      </c>
      <c r="O25" s="259">
        <v>3114.8646492724538</v>
      </c>
      <c r="P25" s="259">
        <v>3252.5456685558988</v>
      </c>
      <c r="Q25" s="259">
        <v>3157.9473136629467</v>
      </c>
      <c r="R25" s="259">
        <v>2382.3782725717674</v>
      </c>
      <c r="S25" s="259">
        <v>2467.4214288647113</v>
      </c>
      <c r="T25" s="259">
        <v>2452.420889560773</v>
      </c>
      <c r="U25" s="259">
        <v>2478.8417604525889</v>
      </c>
      <c r="V25" s="259">
        <v>2481.3524374854933</v>
      </c>
      <c r="W25" s="259">
        <v>2466.0083478634861</v>
      </c>
      <c r="X25" s="259">
        <v>2426.6257909607752</v>
      </c>
      <c r="Y25" s="259">
        <v>2450.8904114257271</v>
      </c>
      <c r="Z25" s="259">
        <v>2311.3061539503519</v>
      </c>
      <c r="AA25" s="259">
        <v>2155.3793072987451</v>
      </c>
      <c r="AB25" s="259">
        <v>2164.5804569880333</v>
      </c>
      <c r="AC25" s="259">
        <v>2170.0278347805852</v>
      </c>
      <c r="AD25" s="259">
        <v>1976.7013103074846</v>
      </c>
      <c r="AE25" s="259">
        <v>1979.3039540314255</v>
      </c>
      <c r="AF25" s="259">
        <v>1872.689212793704</v>
      </c>
      <c r="AG25" s="259">
        <v>1542.69325739238</v>
      </c>
      <c r="AH25" s="259">
        <v>1542.0990680183011</v>
      </c>
      <c r="AI25" s="259">
        <v>1424.8369083304217</v>
      </c>
      <c r="AJ25" s="259">
        <v>1306.5829529718719</v>
      </c>
      <c r="AK25" s="259">
        <v>1304.9854794813082</v>
      </c>
      <c r="AL25" s="259">
        <v>1182.79635766613</v>
      </c>
      <c r="AM25" s="259">
        <v>1169.6198856054014</v>
      </c>
      <c r="AN25" s="259">
        <v>1097.8545727236453</v>
      </c>
      <c r="AO25" s="259">
        <v>991.76326154296953</v>
      </c>
      <c r="AP25" s="259">
        <v>906.42711747394344</v>
      </c>
      <c r="AQ25" s="259">
        <v>837.57477241192294</v>
      </c>
      <c r="AR25" s="259">
        <v>746.21807810085193</v>
      </c>
      <c r="AS25" s="259">
        <v>724.12173972350774</v>
      </c>
      <c r="AT25" s="259">
        <v>593.64616195218389</v>
      </c>
      <c r="AU25" s="259">
        <v>476.06817096756947</v>
      </c>
      <c r="AV25" s="259">
        <v>464.64394419226892</v>
      </c>
      <c r="AW25" s="259">
        <v>455.92646932003549</v>
      </c>
      <c r="AX25" s="259">
        <v>367.70875978673695</v>
      </c>
      <c r="AY25" s="259">
        <v>360.97841654490924</v>
      </c>
      <c r="AZ25" s="259">
        <v>322.49546323242862</v>
      </c>
      <c r="BA25" s="260">
        <v>226.7735651954012</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65859.515596551937</v>
      </c>
      <c r="D30" s="249">
        <v>65184.244979999989</v>
      </c>
      <c r="E30" s="249">
        <v>65691.56826</v>
      </c>
      <c r="F30" s="249">
        <v>66565.485299999971</v>
      </c>
      <c r="G30" s="249">
        <v>66888.321499999976</v>
      </c>
      <c r="H30" s="249">
        <v>67280.674286440713</v>
      </c>
      <c r="I30" s="249">
        <v>67221.476840000003</v>
      </c>
      <c r="J30" s="249">
        <v>67115.472319999986</v>
      </c>
      <c r="K30" s="249">
        <v>64731.066499999994</v>
      </c>
      <c r="L30" s="249">
        <v>60133.111689999998</v>
      </c>
      <c r="M30" s="249">
        <v>63127.604886452362</v>
      </c>
      <c r="N30" s="249">
        <v>60408.12244416566</v>
      </c>
      <c r="O30" s="249">
        <v>59861.969353899061</v>
      </c>
      <c r="P30" s="249">
        <v>58661.731969461507</v>
      </c>
      <c r="Q30" s="249">
        <v>61660.790583295478</v>
      </c>
      <c r="R30" s="249">
        <v>59604.152075882099</v>
      </c>
      <c r="S30" s="249">
        <v>59955.865375868845</v>
      </c>
      <c r="T30" s="249">
        <v>60631.281178290024</v>
      </c>
      <c r="U30" s="249">
        <v>61190.663362738291</v>
      </c>
      <c r="V30" s="249">
        <v>61713.30145749481</v>
      </c>
      <c r="W30" s="249">
        <v>62195.638659491022</v>
      </c>
      <c r="X30" s="249">
        <v>62356.181747681119</v>
      </c>
      <c r="Y30" s="249">
        <v>62511.447465017562</v>
      </c>
      <c r="Z30" s="249">
        <v>62060.761897921846</v>
      </c>
      <c r="AA30" s="249">
        <v>61966.627211999192</v>
      </c>
      <c r="AB30" s="249">
        <v>61902.604241568151</v>
      </c>
      <c r="AC30" s="249">
        <v>61773.367985281475</v>
      </c>
      <c r="AD30" s="249">
        <v>61171.986786831432</v>
      </c>
      <c r="AE30" s="249">
        <v>60819.49643016269</v>
      </c>
      <c r="AF30" s="249">
        <v>61124.305534535342</v>
      </c>
      <c r="AG30" s="249">
        <v>60467.097114937533</v>
      </c>
      <c r="AH30" s="249">
        <v>60197.59735526827</v>
      </c>
      <c r="AI30" s="249">
        <v>59859.02898262698</v>
      </c>
      <c r="AJ30" s="249">
        <v>58931.253352376159</v>
      </c>
      <c r="AK30" s="249">
        <v>58828.957811440996</v>
      </c>
      <c r="AL30" s="249">
        <v>58164.446912178028</v>
      </c>
      <c r="AM30" s="249">
        <v>58506.228999384781</v>
      </c>
      <c r="AN30" s="249">
        <v>58438.398815168999</v>
      </c>
      <c r="AO30" s="249">
        <v>58369.204382437354</v>
      </c>
      <c r="AP30" s="249">
        <v>58296.002792375875</v>
      </c>
      <c r="AQ30" s="249">
        <v>58245.567358532535</v>
      </c>
      <c r="AR30" s="249">
        <v>57869.780195179213</v>
      </c>
      <c r="AS30" s="249">
        <v>57699.500582371475</v>
      </c>
      <c r="AT30" s="249">
        <v>56712.276466290161</v>
      </c>
      <c r="AU30" s="249">
        <v>56589.861131971156</v>
      </c>
      <c r="AV30" s="249">
        <v>56435.190477068136</v>
      </c>
      <c r="AW30" s="249">
        <v>56267.922837814011</v>
      </c>
      <c r="AX30" s="249">
        <v>55659.449960348706</v>
      </c>
      <c r="AY30" s="249">
        <v>55471.560108217913</v>
      </c>
      <c r="AZ30" s="249">
        <v>55699.186196892784</v>
      </c>
      <c r="BA30" s="250">
        <v>55248.326515943489</v>
      </c>
    </row>
    <row r="31" spans="1:53" x14ac:dyDescent="0.25">
      <c r="A31" s="251" t="s">
        <v>210</v>
      </c>
      <c r="B31" s="252" t="s">
        <v>211</v>
      </c>
      <c r="C31" s="253">
        <v>2719.8332824077802</v>
      </c>
      <c r="D31" s="254">
        <v>3522.57026</v>
      </c>
      <c r="E31" s="254">
        <v>3691.2034999999996</v>
      </c>
      <c r="F31" s="254">
        <v>2979.6508199999989</v>
      </c>
      <c r="G31" s="254">
        <v>2691.2159299999998</v>
      </c>
      <c r="H31" s="254">
        <v>2868.8568948534885</v>
      </c>
      <c r="I31" s="254">
        <v>2972.7454899999993</v>
      </c>
      <c r="J31" s="254">
        <v>3063.1074699999999</v>
      </c>
      <c r="K31" s="254">
        <v>2775.5839999999998</v>
      </c>
      <c r="L31" s="254">
        <v>2076.6186700000003</v>
      </c>
      <c r="M31" s="254">
        <v>1844.51247760059</v>
      </c>
      <c r="N31" s="254">
        <v>1857.4331583717535</v>
      </c>
      <c r="O31" s="254">
        <v>1698.75819654938</v>
      </c>
      <c r="P31" s="254">
        <v>1753.3659534351318</v>
      </c>
      <c r="Q31" s="254">
        <v>1823.8639336711551</v>
      </c>
      <c r="R31" s="254">
        <v>1851.6532361386592</v>
      </c>
      <c r="S31" s="254">
        <v>1841.7039088309025</v>
      </c>
      <c r="T31" s="254">
        <v>1927.1261381236448</v>
      </c>
      <c r="U31" s="254">
        <v>1928.8111959753464</v>
      </c>
      <c r="V31" s="254">
        <v>1916.0353024340629</v>
      </c>
      <c r="W31" s="254">
        <v>1906.2542339858651</v>
      </c>
      <c r="X31" s="254">
        <v>1877.8036394776527</v>
      </c>
      <c r="Y31" s="254">
        <v>1880.1589653363876</v>
      </c>
      <c r="Z31" s="254">
        <v>1817.6132982489453</v>
      </c>
      <c r="AA31" s="254">
        <v>1794.6408739480742</v>
      </c>
      <c r="AB31" s="254">
        <v>1780.0316988409302</v>
      </c>
      <c r="AC31" s="254">
        <v>1800.2701101901084</v>
      </c>
      <c r="AD31" s="254">
        <v>1780.4476024192968</v>
      </c>
      <c r="AE31" s="254">
        <v>1798.3692227475055</v>
      </c>
      <c r="AF31" s="254">
        <v>1819.0620580195866</v>
      </c>
      <c r="AG31" s="254">
        <v>1813.5590906650693</v>
      </c>
      <c r="AH31" s="254">
        <v>1829.7386971443086</v>
      </c>
      <c r="AI31" s="254">
        <v>1845.9840303453398</v>
      </c>
      <c r="AJ31" s="254">
        <v>1855.6865375507705</v>
      </c>
      <c r="AK31" s="254">
        <v>1837.2466826565071</v>
      </c>
      <c r="AL31" s="254">
        <v>1694.8077840383839</v>
      </c>
      <c r="AM31" s="254">
        <v>1709.391836232104</v>
      </c>
      <c r="AN31" s="254">
        <v>1633.9522525522286</v>
      </c>
      <c r="AO31" s="254">
        <v>1583.8428461948029</v>
      </c>
      <c r="AP31" s="254">
        <v>1533.7751440137861</v>
      </c>
      <c r="AQ31" s="254">
        <v>1479.0004010369764</v>
      </c>
      <c r="AR31" s="254">
        <v>1363.2768058481986</v>
      </c>
      <c r="AS31" s="254">
        <v>1339.8493660515412</v>
      </c>
      <c r="AT31" s="254">
        <v>1190.5954371192813</v>
      </c>
      <c r="AU31" s="254">
        <v>1137.8466391933569</v>
      </c>
      <c r="AV31" s="254">
        <v>1113.3621320337822</v>
      </c>
      <c r="AW31" s="254">
        <v>1107.7214511173722</v>
      </c>
      <c r="AX31" s="254">
        <v>1067.0326282190226</v>
      </c>
      <c r="AY31" s="254">
        <v>1053.7696519726012</v>
      </c>
      <c r="AZ31" s="254">
        <v>1046.3275122102934</v>
      </c>
      <c r="BA31" s="255">
        <v>1025.7170543571947</v>
      </c>
    </row>
    <row r="32" spans="1:53" x14ac:dyDescent="0.25">
      <c r="A32" s="256" t="s">
        <v>212</v>
      </c>
      <c r="B32" s="257" t="s">
        <v>213</v>
      </c>
      <c r="C32" s="258">
        <v>808.6170084758329</v>
      </c>
      <c r="D32" s="259">
        <v>1313.8835199999999</v>
      </c>
      <c r="E32" s="259">
        <v>1307.2186099999997</v>
      </c>
      <c r="F32" s="259">
        <v>769.41292000000044</v>
      </c>
      <c r="G32" s="259">
        <v>705.26724999999976</v>
      </c>
      <c r="H32" s="259">
        <v>757.83286110249082</v>
      </c>
      <c r="I32" s="259">
        <v>1096.4453599999997</v>
      </c>
      <c r="J32" s="259">
        <v>1226.0031899999997</v>
      </c>
      <c r="K32" s="259">
        <v>822.17422999999997</v>
      </c>
      <c r="L32" s="259">
        <v>390.62760999999995</v>
      </c>
      <c r="M32" s="259">
        <v>258.90983342202088</v>
      </c>
      <c r="N32" s="259">
        <v>451.89525204290322</v>
      </c>
      <c r="O32" s="259">
        <v>414.63762330702804</v>
      </c>
      <c r="P32" s="259">
        <v>430.80529570417531</v>
      </c>
      <c r="Q32" s="259">
        <v>356.95495270696779</v>
      </c>
      <c r="R32" s="259">
        <v>430.85452484048005</v>
      </c>
      <c r="S32" s="259">
        <v>456.12694757408553</v>
      </c>
      <c r="T32" s="259">
        <v>468.31481533965047</v>
      </c>
      <c r="U32" s="259">
        <v>465.94706957650709</v>
      </c>
      <c r="V32" s="259">
        <v>460.60335802940108</v>
      </c>
      <c r="W32" s="259">
        <v>455.51258055454849</v>
      </c>
      <c r="X32" s="259">
        <v>453.45471509893571</v>
      </c>
      <c r="Y32" s="259">
        <v>439.25459866757683</v>
      </c>
      <c r="Z32" s="259">
        <v>433.22629819732884</v>
      </c>
      <c r="AA32" s="259">
        <v>414.5205955020507</v>
      </c>
      <c r="AB32" s="259">
        <v>380.91428985649907</v>
      </c>
      <c r="AC32" s="259">
        <v>380.0845727874223</v>
      </c>
      <c r="AD32" s="259">
        <v>336.34813983151713</v>
      </c>
      <c r="AE32" s="259">
        <v>332.01754322136742</v>
      </c>
      <c r="AF32" s="259">
        <v>331.97145789421296</v>
      </c>
      <c r="AG32" s="259">
        <v>306.74011582117197</v>
      </c>
      <c r="AH32" s="259">
        <v>303.17228166659964</v>
      </c>
      <c r="AI32" s="259">
        <v>300.79777755974493</v>
      </c>
      <c r="AJ32" s="259">
        <v>292.83056638703306</v>
      </c>
      <c r="AK32" s="259">
        <v>291.23543429146821</v>
      </c>
      <c r="AL32" s="259">
        <v>263.9855028290882</v>
      </c>
      <c r="AM32" s="259">
        <v>262.31796090362411</v>
      </c>
      <c r="AN32" s="259">
        <v>235.81272526779745</v>
      </c>
      <c r="AO32" s="259">
        <v>220.28784120429489</v>
      </c>
      <c r="AP32" s="259">
        <v>206.89938265096177</v>
      </c>
      <c r="AQ32" s="259">
        <v>194.44133553684915</v>
      </c>
      <c r="AR32" s="259">
        <v>186.68611605323497</v>
      </c>
      <c r="AS32" s="259">
        <v>172.6703514966581</v>
      </c>
      <c r="AT32" s="259">
        <v>162.91682372475734</v>
      </c>
      <c r="AU32" s="259">
        <v>150.69878290615748</v>
      </c>
      <c r="AV32" s="259">
        <v>128.7710742566656</v>
      </c>
      <c r="AW32" s="259">
        <v>125.65451216366657</v>
      </c>
      <c r="AX32" s="259">
        <v>92.272594901853367</v>
      </c>
      <c r="AY32" s="259">
        <v>84.513966180373274</v>
      </c>
      <c r="AZ32" s="259">
        <v>83.030641620561425</v>
      </c>
      <c r="BA32" s="260">
        <v>69.987957412816314</v>
      </c>
    </row>
    <row r="33" spans="1:53" x14ac:dyDescent="0.25">
      <c r="A33" s="256" t="s">
        <v>214</v>
      </c>
      <c r="B33" s="257" t="s">
        <v>215</v>
      </c>
      <c r="C33" s="258">
        <v>1911.2162739319472</v>
      </c>
      <c r="D33" s="259">
        <v>2208.6867400000001</v>
      </c>
      <c r="E33" s="259">
        <v>2383.9848900000002</v>
      </c>
      <c r="F33" s="259">
        <v>2210.2378999999992</v>
      </c>
      <c r="G33" s="259">
        <v>1985.9486800000002</v>
      </c>
      <c r="H33" s="259">
        <v>2111.0240337509972</v>
      </c>
      <c r="I33" s="259">
        <v>1876.3001299999999</v>
      </c>
      <c r="J33" s="259">
        <v>1837.10428</v>
      </c>
      <c r="K33" s="259">
        <v>1953.40977</v>
      </c>
      <c r="L33" s="259">
        <v>1685.9910600000001</v>
      </c>
      <c r="M33" s="259">
        <v>1585.6026441785693</v>
      </c>
      <c r="N33" s="259">
        <v>1405.5379063288508</v>
      </c>
      <c r="O33" s="259">
        <v>1284.1205732423518</v>
      </c>
      <c r="P33" s="259">
        <v>1322.5606577309568</v>
      </c>
      <c r="Q33" s="259">
        <v>1466.9089809641871</v>
      </c>
      <c r="R33" s="259">
        <v>1420.7987112981791</v>
      </c>
      <c r="S33" s="259">
        <v>1385.576961256817</v>
      </c>
      <c r="T33" s="259">
        <v>1458.8113227839945</v>
      </c>
      <c r="U33" s="259">
        <v>1462.8641263988395</v>
      </c>
      <c r="V33" s="259">
        <v>1455.4319444046614</v>
      </c>
      <c r="W33" s="259">
        <v>1450.7416534313163</v>
      </c>
      <c r="X33" s="259">
        <v>1424.3489243787169</v>
      </c>
      <c r="Y33" s="259">
        <v>1440.904366668811</v>
      </c>
      <c r="Z33" s="259">
        <v>1384.3870000516163</v>
      </c>
      <c r="AA33" s="259">
        <v>1380.120278446024</v>
      </c>
      <c r="AB33" s="259">
        <v>1399.117408984431</v>
      </c>
      <c r="AC33" s="259">
        <v>1420.1855374026861</v>
      </c>
      <c r="AD33" s="259">
        <v>1444.0994625877797</v>
      </c>
      <c r="AE33" s="259">
        <v>1466.3516795261385</v>
      </c>
      <c r="AF33" s="259">
        <v>1487.0906001253738</v>
      </c>
      <c r="AG33" s="259">
        <v>1506.818974843897</v>
      </c>
      <c r="AH33" s="259">
        <v>1526.5664154777091</v>
      </c>
      <c r="AI33" s="259">
        <v>1545.1862527855949</v>
      </c>
      <c r="AJ33" s="259">
        <v>1562.8559711637374</v>
      </c>
      <c r="AK33" s="259">
        <v>1546.0112483650394</v>
      </c>
      <c r="AL33" s="259">
        <v>1430.8222812092956</v>
      </c>
      <c r="AM33" s="259">
        <v>1447.07387532848</v>
      </c>
      <c r="AN33" s="259">
        <v>1398.1395272844309</v>
      </c>
      <c r="AO33" s="259">
        <v>1363.555004990508</v>
      </c>
      <c r="AP33" s="259">
        <v>1326.8757613628245</v>
      </c>
      <c r="AQ33" s="259">
        <v>1284.5590655001272</v>
      </c>
      <c r="AR33" s="259">
        <v>1176.5906897949637</v>
      </c>
      <c r="AS33" s="259">
        <v>1167.1790145548832</v>
      </c>
      <c r="AT33" s="259">
        <v>1027.6786133945238</v>
      </c>
      <c r="AU33" s="259">
        <v>987.1478562871996</v>
      </c>
      <c r="AV33" s="259">
        <v>984.59105777711648</v>
      </c>
      <c r="AW33" s="259">
        <v>982.06693895370563</v>
      </c>
      <c r="AX33" s="259">
        <v>974.76003331716936</v>
      </c>
      <c r="AY33" s="259">
        <v>969.25568579222806</v>
      </c>
      <c r="AZ33" s="259">
        <v>963.29687058973195</v>
      </c>
      <c r="BA33" s="260">
        <v>955.72909694437817</v>
      </c>
    </row>
    <row r="34" spans="1:53" x14ac:dyDescent="0.25">
      <c r="A34" s="251" t="s">
        <v>106</v>
      </c>
      <c r="B34" s="252" t="s">
        <v>216</v>
      </c>
      <c r="C34" s="253">
        <v>3887.1641099967665</v>
      </c>
      <c r="D34" s="254">
        <v>4516.5460999999996</v>
      </c>
      <c r="E34" s="254">
        <v>5228.7781799999984</v>
      </c>
      <c r="F34" s="254">
        <v>5074.6423200000008</v>
      </c>
      <c r="G34" s="254">
        <v>5858.2582499999999</v>
      </c>
      <c r="H34" s="254">
        <v>6617.4118565970239</v>
      </c>
      <c r="I34" s="254">
        <v>7420.1353399999989</v>
      </c>
      <c r="J34" s="254">
        <v>7445.0050999999976</v>
      </c>
      <c r="K34" s="254">
        <v>8378.9047999999984</v>
      </c>
      <c r="L34" s="254">
        <v>8356.9103999999988</v>
      </c>
      <c r="M34" s="254">
        <v>8039.6851430969664</v>
      </c>
      <c r="N34" s="254">
        <v>8718.0849228167026</v>
      </c>
      <c r="O34" s="254">
        <v>7823.7577296467698</v>
      </c>
      <c r="P34" s="254">
        <v>10931.511430586352</v>
      </c>
      <c r="Q34" s="254">
        <v>12734.381651649675</v>
      </c>
      <c r="R34" s="254">
        <v>13766.614176550578</v>
      </c>
      <c r="S34" s="254">
        <v>13764.291528319736</v>
      </c>
      <c r="T34" s="254">
        <v>13845.410756565905</v>
      </c>
      <c r="U34" s="254">
        <v>14006.52910441908</v>
      </c>
      <c r="V34" s="254">
        <v>14143.871137951606</v>
      </c>
      <c r="W34" s="254">
        <v>14277.23098041055</v>
      </c>
      <c r="X34" s="254">
        <v>14415.75892634415</v>
      </c>
      <c r="Y34" s="254">
        <v>14596.057735632514</v>
      </c>
      <c r="Z34" s="254">
        <v>14781.361610091131</v>
      </c>
      <c r="AA34" s="254">
        <v>14936.211849151319</v>
      </c>
      <c r="AB34" s="254">
        <v>15063.771881611767</v>
      </c>
      <c r="AC34" s="254">
        <v>15214.027305593105</v>
      </c>
      <c r="AD34" s="254">
        <v>15424.822038511571</v>
      </c>
      <c r="AE34" s="254">
        <v>15584.244149486867</v>
      </c>
      <c r="AF34" s="254">
        <v>15732.113517859269</v>
      </c>
      <c r="AG34" s="254">
        <v>15899.593339576915</v>
      </c>
      <c r="AH34" s="254">
        <v>16029.619532466246</v>
      </c>
      <c r="AI34" s="254">
        <v>16154.607797164421</v>
      </c>
      <c r="AJ34" s="254">
        <v>16350.620866840858</v>
      </c>
      <c r="AK34" s="254">
        <v>16467.621664780356</v>
      </c>
      <c r="AL34" s="254">
        <v>16505.823196965164</v>
      </c>
      <c r="AM34" s="254">
        <v>16654.767165799865</v>
      </c>
      <c r="AN34" s="254">
        <v>16771.92955873071</v>
      </c>
      <c r="AO34" s="254">
        <v>16911.101943299866</v>
      </c>
      <c r="AP34" s="254">
        <v>17045.951559721278</v>
      </c>
      <c r="AQ34" s="254">
        <v>17183.582719778875</v>
      </c>
      <c r="AR34" s="254">
        <v>17247.776547644542</v>
      </c>
      <c r="AS34" s="254">
        <v>17379.793190198379</v>
      </c>
      <c r="AT34" s="254">
        <v>17328.073260694149</v>
      </c>
      <c r="AU34" s="254">
        <v>17423.875401113506</v>
      </c>
      <c r="AV34" s="254">
        <v>17523.015256070623</v>
      </c>
      <c r="AW34" s="254">
        <v>17624.709162638203</v>
      </c>
      <c r="AX34" s="254">
        <v>17669.553797690238</v>
      </c>
      <c r="AY34" s="254">
        <v>17778.50582801185</v>
      </c>
      <c r="AZ34" s="254">
        <v>17919.530006936409</v>
      </c>
      <c r="BA34" s="255">
        <v>17960.476425787794</v>
      </c>
    </row>
    <row r="35" spans="1:53" x14ac:dyDescent="0.25">
      <c r="A35" s="251" t="s">
        <v>217</v>
      </c>
      <c r="B35" s="252" t="s">
        <v>218</v>
      </c>
      <c r="C35" s="253">
        <v>69.36082316596368</v>
      </c>
      <c r="D35" s="254">
        <v>615.79300999999782</v>
      </c>
      <c r="E35" s="254">
        <v>241.69936000000294</v>
      </c>
      <c r="F35" s="254">
        <v>132.499030000001</v>
      </c>
      <c r="G35" s="254">
        <v>137.69823999999971</v>
      </c>
      <c r="H35" s="254">
        <v>150.28174572299031</v>
      </c>
      <c r="I35" s="254">
        <v>149.19893000000005</v>
      </c>
      <c r="J35" s="254">
        <v>136.60203999999999</v>
      </c>
      <c r="K35" s="254">
        <v>155.50169000000054</v>
      </c>
      <c r="L35" s="254">
        <v>105.10012999999863</v>
      </c>
      <c r="M35" s="254">
        <v>141.8745461262186</v>
      </c>
      <c r="N35" s="254">
        <v>911.15203422795264</v>
      </c>
      <c r="O35" s="254">
        <v>375.17922557579033</v>
      </c>
      <c r="P35" s="254">
        <v>267.98632169409029</v>
      </c>
      <c r="Q35" s="254">
        <v>404.60643352010783</v>
      </c>
      <c r="R35" s="254">
        <v>22.069263370984121</v>
      </c>
      <c r="S35" s="254">
        <v>23.859612827433097</v>
      </c>
      <c r="T35" s="254">
        <v>24.724666326792377</v>
      </c>
      <c r="U35" s="254">
        <v>24.396856821295447</v>
      </c>
      <c r="V35" s="254">
        <v>23.660393770695752</v>
      </c>
      <c r="W35" s="254">
        <v>22.880955207402195</v>
      </c>
      <c r="X35" s="254">
        <v>22.858730394691712</v>
      </c>
      <c r="Y35" s="254">
        <v>21.757866907953066</v>
      </c>
      <c r="Z35" s="254">
        <v>21.731281866342957</v>
      </c>
      <c r="AA35" s="254">
        <v>20.417119275916065</v>
      </c>
      <c r="AB35" s="254">
        <v>17.75626307749225</v>
      </c>
      <c r="AC35" s="254">
        <v>17.734998431850119</v>
      </c>
      <c r="AD35" s="254">
        <v>14.781473882167417</v>
      </c>
      <c r="AE35" s="254">
        <v>14.745277673239078</v>
      </c>
      <c r="AF35" s="254">
        <v>14.669667809806382</v>
      </c>
      <c r="AG35" s="254">
        <v>13.027530128622999</v>
      </c>
      <c r="AH35" s="254">
        <v>12.971285406668752</v>
      </c>
      <c r="AI35" s="254">
        <v>12.904950111540739</v>
      </c>
      <c r="AJ35" s="254">
        <v>12.85162171495112</v>
      </c>
      <c r="AK35" s="254">
        <v>12.789516563722803</v>
      </c>
      <c r="AL35" s="254">
        <v>11.095215246893863</v>
      </c>
      <c r="AM35" s="254">
        <v>10.939254034771714</v>
      </c>
      <c r="AN35" s="254">
        <v>9.3251275966786267</v>
      </c>
      <c r="AO35" s="254">
        <v>8.4635224966698299</v>
      </c>
      <c r="AP35" s="254">
        <v>7.8721581098582591</v>
      </c>
      <c r="AQ35" s="254">
        <v>7.3737090132289174</v>
      </c>
      <c r="AR35" s="254">
        <v>7.2887688928592569</v>
      </c>
      <c r="AS35" s="254">
        <v>6.3270288077718151</v>
      </c>
      <c r="AT35" s="254">
        <v>6.2292357360078574</v>
      </c>
      <c r="AU35" s="254">
        <v>5.4218406378730588</v>
      </c>
      <c r="AV35" s="254">
        <v>3.9598387383871421</v>
      </c>
      <c r="AW35" s="254">
        <v>3.8642033995529812</v>
      </c>
      <c r="AX35" s="254">
        <v>2.6470432206860055</v>
      </c>
      <c r="AY35" s="254">
        <v>2.5605995838194135</v>
      </c>
      <c r="AZ35" s="254">
        <v>2.500097697678985</v>
      </c>
      <c r="BA35" s="255">
        <v>2.0180493153706776</v>
      </c>
    </row>
    <row r="36" spans="1:53" x14ac:dyDescent="0.25">
      <c r="A36" s="256" t="s">
        <v>219</v>
      </c>
      <c r="B36" s="257" t="s">
        <v>220</v>
      </c>
      <c r="C36" s="258">
        <v>69.36082316596368</v>
      </c>
      <c r="D36" s="259">
        <v>615.79300999999782</v>
      </c>
      <c r="E36" s="259">
        <v>241.69936000000294</v>
      </c>
      <c r="F36" s="259">
        <v>132.499030000001</v>
      </c>
      <c r="G36" s="259">
        <v>137.69823999999971</v>
      </c>
      <c r="H36" s="259">
        <v>150.28174572299031</v>
      </c>
      <c r="I36" s="259">
        <v>149.19893000000005</v>
      </c>
      <c r="J36" s="259">
        <v>136.60203999999999</v>
      </c>
      <c r="K36" s="259">
        <v>155.50169000000054</v>
      </c>
      <c r="L36" s="259">
        <v>105.10012999999863</v>
      </c>
      <c r="M36" s="259">
        <v>141.8745461262186</v>
      </c>
      <c r="N36" s="259">
        <v>911.15203422795264</v>
      </c>
      <c r="O36" s="259">
        <v>375.17922557579033</v>
      </c>
      <c r="P36" s="259">
        <v>267.98632169409029</v>
      </c>
      <c r="Q36" s="259">
        <v>404.60643352010783</v>
      </c>
      <c r="R36" s="259">
        <v>22.069263370984121</v>
      </c>
      <c r="S36" s="259">
        <v>23.859612827433097</v>
      </c>
      <c r="T36" s="259">
        <v>24.724666326792377</v>
      </c>
      <c r="U36" s="259">
        <v>24.396856821295447</v>
      </c>
      <c r="V36" s="259">
        <v>23.660393770695752</v>
      </c>
      <c r="W36" s="259">
        <v>22.880955207402195</v>
      </c>
      <c r="X36" s="259">
        <v>22.858730394691712</v>
      </c>
      <c r="Y36" s="259">
        <v>21.757866907953066</v>
      </c>
      <c r="Z36" s="259">
        <v>21.731281866342957</v>
      </c>
      <c r="AA36" s="259">
        <v>20.417119275916065</v>
      </c>
      <c r="AB36" s="259">
        <v>17.75626307749225</v>
      </c>
      <c r="AC36" s="259">
        <v>17.734998431850119</v>
      </c>
      <c r="AD36" s="259">
        <v>14.781473882167417</v>
      </c>
      <c r="AE36" s="259">
        <v>14.745277673239078</v>
      </c>
      <c r="AF36" s="259">
        <v>14.669667809806382</v>
      </c>
      <c r="AG36" s="259">
        <v>13.027530128622999</v>
      </c>
      <c r="AH36" s="259">
        <v>12.971285406668752</v>
      </c>
      <c r="AI36" s="259">
        <v>12.904950111540739</v>
      </c>
      <c r="AJ36" s="259">
        <v>12.85162171495112</v>
      </c>
      <c r="AK36" s="259">
        <v>12.789516563722803</v>
      </c>
      <c r="AL36" s="259">
        <v>11.095215246893863</v>
      </c>
      <c r="AM36" s="259">
        <v>10.939254034771714</v>
      </c>
      <c r="AN36" s="259">
        <v>9.3251275966786267</v>
      </c>
      <c r="AO36" s="259">
        <v>8.4635224966698299</v>
      </c>
      <c r="AP36" s="259">
        <v>7.8721581098582591</v>
      </c>
      <c r="AQ36" s="259">
        <v>7.3737090132289174</v>
      </c>
      <c r="AR36" s="259">
        <v>7.2887688928592569</v>
      </c>
      <c r="AS36" s="259">
        <v>6.3270288077718151</v>
      </c>
      <c r="AT36" s="259">
        <v>6.2292357360078574</v>
      </c>
      <c r="AU36" s="259">
        <v>5.4218406378730588</v>
      </c>
      <c r="AV36" s="259">
        <v>3.9598387383871421</v>
      </c>
      <c r="AW36" s="259">
        <v>3.8642033995529812</v>
      </c>
      <c r="AX36" s="259">
        <v>2.6470432206860055</v>
      </c>
      <c r="AY36" s="259">
        <v>2.5605995838194135</v>
      </c>
      <c r="AZ36" s="259">
        <v>2.500097697678985</v>
      </c>
      <c r="BA36" s="260">
        <v>2.0180493153706776</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344.24853593438905</v>
      </c>
      <c r="D38" s="254">
        <v>366.88785000000018</v>
      </c>
      <c r="E38" s="254">
        <v>274.37244000000044</v>
      </c>
      <c r="F38" s="254">
        <v>291.89993000000027</v>
      </c>
      <c r="G38" s="254">
        <v>299.99978999999996</v>
      </c>
      <c r="H38" s="254">
        <v>325.83352226041285</v>
      </c>
      <c r="I38" s="254">
        <v>297.09965999999935</v>
      </c>
      <c r="J38" s="254">
        <v>276.48616000000038</v>
      </c>
      <c r="K38" s="254">
        <v>314.40021999999931</v>
      </c>
      <c r="L38" s="254">
        <v>392.60065999999927</v>
      </c>
      <c r="M38" s="254">
        <v>348.35689623728206</v>
      </c>
      <c r="N38" s="254">
        <v>616.34209770008692</v>
      </c>
      <c r="O38" s="254">
        <v>333.95444345095359</v>
      </c>
      <c r="P38" s="254">
        <v>330.87326337520813</v>
      </c>
      <c r="Q38" s="254">
        <v>665.68741802661953</v>
      </c>
      <c r="R38" s="254">
        <v>207.62864309349746</v>
      </c>
      <c r="S38" s="254">
        <v>221.34113020604701</v>
      </c>
      <c r="T38" s="254">
        <v>226.33574517843459</v>
      </c>
      <c r="U38" s="254">
        <v>225.04233292873775</v>
      </c>
      <c r="V38" s="254">
        <v>220.49020174051586</v>
      </c>
      <c r="W38" s="254">
        <v>215.15018301775848</v>
      </c>
      <c r="X38" s="254">
        <v>213.86806342441156</v>
      </c>
      <c r="Y38" s="254">
        <v>207.65494563088782</v>
      </c>
      <c r="Z38" s="254">
        <v>203.44099355279121</v>
      </c>
      <c r="AA38" s="254">
        <v>190.66427366200878</v>
      </c>
      <c r="AB38" s="254">
        <v>174.21416905507775</v>
      </c>
      <c r="AC38" s="254">
        <v>174.23852771000759</v>
      </c>
      <c r="AD38" s="254">
        <v>150.07831921274692</v>
      </c>
      <c r="AE38" s="254">
        <v>149.92897234059984</v>
      </c>
      <c r="AF38" s="254">
        <v>146.36313505219573</v>
      </c>
      <c r="AG38" s="254">
        <v>126.47960040737199</v>
      </c>
      <c r="AH38" s="254">
        <v>126.12940937698555</v>
      </c>
      <c r="AI38" s="254">
        <v>122.31315444665444</v>
      </c>
      <c r="AJ38" s="254">
        <v>118.55250206413746</v>
      </c>
      <c r="AK38" s="254">
        <v>118.12362648505726</v>
      </c>
      <c r="AL38" s="254">
        <v>103.96130978061694</v>
      </c>
      <c r="AM38" s="254">
        <v>102.59954324133744</v>
      </c>
      <c r="AN38" s="254">
        <v>90.381216507036854</v>
      </c>
      <c r="AO38" s="254">
        <v>81.895315686932719</v>
      </c>
      <c r="AP38" s="254">
        <v>75.70883760247267</v>
      </c>
      <c r="AQ38" s="254">
        <v>70.58418047586315</v>
      </c>
      <c r="AR38" s="254">
        <v>67.403311956275104</v>
      </c>
      <c r="AS38" s="254">
        <v>60.721828895362044</v>
      </c>
      <c r="AT38" s="254">
        <v>56.325949693171353</v>
      </c>
      <c r="AU38" s="254">
        <v>47.845737362087178</v>
      </c>
      <c r="AV38" s="254">
        <v>38.330454300781057</v>
      </c>
      <c r="AW38" s="254">
        <v>37.477693995216413</v>
      </c>
      <c r="AX38" s="254">
        <v>27.274070043855787</v>
      </c>
      <c r="AY38" s="254">
        <v>26.537109477425318</v>
      </c>
      <c r="AZ38" s="254">
        <v>25.041899729510515</v>
      </c>
      <c r="BA38" s="255">
        <v>19.238732084133265</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344.24853593438905</v>
      </c>
      <c r="D41" s="259">
        <v>366.88785000000018</v>
      </c>
      <c r="E41" s="259">
        <v>274.37244000000044</v>
      </c>
      <c r="F41" s="259">
        <v>291.89993000000027</v>
      </c>
      <c r="G41" s="259">
        <v>299.99978999999996</v>
      </c>
      <c r="H41" s="259">
        <v>325.83352226041285</v>
      </c>
      <c r="I41" s="259">
        <v>297.09965999999935</v>
      </c>
      <c r="J41" s="259">
        <v>276.48616000000038</v>
      </c>
      <c r="K41" s="259">
        <v>314.40021999999931</v>
      </c>
      <c r="L41" s="259">
        <v>392.60065999999927</v>
      </c>
      <c r="M41" s="259">
        <v>348.35689623728206</v>
      </c>
      <c r="N41" s="259">
        <v>616.34209770008692</v>
      </c>
      <c r="O41" s="259">
        <v>333.95444345095359</v>
      </c>
      <c r="P41" s="259">
        <v>330.87326337520813</v>
      </c>
      <c r="Q41" s="259">
        <v>665.68741802661953</v>
      </c>
      <c r="R41" s="259">
        <v>207.62864309349746</v>
      </c>
      <c r="S41" s="259">
        <v>221.34113020604701</v>
      </c>
      <c r="T41" s="259">
        <v>226.33574517843459</v>
      </c>
      <c r="U41" s="259">
        <v>225.04233292873775</v>
      </c>
      <c r="V41" s="259">
        <v>220.49020174051586</v>
      </c>
      <c r="W41" s="259">
        <v>215.15018301775848</v>
      </c>
      <c r="X41" s="259">
        <v>213.86806342441156</v>
      </c>
      <c r="Y41" s="259">
        <v>207.65494563088782</v>
      </c>
      <c r="Z41" s="259">
        <v>203.44099355279121</v>
      </c>
      <c r="AA41" s="259">
        <v>190.66427366200878</v>
      </c>
      <c r="AB41" s="259">
        <v>174.21416905507775</v>
      </c>
      <c r="AC41" s="259">
        <v>174.23852771000759</v>
      </c>
      <c r="AD41" s="259">
        <v>150.07831921274692</v>
      </c>
      <c r="AE41" s="259">
        <v>149.92897234059984</v>
      </c>
      <c r="AF41" s="259">
        <v>146.36313505219573</v>
      </c>
      <c r="AG41" s="259">
        <v>126.47960040737199</v>
      </c>
      <c r="AH41" s="259">
        <v>126.12940937698555</v>
      </c>
      <c r="AI41" s="259">
        <v>122.31315444665444</v>
      </c>
      <c r="AJ41" s="259">
        <v>118.55250206413746</v>
      </c>
      <c r="AK41" s="259">
        <v>118.12362648505726</v>
      </c>
      <c r="AL41" s="259">
        <v>103.96130978061694</v>
      </c>
      <c r="AM41" s="259">
        <v>102.59954324133744</v>
      </c>
      <c r="AN41" s="259">
        <v>90.381216507036854</v>
      </c>
      <c r="AO41" s="259">
        <v>81.895315686932719</v>
      </c>
      <c r="AP41" s="259">
        <v>75.70883760247267</v>
      </c>
      <c r="AQ41" s="259">
        <v>70.58418047586315</v>
      </c>
      <c r="AR41" s="259">
        <v>67.403311956275104</v>
      </c>
      <c r="AS41" s="259">
        <v>60.721828895362044</v>
      </c>
      <c r="AT41" s="259">
        <v>56.325949693171353</v>
      </c>
      <c r="AU41" s="259">
        <v>47.845737362087178</v>
      </c>
      <c r="AV41" s="259">
        <v>38.330454300781057</v>
      </c>
      <c r="AW41" s="259">
        <v>37.477693995216413</v>
      </c>
      <c r="AX41" s="259">
        <v>27.274070043855787</v>
      </c>
      <c r="AY41" s="259">
        <v>26.537109477425318</v>
      </c>
      <c r="AZ41" s="259">
        <v>25.041899729510515</v>
      </c>
      <c r="BA41" s="260">
        <v>19.238732084133265</v>
      </c>
    </row>
    <row r="42" spans="1:53" x14ac:dyDescent="0.25">
      <c r="A42" s="251" t="s">
        <v>131</v>
      </c>
      <c r="B42" s="252" t="s">
        <v>231</v>
      </c>
      <c r="C42" s="253">
        <v>46359.679284988204</v>
      </c>
      <c r="D42" s="254">
        <v>43891.829600000005</v>
      </c>
      <c r="E42" s="254">
        <v>44269.01367</v>
      </c>
      <c r="F42" s="254">
        <v>46679.64856999999</v>
      </c>
      <c r="G42" s="254">
        <v>45962.980199999998</v>
      </c>
      <c r="H42" s="254">
        <v>45619.540399299301</v>
      </c>
      <c r="I42" s="254">
        <v>43871.831460000009</v>
      </c>
      <c r="J42" s="254">
        <v>44163.151780000007</v>
      </c>
      <c r="K42" s="254">
        <v>41128.001759999985</v>
      </c>
      <c r="L42" s="254">
        <v>38559.690159999991</v>
      </c>
      <c r="M42" s="254">
        <v>41321.96855432052</v>
      </c>
      <c r="N42" s="254">
        <v>37760.380226030262</v>
      </c>
      <c r="O42" s="254">
        <v>39113.413929759954</v>
      </c>
      <c r="P42" s="254">
        <v>36398.389145608337</v>
      </c>
      <c r="Q42" s="254">
        <v>37534.783692036923</v>
      </c>
      <c r="R42" s="254">
        <v>35603.779060865614</v>
      </c>
      <c r="S42" s="254">
        <v>36016.157721948031</v>
      </c>
      <c r="T42" s="254">
        <v>36485.198978179571</v>
      </c>
      <c r="U42" s="254">
        <v>36861.061726459862</v>
      </c>
      <c r="V42" s="254">
        <v>37232.506786033751</v>
      </c>
      <c r="W42" s="254">
        <v>37576.281413858582</v>
      </c>
      <c r="X42" s="254">
        <v>37700.728763167303</v>
      </c>
      <c r="Y42" s="254">
        <v>37815.538233255385</v>
      </c>
      <c r="Z42" s="254">
        <v>37586.878211916075</v>
      </c>
      <c r="AA42" s="254">
        <v>37575.582537883078</v>
      </c>
      <c r="AB42" s="254">
        <v>37560.244763221664</v>
      </c>
      <c r="AC42" s="254">
        <v>37464.405991225532</v>
      </c>
      <c r="AD42" s="254">
        <v>37080.86308280885</v>
      </c>
      <c r="AE42" s="254">
        <v>36915.956703224059</v>
      </c>
      <c r="AF42" s="254">
        <v>37058.926546395895</v>
      </c>
      <c r="AG42" s="254">
        <v>36543.272757637416</v>
      </c>
      <c r="AH42" s="254">
        <v>36456.268501443883</v>
      </c>
      <c r="AI42" s="254">
        <v>36196.584195311079</v>
      </c>
      <c r="AJ42" s="254">
        <v>35753.285884400742</v>
      </c>
      <c r="AK42" s="254">
        <v>35676.176159482486</v>
      </c>
      <c r="AL42" s="254">
        <v>35401.336315426481</v>
      </c>
      <c r="AM42" s="254">
        <v>35579.113150160811</v>
      </c>
      <c r="AN42" s="254">
        <v>35565.900976428311</v>
      </c>
      <c r="AO42" s="254">
        <v>35522.571461516658</v>
      </c>
      <c r="AP42" s="254">
        <v>35468.821402518552</v>
      </c>
      <c r="AQ42" s="254">
        <v>35445.261101270502</v>
      </c>
      <c r="AR42" s="254">
        <v>35314.96259699123</v>
      </c>
      <c r="AS42" s="254">
        <v>35245.737530116312</v>
      </c>
      <c r="AT42" s="254">
        <v>34856.495626434589</v>
      </c>
      <c r="AU42" s="254">
        <v>34876.682986937041</v>
      </c>
      <c r="AV42" s="254">
        <v>34780.432049832198</v>
      </c>
      <c r="AW42" s="254">
        <v>34647.900897795866</v>
      </c>
      <c r="AX42" s="254">
        <v>34273.987266392956</v>
      </c>
      <c r="AY42" s="254">
        <v>34172.643646834767</v>
      </c>
      <c r="AZ42" s="254">
        <v>34285.774708915123</v>
      </c>
      <c r="BA42" s="255">
        <v>33941.022299436227</v>
      </c>
    </row>
    <row r="43" spans="1:53" x14ac:dyDescent="0.25">
      <c r="A43" s="251" t="s">
        <v>232</v>
      </c>
      <c r="B43" s="252" t="s">
        <v>233</v>
      </c>
      <c r="C43" s="253">
        <v>4699.0316447589039</v>
      </c>
      <c r="D43" s="254">
        <v>3562.5324499999879</v>
      </c>
      <c r="E43" s="254">
        <v>3397.4957899999977</v>
      </c>
      <c r="F43" s="254">
        <v>3295.7841599999902</v>
      </c>
      <c r="G43" s="254">
        <v>3411.5609699999941</v>
      </c>
      <c r="H43" s="254">
        <v>3591.5315936234419</v>
      </c>
      <c r="I43" s="254">
        <v>3381.7424900000033</v>
      </c>
      <c r="J43" s="254">
        <v>3598.5229500000114</v>
      </c>
      <c r="K43" s="254">
        <v>3101.416679999998</v>
      </c>
      <c r="L43" s="254">
        <v>2708.1954000000078</v>
      </c>
      <c r="M43" s="254">
        <v>3440.3563257321694</v>
      </c>
      <c r="N43" s="254">
        <v>2768.3440242238466</v>
      </c>
      <c r="O43" s="254">
        <v>2455.9331975317677</v>
      </c>
      <c r="P43" s="254">
        <v>2045.2369031865837</v>
      </c>
      <c r="Q43" s="254">
        <v>1665.7847508027653</v>
      </c>
      <c r="R43" s="254">
        <v>1569.2139028597014</v>
      </c>
      <c r="S43" s="254">
        <v>1540.5885003040187</v>
      </c>
      <c r="T43" s="254">
        <v>1494.8772370733773</v>
      </c>
      <c r="U43" s="254">
        <v>1500.1804225891156</v>
      </c>
      <c r="V43" s="254">
        <v>1516.4672680975427</v>
      </c>
      <c r="W43" s="254">
        <v>1535.5111811916615</v>
      </c>
      <c r="X43" s="254">
        <v>1543.0487595475263</v>
      </c>
      <c r="Y43" s="254">
        <v>1553.1141386206539</v>
      </c>
      <c r="Z43" s="254">
        <v>1558.4086696960701</v>
      </c>
      <c r="AA43" s="254">
        <v>1569.070446700953</v>
      </c>
      <c r="AB43" s="254">
        <v>1579.2277829095735</v>
      </c>
      <c r="AC43" s="254">
        <v>1594.5383793659666</v>
      </c>
      <c r="AD43" s="254">
        <v>1614.4955999125607</v>
      </c>
      <c r="AE43" s="254">
        <v>1616.7432853901432</v>
      </c>
      <c r="AF43" s="254">
        <v>1630.1462410682816</v>
      </c>
      <c r="AG43" s="254">
        <v>1644.0066956269166</v>
      </c>
      <c r="AH43" s="254">
        <v>1648.807574877776</v>
      </c>
      <c r="AI43" s="254">
        <v>1663.2175945194938</v>
      </c>
      <c r="AJ43" s="254">
        <v>1617.2329608838818</v>
      </c>
      <c r="AK43" s="254">
        <v>1633.3841760098708</v>
      </c>
      <c r="AL43" s="254">
        <v>1639.0152443546897</v>
      </c>
      <c r="AM43" s="254">
        <v>1651.3578367606819</v>
      </c>
      <c r="AN43" s="254">
        <v>1662.5401971668591</v>
      </c>
      <c r="AO43" s="254">
        <v>1673.2721524913563</v>
      </c>
      <c r="AP43" s="254">
        <v>1683.9818135781268</v>
      </c>
      <c r="AQ43" s="254">
        <v>1694.0745831625538</v>
      </c>
      <c r="AR43" s="254">
        <v>1670.4587099874686</v>
      </c>
      <c r="AS43" s="254">
        <v>1656.7651144423096</v>
      </c>
      <c r="AT43" s="254">
        <v>1583.1594342839576</v>
      </c>
      <c r="AU43" s="254">
        <v>1587.8917535352061</v>
      </c>
      <c r="AV43" s="254">
        <v>1580.3035547646282</v>
      </c>
      <c r="AW43" s="254">
        <v>1581.7484280504145</v>
      </c>
      <c r="AX43" s="254">
        <v>1570.2300591043786</v>
      </c>
      <c r="AY43" s="254">
        <v>1531.7784017759029</v>
      </c>
      <c r="AZ43" s="254">
        <v>1538.2869599428479</v>
      </c>
      <c r="BA43" s="255">
        <v>1528.8918894408175</v>
      </c>
    </row>
    <row r="44" spans="1:53" x14ac:dyDescent="0.25">
      <c r="A44" s="251" t="s">
        <v>234</v>
      </c>
      <c r="B44" s="252" t="s">
        <v>235</v>
      </c>
      <c r="C44" s="253">
        <v>3048.6285347132707</v>
      </c>
      <c r="D44" s="254">
        <v>3201.5659899999996</v>
      </c>
      <c r="E44" s="254">
        <v>3384.8348300000002</v>
      </c>
      <c r="F44" s="254">
        <v>2242.3692399999995</v>
      </c>
      <c r="G44" s="254">
        <v>1966.2887699999994</v>
      </c>
      <c r="H44" s="254">
        <v>2082.7360827252296</v>
      </c>
      <c r="I44" s="254">
        <v>2194.5854099999988</v>
      </c>
      <c r="J44" s="254">
        <v>2073.1742300000001</v>
      </c>
      <c r="K44" s="254">
        <v>2183.1311699999992</v>
      </c>
      <c r="L44" s="254">
        <v>2046.4006499999996</v>
      </c>
      <c r="M44" s="254">
        <v>1980.5103520544155</v>
      </c>
      <c r="N44" s="254">
        <v>1981.4661911490923</v>
      </c>
      <c r="O44" s="254">
        <v>2121.9070290021386</v>
      </c>
      <c r="P44" s="254">
        <v>1607.9113630061802</v>
      </c>
      <c r="Q44" s="254">
        <v>1568.7408649883744</v>
      </c>
      <c r="R44" s="254">
        <v>1621.2848309305944</v>
      </c>
      <c r="S44" s="254">
        <v>1673.1373333732579</v>
      </c>
      <c r="T44" s="254">
        <v>1697.8627015054328</v>
      </c>
      <c r="U44" s="254">
        <v>1705.1921425448966</v>
      </c>
      <c r="V44" s="254">
        <v>1703.7565063247398</v>
      </c>
      <c r="W44" s="254">
        <v>1696.5944347646453</v>
      </c>
      <c r="X44" s="254">
        <v>1685.5249404499993</v>
      </c>
      <c r="Y44" s="254">
        <v>1658.1007896976625</v>
      </c>
      <c r="Z44" s="254">
        <v>1609.0017025246648</v>
      </c>
      <c r="AA44" s="254">
        <v>1598.414815953726</v>
      </c>
      <c r="AB44" s="254">
        <v>1537.8081942787239</v>
      </c>
      <c r="AC44" s="254">
        <v>1470.8005199266879</v>
      </c>
      <c r="AD44" s="254">
        <v>1324.3787072797845</v>
      </c>
      <c r="AE44" s="254">
        <v>1286.4278235698825</v>
      </c>
      <c r="AF44" s="254">
        <v>1286.6269913646624</v>
      </c>
      <c r="AG44" s="254">
        <v>1142.9521759585473</v>
      </c>
      <c r="AH44" s="254">
        <v>1142.4490275751575</v>
      </c>
      <c r="AI44" s="254">
        <v>1055.8071291733893</v>
      </c>
      <c r="AJ44" s="254">
        <v>1007.9386068089326</v>
      </c>
      <c r="AK44" s="254">
        <v>960.89412388812025</v>
      </c>
      <c r="AL44" s="254">
        <v>892.70619611139966</v>
      </c>
      <c r="AM44" s="254">
        <v>889.50144525625922</v>
      </c>
      <c r="AN44" s="254">
        <v>832.99876978999339</v>
      </c>
      <c r="AO44" s="254">
        <v>784.68076639165304</v>
      </c>
      <c r="AP44" s="254">
        <v>740.93192603101534</v>
      </c>
      <c r="AQ44" s="254">
        <v>701.57588324064955</v>
      </c>
      <c r="AR44" s="254">
        <v>657.36328497320778</v>
      </c>
      <c r="AS44" s="254">
        <v>603.34910166329746</v>
      </c>
      <c r="AT44" s="254">
        <v>535.60902019504192</v>
      </c>
      <c r="AU44" s="254">
        <v>513.47157627835554</v>
      </c>
      <c r="AV44" s="254">
        <v>460.9708337978513</v>
      </c>
      <c r="AW44" s="254">
        <v>410.96653649730297</v>
      </c>
      <c r="AX44" s="254">
        <v>319.04508825937614</v>
      </c>
      <c r="AY44" s="254">
        <v>291.01553354332776</v>
      </c>
      <c r="AZ44" s="254">
        <v>285.95727055879962</v>
      </c>
      <c r="BA44" s="255">
        <v>226.60679226482199</v>
      </c>
    </row>
    <row r="45" spans="1:53" x14ac:dyDescent="0.25">
      <c r="A45" s="251" t="s">
        <v>236</v>
      </c>
      <c r="B45" s="252" t="s">
        <v>237</v>
      </c>
      <c r="C45" s="253">
        <v>4731.5693805866786</v>
      </c>
      <c r="D45" s="254">
        <v>5506.5197200000011</v>
      </c>
      <c r="E45" s="254">
        <v>5204.1704899999977</v>
      </c>
      <c r="F45" s="254">
        <v>5868.9912299999996</v>
      </c>
      <c r="G45" s="254">
        <v>6560.3193499999979</v>
      </c>
      <c r="H45" s="254">
        <v>6024.4821913588166</v>
      </c>
      <c r="I45" s="254">
        <v>6934.1380599999975</v>
      </c>
      <c r="J45" s="254">
        <v>6359.4225899999974</v>
      </c>
      <c r="K45" s="254">
        <v>6694.1261799999966</v>
      </c>
      <c r="L45" s="254">
        <v>5887.5956199999955</v>
      </c>
      <c r="M45" s="254">
        <v>6010.3405912842218</v>
      </c>
      <c r="N45" s="254">
        <v>5794.9197896459627</v>
      </c>
      <c r="O45" s="254">
        <v>5939.0656023822994</v>
      </c>
      <c r="P45" s="254">
        <v>5326.4575885696158</v>
      </c>
      <c r="Q45" s="254">
        <v>5262.9418385998424</v>
      </c>
      <c r="R45" s="254">
        <v>4961.9089620724799</v>
      </c>
      <c r="S45" s="254">
        <v>4874.7856400594337</v>
      </c>
      <c r="T45" s="254">
        <v>4929.7449553368697</v>
      </c>
      <c r="U45" s="254">
        <v>4939.4495809999671</v>
      </c>
      <c r="V45" s="254">
        <v>4956.5138611419106</v>
      </c>
      <c r="W45" s="254">
        <v>4965.7352770545676</v>
      </c>
      <c r="X45" s="254">
        <v>4896.5899248753813</v>
      </c>
      <c r="Y45" s="254">
        <v>4779.0647899361102</v>
      </c>
      <c r="Z45" s="254">
        <v>4482.3261300258373</v>
      </c>
      <c r="AA45" s="254">
        <v>4281.6252954241081</v>
      </c>
      <c r="AB45" s="254">
        <v>4189.5494885729067</v>
      </c>
      <c r="AC45" s="254">
        <v>4037.3521528382353</v>
      </c>
      <c r="AD45" s="254">
        <v>3782.1199628044328</v>
      </c>
      <c r="AE45" s="254">
        <v>3453.0809957303736</v>
      </c>
      <c r="AF45" s="254">
        <v>3436.3973769656641</v>
      </c>
      <c r="AG45" s="254">
        <v>3284.2059249366707</v>
      </c>
      <c r="AH45" s="254">
        <v>2951.6133269772486</v>
      </c>
      <c r="AI45" s="254">
        <v>2807.6101315550545</v>
      </c>
      <c r="AJ45" s="254">
        <v>2215.0843721118795</v>
      </c>
      <c r="AK45" s="254">
        <v>2122.7218615748684</v>
      </c>
      <c r="AL45" s="254">
        <v>1915.7016502544036</v>
      </c>
      <c r="AM45" s="254">
        <v>1908.5587678989507</v>
      </c>
      <c r="AN45" s="254">
        <v>1871.3707163971728</v>
      </c>
      <c r="AO45" s="254">
        <v>1803.3763743594193</v>
      </c>
      <c r="AP45" s="254">
        <v>1738.9599508007891</v>
      </c>
      <c r="AQ45" s="254">
        <v>1664.1147805538994</v>
      </c>
      <c r="AR45" s="254">
        <v>1541.2501688854459</v>
      </c>
      <c r="AS45" s="254">
        <v>1406.957422196489</v>
      </c>
      <c r="AT45" s="254">
        <v>1155.7885021339528</v>
      </c>
      <c r="AU45" s="254">
        <v>996.82519691374296</v>
      </c>
      <c r="AV45" s="254">
        <v>934.81635752989143</v>
      </c>
      <c r="AW45" s="254">
        <v>853.53446432008104</v>
      </c>
      <c r="AX45" s="254">
        <v>729.68000741819162</v>
      </c>
      <c r="AY45" s="254">
        <v>614.74933701822965</v>
      </c>
      <c r="AZ45" s="254">
        <v>595.76774090212325</v>
      </c>
      <c r="BA45" s="255">
        <v>544.35527325714804</v>
      </c>
    </row>
    <row r="46" spans="1:53" x14ac:dyDescent="0.25">
      <c r="A46" s="256" t="s">
        <v>238</v>
      </c>
      <c r="B46" s="257" t="s">
        <v>239</v>
      </c>
      <c r="C46" s="258">
        <v>250.95534947177612</v>
      </c>
      <c r="D46" s="259">
        <v>292.20066000000003</v>
      </c>
      <c r="E46" s="259">
        <v>274.99955999999997</v>
      </c>
      <c r="F46" s="259">
        <v>318.09907999999996</v>
      </c>
      <c r="G46" s="259">
        <v>260.10037999999992</v>
      </c>
      <c r="H46" s="259">
        <v>288.41030178615392</v>
      </c>
      <c r="I46" s="259">
        <v>276.79014999999976</v>
      </c>
      <c r="J46" s="259">
        <v>287.37414000000007</v>
      </c>
      <c r="K46" s="259">
        <v>266.58648999999991</v>
      </c>
      <c r="L46" s="259">
        <v>247.00034999999974</v>
      </c>
      <c r="M46" s="259">
        <v>252.14960787597809</v>
      </c>
      <c r="N46" s="259">
        <v>89.710496155112224</v>
      </c>
      <c r="O46" s="259">
        <v>98.303640880382886</v>
      </c>
      <c r="P46" s="259">
        <v>159.60161415462014</v>
      </c>
      <c r="Q46" s="259">
        <v>180.42417581773091</v>
      </c>
      <c r="R46" s="259">
        <v>157.45093194922583</v>
      </c>
      <c r="S46" s="259">
        <v>153.48988769321994</v>
      </c>
      <c r="T46" s="259">
        <v>163.38106193112623</v>
      </c>
      <c r="U46" s="259">
        <v>165.18367618803796</v>
      </c>
      <c r="V46" s="259">
        <v>166.29060636753863</v>
      </c>
      <c r="W46" s="259">
        <v>167.08050490823604</v>
      </c>
      <c r="X46" s="259">
        <v>164.69565657794891</v>
      </c>
      <c r="Y46" s="259">
        <v>160.09798873870665</v>
      </c>
      <c r="Z46" s="259">
        <v>155.77179589972761</v>
      </c>
      <c r="AA46" s="259">
        <v>140.53263165777034</v>
      </c>
      <c r="AB46" s="259">
        <v>133.949281008556</v>
      </c>
      <c r="AC46" s="259">
        <v>126.37385146284164</v>
      </c>
      <c r="AD46" s="259">
        <v>121.2845860504452</v>
      </c>
      <c r="AE46" s="259">
        <v>119.0584489484368</v>
      </c>
      <c r="AF46" s="259">
        <v>117.15589373452939</v>
      </c>
      <c r="AG46" s="259">
        <v>111.99464659597159</v>
      </c>
      <c r="AH46" s="259">
        <v>100.48956934571925</v>
      </c>
      <c r="AI46" s="259">
        <v>84.951599529885584</v>
      </c>
      <c r="AJ46" s="259">
        <v>80.186536448138298</v>
      </c>
      <c r="AK46" s="259">
        <v>71.158492332029894</v>
      </c>
      <c r="AL46" s="259">
        <v>63.389296312950428</v>
      </c>
      <c r="AM46" s="259">
        <v>63.169306037227592</v>
      </c>
      <c r="AN46" s="259">
        <v>62.12844265731372</v>
      </c>
      <c r="AO46" s="259">
        <v>59.394405456611963</v>
      </c>
      <c r="AP46" s="259">
        <v>56.711806372739652</v>
      </c>
      <c r="AQ46" s="259">
        <v>54.121668454181084</v>
      </c>
      <c r="AR46" s="259">
        <v>50.497808567604665</v>
      </c>
      <c r="AS46" s="259">
        <v>45.344277535904048</v>
      </c>
      <c r="AT46" s="259">
        <v>41.326540186285172</v>
      </c>
      <c r="AU46" s="259">
        <v>31.935992958338343</v>
      </c>
      <c r="AV46" s="259">
        <v>27.84150935735018</v>
      </c>
      <c r="AW46" s="259">
        <v>24.056530124470726</v>
      </c>
      <c r="AX46" s="259">
        <v>21.636343638616406</v>
      </c>
      <c r="AY46" s="259">
        <v>20.483498455549604</v>
      </c>
      <c r="AZ46" s="259">
        <v>19.517132212809706</v>
      </c>
      <c r="BA46" s="260">
        <v>17.842430579174081</v>
      </c>
    </row>
    <row r="47" spans="1:53" x14ac:dyDescent="0.25">
      <c r="A47" s="256" t="s">
        <v>240</v>
      </c>
      <c r="B47" s="257" t="s">
        <v>241</v>
      </c>
      <c r="C47" s="258">
        <v>281.86204261010715</v>
      </c>
      <c r="D47" s="259">
        <v>169.40306999999993</v>
      </c>
      <c r="E47" s="259">
        <v>108.29999999999994</v>
      </c>
      <c r="F47" s="259">
        <v>25.999919999999985</v>
      </c>
      <c r="G47" s="259">
        <v>16.799999999999997</v>
      </c>
      <c r="H47" s="259">
        <v>69.313150317530372</v>
      </c>
      <c r="I47" s="259">
        <v>120.9994599999999</v>
      </c>
      <c r="J47" s="259">
        <v>101.83636000000008</v>
      </c>
      <c r="K47" s="259">
        <v>87.831850000000045</v>
      </c>
      <c r="L47" s="259">
        <v>78.170629999999932</v>
      </c>
      <c r="M47" s="259">
        <v>101.84352607135133</v>
      </c>
      <c r="N47" s="259">
        <v>70.908374910285758</v>
      </c>
      <c r="O47" s="259">
        <v>56.606478485025676</v>
      </c>
      <c r="P47" s="259">
        <v>69.074233304671864</v>
      </c>
      <c r="Q47" s="259">
        <v>64.177847351266621</v>
      </c>
      <c r="R47" s="259">
        <v>52.140056359822076</v>
      </c>
      <c r="S47" s="259">
        <v>49.921809157403764</v>
      </c>
      <c r="T47" s="259">
        <v>53.101922072109623</v>
      </c>
      <c r="U47" s="259">
        <v>53.473459527810348</v>
      </c>
      <c r="V47" s="259">
        <v>53.701958372318181</v>
      </c>
      <c r="W47" s="259">
        <v>53.906333619336174</v>
      </c>
      <c r="X47" s="259">
        <v>52.970610768076568</v>
      </c>
      <c r="Y47" s="259">
        <v>52.097536362312752</v>
      </c>
      <c r="Z47" s="259">
        <v>51.755333748623023</v>
      </c>
      <c r="AA47" s="259">
        <v>46.946601875404802</v>
      </c>
      <c r="AB47" s="259">
        <v>43.70331715592728</v>
      </c>
      <c r="AC47" s="259">
        <v>41.412282309339716</v>
      </c>
      <c r="AD47" s="259">
        <v>39.257754272274944</v>
      </c>
      <c r="AE47" s="259">
        <v>38.700999713070772</v>
      </c>
      <c r="AF47" s="259">
        <v>38.634752436456175</v>
      </c>
      <c r="AG47" s="259">
        <v>37.970640624527903</v>
      </c>
      <c r="AH47" s="259">
        <v>35.118541837466047</v>
      </c>
      <c r="AI47" s="259">
        <v>30.447556841094382</v>
      </c>
      <c r="AJ47" s="259">
        <v>28.286347192432423</v>
      </c>
      <c r="AK47" s="259">
        <v>24.173270329054144</v>
      </c>
      <c r="AL47" s="259">
        <v>18.671372806320335</v>
      </c>
      <c r="AM47" s="259">
        <v>18.64624102237098</v>
      </c>
      <c r="AN47" s="259">
        <v>18.579341736000842</v>
      </c>
      <c r="AO47" s="259">
        <v>17.667880741158381</v>
      </c>
      <c r="AP47" s="259">
        <v>16.673867411823011</v>
      </c>
      <c r="AQ47" s="259">
        <v>15.708147577478901</v>
      </c>
      <c r="AR47" s="259">
        <v>14.451343868959073</v>
      </c>
      <c r="AS47" s="259">
        <v>13.150471870121596</v>
      </c>
      <c r="AT47" s="259">
        <v>12.533189745751731</v>
      </c>
      <c r="AU47" s="259">
        <v>9.7248451480870131</v>
      </c>
      <c r="AV47" s="259">
        <v>8.0290540003805173</v>
      </c>
      <c r="AW47" s="259">
        <v>6.8247307790271527</v>
      </c>
      <c r="AX47" s="259">
        <v>6.0078825346992817</v>
      </c>
      <c r="AY47" s="259">
        <v>5.7312096441203435</v>
      </c>
      <c r="AZ47" s="259">
        <v>5.6127860644599279</v>
      </c>
      <c r="BA47" s="260">
        <v>5.3662317307048681</v>
      </c>
    </row>
    <row r="48" spans="1:53" x14ac:dyDescent="0.25">
      <c r="A48" s="256" t="s">
        <v>242</v>
      </c>
      <c r="B48" s="257" t="s">
        <v>243</v>
      </c>
      <c r="C48" s="258">
        <v>6.5204929779306395</v>
      </c>
      <c r="D48" s="259">
        <v>3.6999999999999993</v>
      </c>
      <c r="E48" s="259">
        <v>3.6999999999999971</v>
      </c>
      <c r="F48" s="259">
        <v>8.3999999999999986</v>
      </c>
      <c r="G48" s="259">
        <v>23.899999999999995</v>
      </c>
      <c r="H48" s="259">
        <v>29.640775771472217</v>
      </c>
      <c r="I48" s="259">
        <v>23.000000000000007</v>
      </c>
      <c r="J48" s="259">
        <v>15.799999999999999</v>
      </c>
      <c r="K48" s="259">
        <v>5.6000000000000227</v>
      </c>
      <c r="L48" s="259">
        <v>2.7999999999999954</v>
      </c>
      <c r="M48" s="259">
        <v>0.93149899684723214</v>
      </c>
      <c r="N48" s="259">
        <v>4.6574949842361733</v>
      </c>
      <c r="O48" s="259">
        <v>8.3834909716251129</v>
      </c>
      <c r="P48" s="259">
        <v>32.602464889653227</v>
      </c>
      <c r="Q48" s="259">
        <v>11.990064010700298</v>
      </c>
      <c r="R48" s="259">
        <v>11.990064010700291</v>
      </c>
      <c r="S48" s="259">
        <v>11.501280676080698</v>
      </c>
      <c r="T48" s="259">
        <v>12.151571497122248</v>
      </c>
      <c r="U48" s="259">
        <v>12.288632378058187</v>
      </c>
      <c r="V48" s="259">
        <v>12.377674074681968</v>
      </c>
      <c r="W48" s="259">
        <v>12.439982111837493</v>
      </c>
      <c r="X48" s="259">
        <v>11.998620056277918</v>
      </c>
      <c r="Y48" s="259">
        <v>11.744120482488794</v>
      </c>
      <c r="Z48" s="259">
        <v>11.580193956015183</v>
      </c>
      <c r="AA48" s="259">
        <v>10.576190225581108</v>
      </c>
      <c r="AB48" s="259">
        <v>10.001827607653684</v>
      </c>
      <c r="AC48" s="259">
        <v>9.6611375935842183</v>
      </c>
      <c r="AD48" s="259">
        <v>9.1460128394746754</v>
      </c>
      <c r="AE48" s="259">
        <v>9.0518133240588412</v>
      </c>
      <c r="AF48" s="259">
        <v>9.0480008741791416</v>
      </c>
      <c r="AG48" s="259">
        <v>8.48916577898855</v>
      </c>
      <c r="AH48" s="259">
        <v>7.8348873396201748</v>
      </c>
      <c r="AI48" s="259">
        <v>7.0831793990590306</v>
      </c>
      <c r="AJ48" s="259">
        <v>6.7658052503670696</v>
      </c>
      <c r="AK48" s="259">
        <v>6.0658955653398321</v>
      </c>
      <c r="AL48" s="259">
        <v>4.9266066322229998</v>
      </c>
      <c r="AM48" s="259">
        <v>4.9124220603792006</v>
      </c>
      <c r="AN48" s="259">
        <v>4.89691578016226</v>
      </c>
      <c r="AO48" s="259">
        <v>4.5241705416211868</v>
      </c>
      <c r="AP48" s="259">
        <v>4.1023089371396777</v>
      </c>
      <c r="AQ48" s="259">
        <v>3.7035993363243471</v>
      </c>
      <c r="AR48" s="259">
        <v>3.2011717695101516</v>
      </c>
      <c r="AS48" s="259">
        <v>2.8646220155040645</v>
      </c>
      <c r="AT48" s="259">
        <v>2.6701219384207757</v>
      </c>
      <c r="AU48" s="259">
        <v>2.083438202563487</v>
      </c>
      <c r="AV48" s="259">
        <v>1.7707067721213223</v>
      </c>
      <c r="AW48" s="259">
        <v>1.574370984714371</v>
      </c>
      <c r="AX48" s="259">
        <v>1.3829922930848111</v>
      </c>
      <c r="AY48" s="259">
        <v>1.3294247752104591</v>
      </c>
      <c r="AZ48" s="259">
        <v>1.3008111541590957</v>
      </c>
      <c r="BA48" s="260">
        <v>1.1600087267961166</v>
      </c>
    </row>
    <row r="49" spans="1:53" x14ac:dyDescent="0.25">
      <c r="A49" s="256" t="s">
        <v>244</v>
      </c>
      <c r="B49" s="257" t="s">
        <v>245</v>
      </c>
      <c r="C49" s="258">
        <v>42.275723703066703</v>
      </c>
      <c r="D49" s="259">
        <v>55.599999999999966</v>
      </c>
      <c r="E49" s="259">
        <v>66.8</v>
      </c>
      <c r="F49" s="259">
        <v>107.70000000000059</v>
      </c>
      <c r="G49" s="259">
        <v>122.5999999999994</v>
      </c>
      <c r="H49" s="259">
        <v>110.34680424190164</v>
      </c>
      <c r="I49" s="259">
        <v>133.99999999999812</v>
      </c>
      <c r="J49" s="259">
        <v>88.200000000000287</v>
      </c>
      <c r="K49" s="259">
        <v>92.899999999999991</v>
      </c>
      <c r="L49" s="259">
        <v>82.799999999999713</v>
      </c>
      <c r="M49" s="259">
        <v>109.67803573134546</v>
      </c>
      <c r="N49" s="259">
        <v>110.58565013853197</v>
      </c>
      <c r="O49" s="259">
        <v>87.41759816566416</v>
      </c>
      <c r="P49" s="259">
        <v>93.22155345371138</v>
      </c>
      <c r="Q49" s="259">
        <v>88.707352782315638</v>
      </c>
      <c r="R49" s="259">
        <v>69.623562228363696</v>
      </c>
      <c r="S49" s="259">
        <v>69.681809604438158</v>
      </c>
      <c r="T49" s="259">
        <v>70.910281115379533</v>
      </c>
      <c r="U49" s="259">
        <v>71.660238844489839</v>
      </c>
      <c r="V49" s="259">
        <v>71.929136879759952</v>
      </c>
      <c r="W49" s="259">
        <v>71.855860133135309</v>
      </c>
      <c r="X49" s="259">
        <v>69.77086237582715</v>
      </c>
      <c r="Y49" s="259">
        <v>67.892635297106295</v>
      </c>
      <c r="Z49" s="259">
        <v>63.42714609112771</v>
      </c>
      <c r="AA49" s="259">
        <v>60.71594683440172</v>
      </c>
      <c r="AB49" s="259">
        <v>59.610449647662861</v>
      </c>
      <c r="AC49" s="259">
        <v>57.657938042155436</v>
      </c>
      <c r="AD49" s="259">
        <v>52.978369613946057</v>
      </c>
      <c r="AE49" s="259">
        <v>52.11738971674</v>
      </c>
      <c r="AF49" s="259">
        <v>49.915462518080325</v>
      </c>
      <c r="AG49" s="259">
        <v>43.243510678337188</v>
      </c>
      <c r="AH49" s="259">
        <v>41.579023602127627</v>
      </c>
      <c r="AI49" s="259">
        <v>37.101784338393969</v>
      </c>
      <c r="AJ49" s="259">
        <v>34.752746390590708</v>
      </c>
      <c r="AK49" s="259">
        <v>33.11051550915483</v>
      </c>
      <c r="AL49" s="259">
        <v>30.62504966819543</v>
      </c>
      <c r="AM49" s="259">
        <v>30.426874717997098</v>
      </c>
      <c r="AN49" s="259">
        <v>28.851714602633617</v>
      </c>
      <c r="AO49" s="259">
        <v>26.873276889283588</v>
      </c>
      <c r="AP49" s="259">
        <v>25.18640855676054</v>
      </c>
      <c r="AQ49" s="259">
        <v>23.775995513090955</v>
      </c>
      <c r="AR49" s="259">
        <v>21.144701073089674</v>
      </c>
      <c r="AS49" s="259">
        <v>19.081318339264218</v>
      </c>
      <c r="AT49" s="259">
        <v>15.697504824434136</v>
      </c>
      <c r="AU49" s="259">
        <v>13.632934419720902</v>
      </c>
      <c r="AV49" s="259">
        <v>12.705584449658648</v>
      </c>
      <c r="AW49" s="259">
        <v>11.551242841415982</v>
      </c>
      <c r="AX49" s="259">
        <v>9.4635838771210636</v>
      </c>
      <c r="AY49" s="259">
        <v>8.9749182380026831</v>
      </c>
      <c r="AZ49" s="259">
        <v>8.2589000220537834</v>
      </c>
      <c r="BA49" s="260">
        <v>6.3692023038286614</v>
      </c>
    </row>
    <row r="50" spans="1:53" x14ac:dyDescent="0.25">
      <c r="A50" s="256" t="s">
        <v>246</v>
      </c>
      <c r="B50" s="257" t="s">
        <v>247</v>
      </c>
      <c r="C50" s="258">
        <v>84.025850264889797</v>
      </c>
      <c r="D50" s="259">
        <v>62.394589999999994</v>
      </c>
      <c r="E50" s="259">
        <v>65.184079999999994</v>
      </c>
      <c r="F50" s="259">
        <v>61.399949999999968</v>
      </c>
      <c r="G50" s="259">
        <v>97.099849999999989</v>
      </c>
      <c r="H50" s="259">
        <v>82.425724929207092</v>
      </c>
      <c r="I50" s="259">
        <v>104.00003999999998</v>
      </c>
      <c r="J50" s="259">
        <v>85.299920000000029</v>
      </c>
      <c r="K50" s="259">
        <v>87.199389999999994</v>
      </c>
      <c r="L50" s="259">
        <v>147.30019999999999</v>
      </c>
      <c r="M50" s="259">
        <v>430.28079039539563</v>
      </c>
      <c r="N50" s="259">
        <v>281.59929750324108</v>
      </c>
      <c r="O50" s="259">
        <v>185.9176459348426</v>
      </c>
      <c r="P50" s="259">
        <v>238.5353800334079</v>
      </c>
      <c r="Q50" s="259">
        <v>292.53835786098233</v>
      </c>
      <c r="R50" s="259">
        <v>71.15219260533101</v>
      </c>
      <c r="S50" s="259">
        <v>73.285142595480082</v>
      </c>
      <c r="T50" s="259">
        <v>74.547552916588472</v>
      </c>
      <c r="U50" s="259">
        <v>75.282115595025971</v>
      </c>
      <c r="V50" s="259">
        <v>75.250300546135989</v>
      </c>
      <c r="W50" s="259">
        <v>74.833963585551373</v>
      </c>
      <c r="X50" s="259">
        <v>73.500831688989834</v>
      </c>
      <c r="Y50" s="259">
        <v>73.573794838232729</v>
      </c>
      <c r="Z50" s="259">
        <v>70.396139039179658</v>
      </c>
      <c r="AA50" s="259">
        <v>65.760947440137713</v>
      </c>
      <c r="AB50" s="259">
        <v>65.824080049636564</v>
      </c>
      <c r="AC50" s="259">
        <v>65.092297120503218</v>
      </c>
      <c r="AD50" s="259">
        <v>60.670375618386572</v>
      </c>
      <c r="AE50" s="259">
        <v>60.250798930033127</v>
      </c>
      <c r="AF50" s="259">
        <v>58.083993474874596</v>
      </c>
      <c r="AG50" s="259">
        <v>50.266825116971262</v>
      </c>
      <c r="AH50" s="259">
        <v>46.721610941112516</v>
      </c>
      <c r="AI50" s="259">
        <v>43.868616930241537</v>
      </c>
      <c r="AJ50" s="259">
        <v>40.966200160384759</v>
      </c>
      <c r="AK50" s="259">
        <v>39.771209619498869</v>
      </c>
      <c r="AL50" s="259">
        <v>34.248259494389146</v>
      </c>
      <c r="AM50" s="259">
        <v>33.947276680349759</v>
      </c>
      <c r="AN50" s="259">
        <v>32.107190515484817</v>
      </c>
      <c r="AO50" s="259">
        <v>29.084192555507677</v>
      </c>
      <c r="AP50" s="259">
        <v>26.413728908968245</v>
      </c>
      <c r="AQ50" s="259">
        <v>24.097755745085337</v>
      </c>
      <c r="AR50" s="259">
        <v>21.407947888452604</v>
      </c>
      <c r="AS50" s="259">
        <v>20.356475500267123</v>
      </c>
      <c r="AT50" s="259">
        <v>17.25775270031972</v>
      </c>
      <c r="AU50" s="259">
        <v>14.09846868599843</v>
      </c>
      <c r="AV50" s="259">
        <v>13.609942075191704</v>
      </c>
      <c r="AW50" s="259">
        <v>13.065307221722335</v>
      </c>
      <c r="AX50" s="259">
        <v>10.984951490568324</v>
      </c>
      <c r="AY50" s="259">
        <v>10.616725892501062</v>
      </c>
      <c r="AZ50" s="259">
        <v>9.7319174364101624</v>
      </c>
      <c r="BA50" s="260">
        <v>7.4838662212714668</v>
      </c>
    </row>
    <row r="51" spans="1:53" x14ac:dyDescent="0.25">
      <c r="A51" s="256" t="s">
        <v>248</v>
      </c>
      <c r="B51" s="257" t="s">
        <v>249</v>
      </c>
      <c r="C51" s="258">
        <v>4065.9299215589072</v>
      </c>
      <c r="D51" s="259">
        <v>4923.2214000000013</v>
      </c>
      <c r="E51" s="259">
        <v>4685.1868499999964</v>
      </c>
      <c r="F51" s="259">
        <v>5347.39228</v>
      </c>
      <c r="G51" s="259">
        <v>6039.8191199999974</v>
      </c>
      <c r="H51" s="259">
        <v>5444.3454343125504</v>
      </c>
      <c r="I51" s="259">
        <v>6275.3484099999996</v>
      </c>
      <c r="J51" s="259">
        <v>5780.9121699999969</v>
      </c>
      <c r="K51" s="259">
        <v>6154.0084499999966</v>
      </c>
      <c r="L51" s="259">
        <v>5329.5244399999992</v>
      </c>
      <c r="M51" s="259">
        <v>5115.4571322133042</v>
      </c>
      <c r="N51" s="259">
        <v>5237.458475954556</v>
      </c>
      <c r="O51" s="259">
        <v>5502.4367479447583</v>
      </c>
      <c r="P51" s="259">
        <v>4733.4223427335519</v>
      </c>
      <c r="Q51" s="259">
        <v>4625.1040407768469</v>
      </c>
      <c r="R51" s="259">
        <v>4599.5521549190371</v>
      </c>
      <c r="S51" s="259">
        <v>4516.9057103328105</v>
      </c>
      <c r="T51" s="259">
        <v>4555.6525658045457</v>
      </c>
      <c r="U51" s="259">
        <v>4561.5614584665464</v>
      </c>
      <c r="V51" s="259">
        <v>4576.964184901477</v>
      </c>
      <c r="W51" s="259">
        <v>4585.6186326964716</v>
      </c>
      <c r="X51" s="259">
        <v>4523.6533434082612</v>
      </c>
      <c r="Y51" s="259">
        <v>4413.658714217263</v>
      </c>
      <c r="Z51" s="259">
        <v>4129.3955212911651</v>
      </c>
      <c r="AA51" s="259">
        <v>3957.0929773908128</v>
      </c>
      <c r="AB51" s="259">
        <v>3876.46053310347</v>
      </c>
      <c r="AC51" s="259">
        <v>3737.1546463098116</v>
      </c>
      <c r="AD51" s="259">
        <v>3498.782864409905</v>
      </c>
      <c r="AE51" s="259">
        <v>3173.9015450980351</v>
      </c>
      <c r="AF51" s="259">
        <v>3163.5592739275439</v>
      </c>
      <c r="AG51" s="259">
        <v>3032.241136141874</v>
      </c>
      <c r="AH51" s="259">
        <v>2719.8696939112033</v>
      </c>
      <c r="AI51" s="259">
        <v>2604.15739451638</v>
      </c>
      <c r="AJ51" s="259">
        <v>2024.126736669966</v>
      </c>
      <c r="AK51" s="259">
        <v>1948.4424782197907</v>
      </c>
      <c r="AL51" s="259">
        <v>1763.8410653403248</v>
      </c>
      <c r="AM51" s="259">
        <v>1757.4566473806265</v>
      </c>
      <c r="AN51" s="259">
        <v>1724.8071111055774</v>
      </c>
      <c r="AO51" s="259">
        <v>1665.8324481752363</v>
      </c>
      <c r="AP51" s="259">
        <v>1609.8718306133574</v>
      </c>
      <c r="AQ51" s="259">
        <v>1542.7076139277385</v>
      </c>
      <c r="AR51" s="259">
        <v>1430.5471957178297</v>
      </c>
      <c r="AS51" s="259">
        <v>1306.1602569354282</v>
      </c>
      <c r="AT51" s="259">
        <v>1066.3033927387414</v>
      </c>
      <c r="AU51" s="259">
        <v>925.34951749903439</v>
      </c>
      <c r="AV51" s="259">
        <v>870.859560875189</v>
      </c>
      <c r="AW51" s="259">
        <v>796.46228236873071</v>
      </c>
      <c r="AX51" s="259">
        <v>680.20425358410182</v>
      </c>
      <c r="AY51" s="259">
        <v>567.61356001284548</v>
      </c>
      <c r="AZ51" s="259">
        <v>551.34619401223063</v>
      </c>
      <c r="BA51" s="260">
        <v>506.13353369537288</v>
      </c>
    </row>
    <row r="52" spans="1:53" x14ac:dyDescent="0.25">
      <c r="A52" s="241" t="s">
        <v>109</v>
      </c>
      <c r="B52" s="433" t="s">
        <v>250</v>
      </c>
      <c r="C52" s="243">
        <v>15182.387799783266</v>
      </c>
      <c r="D52" s="434">
        <v>14342.506619999993</v>
      </c>
      <c r="E52" s="434">
        <v>12984.439450000011</v>
      </c>
      <c r="F52" s="434">
        <v>13774.60238</v>
      </c>
      <c r="G52" s="434">
        <v>14389.697459999974</v>
      </c>
      <c r="H52" s="434">
        <v>14704.3284999562</v>
      </c>
      <c r="I52" s="434">
        <v>13438.430720000004</v>
      </c>
      <c r="J52" s="434">
        <v>14491.521650000002</v>
      </c>
      <c r="K52" s="434">
        <v>13924.99468</v>
      </c>
      <c r="L52" s="434">
        <v>12015.676779999994</v>
      </c>
      <c r="M52" s="434">
        <v>13377.777124130538</v>
      </c>
      <c r="N52" s="434">
        <v>13853.499556410432</v>
      </c>
      <c r="O52" s="434">
        <v>12913.576874971845</v>
      </c>
      <c r="P52" s="434">
        <v>12927.00113061007</v>
      </c>
      <c r="Q52" s="434">
        <v>13402.788498790627</v>
      </c>
      <c r="R52" s="434">
        <v>13188.732473713895</v>
      </c>
      <c r="S52" s="434">
        <v>13192.815500159106</v>
      </c>
      <c r="T52" s="434">
        <v>13858.417206933062</v>
      </c>
      <c r="U52" s="434">
        <v>14202.160503919773</v>
      </c>
      <c r="V52" s="434">
        <v>14611.064207625528</v>
      </c>
      <c r="W52" s="434">
        <v>15037.526983448455</v>
      </c>
      <c r="X52" s="434">
        <v>15426.745973876601</v>
      </c>
      <c r="Y52" s="434">
        <v>15845.169983453379</v>
      </c>
      <c r="Z52" s="434">
        <v>16389.650085336485</v>
      </c>
      <c r="AA52" s="434">
        <v>16720.441052224</v>
      </c>
      <c r="AB52" s="434">
        <v>17045.837989372791</v>
      </c>
      <c r="AC52" s="434">
        <v>17397.829956543712</v>
      </c>
      <c r="AD52" s="434">
        <v>18001.100246142625</v>
      </c>
      <c r="AE52" s="434">
        <v>18424.983807298864</v>
      </c>
      <c r="AF52" s="434">
        <v>18628.975492811795</v>
      </c>
      <c r="AG52" s="434">
        <v>19145.086001710766</v>
      </c>
      <c r="AH52" s="434">
        <v>19484.068904349682</v>
      </c>
      <c r="AI52" s="434">
        <v>19858.083507080824</v>
      </c>
      <c r="AJ52" s="434">
        <v>20282.909392785463</v>
      </c>
      <c r="AK52" s="434">
        <v>20494.548672691006</v>
      </c>
      <c r="AL52" s="434">
        <v>20821.648211304764</v>
      </c>
      <c r="AM52" s="434">
        <v>20950.71368958208</v>
      </c>
      <c r="AN52" s="434">
        <v>21114.488221981268</v>
      </c>
      <c r="AO52" s="434">
        <v>21278.877205432851</v>
      </c>
      <c r="AP52" s="434">
        <v>21386.504411079368</v>
      </c>
      <c r="AQ52" s="434">
        <v>21494.069705008518</v>
      </c>
      <c r="AR52" s="434">
        <v>21628.746141471907</v>
      </c>
      <c r="AS52" s="434">
        <v>21751.734262865473</v>
      </c>
      <c r="AT52" s="434">
        <v>21872.231519155939</v>
      </c>
      <c r="AU52" s="434">
        <v>21962.125925419939</v>
      </c>
      <c r="AV52" s="434">
        <v>22010.701574818537</v>
      </c>
      <c r="AW52" s="434">
        <v>22064.907852417407</v>
      </c>
      <c r="AX52" s="434">
        <v>22088.220143558472</v>
      </c>
      <c r="AY52" s="434">
        <v>22090.786442932367</v>
      </c>
      <c r="AZ52" s="434">
        <v>22161.860631829757</v>
      </c>
      <c r="BA52" s="245">
        <v>22151.538313075398</v>
      </c>
    </row>
    <row r="53" spans="1:53" x14ac:dyDescent="0.25">
      <c r="A53" s="246" t="s">
        <v>44</v>
      </c>
      <c r="B53" s="247" t="s">
        <v>251</v>
      </c>
      <c r="C53" s="248">
        <v>15182.387799783266</v>
      </c>
      <c r="D53" s="249">
        <v>14342.506619999993</v>
      </c>
      <c r="E53" s="249">
        <v>12984.439450000011</v>
      </c>
      <c r="F53" s="249">
        <v>13774.60238</v>
      </c>
      <c r="G53" s="249">
        <v>14389.697459999974</v>
      </c>
      <c r="H53" s="249">
        <v>14704.3284999562</v>
      </c>
      <c r="I53" s="249">
        <v>13438.430720000004</v>
      </c>
      <c r="J53" s="249">
        <v>14491.521650000002</v>
      </c>
      <c r="K53" s="249">
        <v>13924.99468</v>
      </c>
      <c r="L53" s="249">
        <v>12015.676779999994</v>
      </c>
      <c r="M53" s="249">
        <v>13377.777124130538</v>
      </c>
      <c r="N53" s="249">
        <v>13853.499556410432</v>
      </c>
      <c r="O53" s="249">
        <v>12913.576874971845</v>
      </c>
      <c r="P53" s="249">
        <v>12927.00113061007</v>
      </c>
      <c r="Q53" s="249">
        <v>13402.788498790627</v>
      </c>
      <c r="R53" s="249">
        <v>13188.732473713895</v>
      </c>
      <c r="S53" s="249">
        <v>13192.815500159106</v>
      </c>
      <c r="T53" s="249">
        <v>13858.417206933062</v>
      </c>
      <c r="U53" s="249">
        <v>14202.160503919773</v>
      </c>
      <c r="V53" s="249">
        <v>14611.064207625528</v>
      </c>
      <c r="W53" s="249">
        <v>15037.526983448455</v>
      </c>
      <c r="X53" s="249">
        <v>15426.745973876601</v>
      </c>
      <c r="Y53" s="249">
        <v>15845.169983453379</v>
      </c>
      <c r="Z53" s="249">
        <v>16389.650085336485</v>
      </c>
      <c r="AA53" s="249">
        <v>16720.441052224</v>
      </c>
      <c r="AB53" s="249">
        <v>17045.837989372791</v>
      </c>
      <c r="AC53" s="249">
        <v>17397.829956543712</v>
      </c>
      <c r="AD53" s="249">
        <v>18001.100246142625</v>
      </c>
      <c r="AE53" s="249">
        <v>18424.983807298864</v>
      </c>
      <c r="AF53" s="249">
        <v>18628.975492811795</v>
      </c>
      <c r="AG53" s="249">
        <v>19145.086001710766</v>
      </c>
      <c r="AH53" s="249">
        <v>19484.068904349682</v>
      </c>
      <c r="AI53" s="249">
        <v>19858.083507080824</v>
      </c>
      <c r="AJ53" s="249">
        <v>20282.909392785463</v>
      </c>
      <c r="AK53" s="249">
        <v>20494.548672691006</v>
      </c>
      <c r="AL53" s="249">
        <v>20821.648211304764</v>
      </c>
      <c r="AM53" s="249">
        <v>20950.71368958208</v>
      </c>
      <c r="AN53" s="249">
        <v>21114.488221981268</v>
      </c>
      <c r="AO53" s="249">
        <v>21278.877205432851</v>
      </c>
      <c r="AP53" s="249">
        <v>21386.504411079368</v>
      </c>
      <c r="AQ53" s="249">
        <v>21494.069705008518</v>
      </c>
      <c r="AR53" s="249">
        <v>21628.746141471907</v>
      </c>
      <c r="AS53" s="249">
        <v>21751.734262865473</v>
      </c>
      <c r="AT53" s="249">
        <v>21872.231519155939</v>
      </c>
      <c r="AU53" s="249">
        <v>21962.125925419939</v>
      </c>
      <c r="AV53" s="249">
        <v>22010.701574818537</v>
      </c>
      <c r="AW53" s="249">
        <v>22064.907852417407</v>
      </c>
      <c r="AX53" s="249">
        <v>22088.220143558472</v>
      </c>
      <c r="AY53" s="249">
        <v>22090.786442932367</v>
      </c>
      <c r="AZ53" s="249">
        <v>22161.860631829757</v>
      </c>
      <c r="BA53" s="250">
        <v>22151.538313075398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0B11-0D5B-4F0B-B4CF-FBD51F444B83}">
  <sheetPr>
    <tabColor theme="8" tint="0.59999389629810485"/>
    <pageSetUpPr fitToPage="1"/>
  </sheetPr>
  <dimension ref="A1:BA85"/>
  <sheetViews>
    <sheetView showGridLines="0" workbookViewId="0">
      <pane xSplit="2" ySplit="1" topLeftCell="H11"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5" customWidth="1"/>
    <col min="2" max="2" width="7.7265625" style="235" customWidth="1"/>
    <col min="3" max="53" width="11.7265625" style="235" customWidth="1"/>
    <col min="54" max="16384" width="9.1796875" style="235"/>
  </cols>
  <sheetData>
    <row r="1" spans="1:53" x14ac:dyDescent="0.25">
      <c r="A1" s="230" t="s">
        <v>1216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712301.44811677083</v>
      </c>
      <c r="D2" s="239">
        <v>710481.39824000001</v>
      </c>
      <c r="E2" s="239">
        <v>705371.83516999998</v>
      </c>
      <c r="F2" s="239">
        <v>715643.63958999992</v>
      </c>
      <c r="G2" s="239">
        <v>731074.88130000001</v>
      </c>
      <c r="H2" s="239">
        <v>728885.51357080112</v>
      </c>
      <c r="I2" s="239">
        <v>727581.44839000003</v>
      </c>
      <c r="J2" s="239">
        <v>718881.06212999998</v>
      </c>
      <c r="K2" s="239">
        <v>717936.96889999998</v>
      </c>
      <c r="L2" s="239">
        <v>668778.04859000002</v>
      </c>
      <c r="M2" s="239">
        <v>661964.06071686652</v>
      </c>
      <c r="N2" s="239">
        <v>649294.91067928146</v>
      </c>
      <c r="O2" s="239">
        <v>645585.35292994429</v>
      </c>
      <c r="P2" s="239">
        <v>614619.66046552407</v>
      </c>
      <c r="Q2" s="239">
        <v>612959.23036263045</v>
      </c>
      <c r="R2" s="239">
        <v>642093.4442608183</v>
      </c>
      <c r="S2" s="239">
        <v>647480.90639907587</v>
      </c>
      <c r="T2" s="239">
        <v>650482.84930222447</v>
      </c>
      <c r="U2" s="239">
        <v>650846.09618733358</v>
      </c>
      <c r="V2" s="239">
        <v>652071.6792667954</v>
      </c>
      <c r="W2" s="239">
        <v>648379.33382457192</v>
      </c>
      <c r="X2" s="239">
        <v>647068.60376351979</v>
      </c>
      <c r="Y2" s="239">
        <v>643316.19702231069</v>
      </c>
      <c r="Z2" s="239">
        <v>638563.06754475331</v>
      </c>
      <c r="AA2" s="239">
        <v>632560.43571939436</v>
      </c>
      <c r="AB2" s="239">
        <v>627375.87715853134</v>
      </c>
      <c r="AC2" s="239">
        <v>624208.52054532431</v>
      </c>
      <c r="AD2" s="239">
        <v>619521.16293412843</v>
      </c>
      <c r="AE2" s="239">
        <v>617301.20441059198</v>
      </c>
      <c r="AF2" s="239">
        <v>614636.96759188839</v>
      </c>
      <c r="AG2" s="239">
        <v>610621.19493331632</v>
      </c>
      <c r="AH2" s="239">
        <v>608930.4246421312</v>
      </c>
      <c r="AI2" s="239">
        <v>606380.99274618772</v>
      </c>
      <c r="AJ2" s="239">
        <v>602925.35872134741</v>
      </c>
      <c r="AK2" s="239">
        <v>599482.95857758494</v>
      </c>
      <c r="AL2" s="239">
        <v>593322.83628583513</v>
      </c>
      <c r="AM2" s="239">
        <v>591369.201312694</v>
      </c>
      <c r="AN2" s="239">
        <v>586334.88576619839</v>
      </c>
      <c r="AO2" s="239">
        <v>582192.13822193979</v>
      </c>
      <c r="AP2" s="239">
        <v>577784.1481355289</v>
      </c>
      <c r="AQ2" s="239">
        <v>573146.84234268242</v>
      </c>
      <c r="AR2" s="239">
        <v>567042.5471012732</v>
      </c>
      <c r="AS2" s="239">
        <v>562565.81493407546</v>
      </c>
      <c r="AT2" s="239">
        <v>556752.72551598155</v>
      </c>
      <c r="AU2" s="239">
        <v>551911.1253218744</v>
      </c>
      <c r="AV2" s="239">
        <v>547878.57891752478</v>
      </c>
      <c r="AW2" s="239">
        <v>544149.84432939324</v>
      </c>
      <c r="AX2" s="239">
        <v>538969.45725848782</v>
      </c>
      <c r="AY2" s="239">
        <v>534980.65986467234</v>
      </c>
      <c r="AZ2" s="239">
        <v>530904.19400867517</v>
      </c>
      <c r="BA2" s="240">
        <v>525684.25273496448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712301.44811677083</v>
      </c>
      <c r="D21" s="434">
        <v>710481.39824000001</v>
      </c>
      <c r="E21" s="434">
        <v>705371.83516999998</v>
      </c>
      <c r="F21" s="434">
        <v>715643.63958999992</v>
      </c>
      <c r="G21" s="434">
        <v>731074.88130000001</v>
      </c>
      <c r="H21" s="434">
        <v>728885.51357080112</v>
      </c>
      <c r="I21" s="434">
        <v>727581.44839000003</v>
      </c>
      <c r="J21" s="434">
        <v>718881.06212999998</v>
      </c>
      <c r="K21" s="434">
        <v>717936.96889999998</v>
      </c>
      <c r="L21" s="434">
        <v>668778.04859000002</v>
      </c>
      <c r="M21" s="434">
        <v>661964.06071686652</v>
      </c>
      <c r="N21" s="434">
        <v>649294.91067928146</v>
      </c>
      <c r="O21" s="434">
        <v>645585.35292994429</v>
      </c>
      <c r="P21" s="434">
        <v>614619.66046552407</v>
      </c>
      <c r="Q21" s="434">
        <v>612959.23036263045</v>
      </c>
      <c r="R21" s="434">
        <v>642093.4442608183</v>
      </c>
      <c r="S21" s="434">
        <v>647480.90639907587</v>
      </c>
      <c r="T21" s="434">
        <v>650482.84930222447</v>
      </c>
      <c r="U21" s="434">
        <v>650846.09618733358</v>
      </c>
      <c r="V21" s="434">
        <v>652071.6792667954</v>
      </c>
      <c r="W21" s="434">
        <v>648379.33382457192</v>
      </c>
      <c r="X21" s="434">
        <v>647068.60376351979</v>
      </c>
      <c r="Y21" s="434">
        <v>643316.19702231069</v>
      </c>
      <c r="Z21" s="434">
        <v>638563.06754475331</v>
      </c>
      <c r="AA21" s="434">
        <v>632560.43571939436</v>
      </c>
      <c r="AB21" s="434">
        <v>627375.87715853134</v>
      </c>
      <c r="AC21" s="434">
        <v>624208.52054532431</v>
      </c>
      <c r="AD21" s="434">
        <v>619521.16293412843</v>
      </c>
      <c r="AE21" s="434">
        <v>617301.20441059198</v>
      </c>
      <c r="AF21" s="434">
        <v>614636.96759188839</v>
      </c>
      <c r="AG21" s="434">
        <v>610621.19493331632</v>
      </c>
      <c r="AH21" s="434">
        <v>608930.4246421312</v>
      </c>
      <c r="AI21" s="434">
        <v>606380.99274618772</v>
      </c>
      <c r="AJ21" s="434">
        <v>602925.35872134741</v>
      </c>
      <c r="AK21" s="434">
        <v>599482.95857758494</v>
      </c>
      <c r="AL21" s="434">
        <v>593322.83628583513</v>
      </c>
      <c r="AM21" s="434">
        <v>591369.201312694</v>
      </c>
      <c r="AN21" s="434">
        <v>586334.88576619839</v>
      </c>
      <c r="AO21" s="434">
        <v>582192.13822193979</v>
      </c>
      <c r="AP21" s="434">
        <v>577784.1481355289</v>
      </c>
      <c r="AQ21" s="434">
        <v>573146.84234268242</v>
      </c>
      <c r="AR21" s="434">
        <v>567042.5471012732</v>
      </c>
      <c r="AS21" s="434">
        <v>562565.81493407546</v>
      </c>
      <c r="AT21" s="434">
        <v>556752.72551598155</v>
      </c>
      <c r="AU21" s="434">
        <v>551911.1253218744</v>
      </c>
      <c r="AV21" s="434">
        <v>547878.57891752478</v>
      </c>
      <c r="AW21" s="434">
        <v>544149.84432939324</v>
      </c>
      <c r="AX21" s="434">
        <v>538969.45725848782</v>
      </c>
      <c r="AY21" s="434">
        <v>534980.65986467234</v>
      </c>
      <c r="AZ21" s="434">
        <v>530904.19400867517</v>
      </c>
      <c r="BA21" s="245">
        <v>525684.25273496448</v>
      </c>
    </row>
    <row r="22" spans="1:53" x14ac:dyDescent="0.25">
      <c r="A22" s="246" t="s">
        <v>192</v>
      </c>
      <c r="B22" s="247" t="s">
        <v>193</v>
      </c>
      <c r="C22" s="248">
        <v>712301.44811677083</v>
      </c>
      <c r="D22" s="249">
        <v>710481.39824000001</v>
      </c>
      <c r="E22" s="249">
        <v>705371.83516999998</v>
      </c>
      <c r="F22" s="249">
        <v>715643.63958999992</v>
      </c>
      <c r="G22" s="249">
        <v>731074.88130000001</v>
      </c>
      <c r="H22" s="249">
        <v>728885.51357080112</v>
      </c>
      <c r="I22" s="249">
        <v>727581.44839000003</v>
      </c>
      <c r="J22" s="249">
        <v>718881.06212999998</v>
      </c>
      <c r="K22" s="249">
        <v>717936.96889999998</v>
      </c>
      <c r="L22" s="249">
        <v>668778.04859000002</v>
      </c>
      <c r="M22" s="249">
        <v>661964.06071686652</v>
      </c>
      <c r="N22" s="249">
        <v>649294.91067928146</v>
      </c>
      <c r="O22" s="249">
        <v>645585.35292994429</v>
      </c>
      <c r="P22" s="249">
        <v>614619.66046552407</v>
      </c>
      <c r="Q22" s="249">
        <v>612959.23036263045</v>
      </c>
      <c r="R22" s="249">
        <v>642093.4442608183</v>
      </c>
      <c r="S22" s="249">
        <v>647480.90639907587</v>
      </c>
      <c r="T22" s="249">
        <v>650482.84930222447</v>
      </c>
      <c r="U22" s="249">
        <v>650846.09618733358</v>
      </c>
      <c r="V22" s="249">
        <v>652071.6792667954</v>
      </c>
      <c r="W22" s="249">
        <v>648379.33382457192</v>
      </c>
      <c r="X22" s="249">
        <v>647068.60376351979</v>
      </c>
      <c r="Y22" s="249">
        <v>643316.19702231069</v>
      </c>
      <c r="Z22" s="249">
        <v>638563.06754475331</v>
      </c>
      <c r="AA22" s="249">
        <v>632560.43571939436</v>
      </c>
      <c r="AB22" s="249">
        <v>627375.87715853134</v>
      </c>
      <c r="AC22" s="249">
        <v>624208.52054532431</v>
      </c>
      <c r="AD22" s="249">
        <v>619521.16293412843</v>
      </c>
      <c r="AE22" s="249">
        <v>617301.20441059198</v>
      </c>
      <c r="AF22" s="249">
        <v>614636.96759188839</v>
      </c>
      <c r="AG22" s="249">
        <v>610621.19493331632</v>
      </c>
      <c r="AH22" s="249">
        <v>608930.4246421312</v>
      </c>
      <c r="AI22" s="249">
        <v>606380.99274618772</v>
      </c>
      <c r="AJ22" s="249">
        <v>602925.35872134741</v>
      </c>
      <c r="AK22" s="249">
        <v>599482.95857758494</v>
      </c>
      <c r="AL22" s="249">
        <v>593322.83628583513</v>
      </c>
      <c r="AM22" s="249">
        <v>591369.201312694</v>
      </c>
      <c r="AN22" s="249">
        <v>586334.88576619839</v>
      </c>
      <c r="AO22" s="249">
        <v>582192.13822193979</v>
      </c>
      <c r="AP22" s="249">
        <v>577784.1481355289</v>
      </c>
      <c r="AQ22" s="249">
        <v>573146.84234268242</v>
      </c>
      <c r="AR22" s="249">
        <v>567042.5471012732</v>
      </c>
      <c r="AS22" s="249">
        <v>562565.81493407546</v>
      </c>
      <c r="AT22" s="249">
        <v>556752.72551598155</v>
      </c>
      <c r="AU22" s="249">
        <v>551911.1253218744</v>
      </c>
      <c r="AV22" s="249">
        <v>547878.57891752478</v>
      </c>
      <c r="AW22" s="249">
        <v>544149.84432939324</v>
      </c>
      <c r="AX22" s="249">
        <v>538969.45725848782</v>
      </c>
      <c r="AY22" s="249">
        <v>534980.65986467234</v>
      </c>
      <c r="AZ22" s="249">
        <v>530904.19400867517</v>
      </c>
      <c r="BA22" s="250">
        <v>525684.25273496448</v>
      </c>
    </row>
    <row r="23" spans="1:53" x14ac:dyDescent="0.25">
      <c r="A23" s="251" t="s">
        <v>194</v>
      </c>
      <c r="B23" s="252" t="s">
        <v>195</v>
      </c>
      <c r="C23" s="253">
        <v>662190.75172465551</v>
      </c>
      <c r="D23" s="254">
        <v>658142.94371999998</v>
      </c>
      <c r="E23" s="254">
        <v>647392.47489000007</v>
      </c>
      <c r="F23" s="254">
        <v>665893.7416699999</v>
      </c>
      <c r="G23" s="254">
        <v>682852.11252999993</v>
      </c>
      <c r="H23" s="254">
        <v>683410.40538357128</v>
      </c>
      <c r="I23" s="254">
        <v>671641.80058999988</v>
      </c>
      <c r="J23" s="254">
        <v>661931.36867</v>
      </c>
      <c r="K23" s="254">
        <v>664343.24349000002</v>
      </c>
      <c r="L23" s="254">
        <v>615241.35457999993</v>
      </c>
      <c r="M23" s="254">
        <v>611039.33097433078</v>
      </c>
      <c r="N23" s="254">
        <v>594382.23950495396</v>
      </c>
      <c r="O23" s="254">
        <v>594716.7835448347</v>
      </c>
      <c r="P23" s="254">
        <v>560706.08312855789</v>
      </c>
      <c r="Q23" s="254">
        <v>558638.24837648112</v>
      </c>
      <c r="R23" s="254">
        <v>589957.0880438718</v>
      </c>
      <c r="S23" s="254">
        <v>592953.54904680571</v>
      </c>
      <c r="T23" s="254">
        <v>594671.78611768794</v>
      </c>
      <c r="U23" s="254">
        <v>589294.77402070491</v>
      </c>
      <c r="V23" s="254">
        <v>590489.6517992774</v>
      </c>
      <c r="W23" s="254">
        <v>585020.28098429553</v>
      </c>
      <c r="X23" s="254">
        <v>585955.4932058648</v>
      </c>
      <c r="Y23" s="254">
        <v>581108.68509499577</v>
      </c>
      <c r="Z23" s="254">
        <v>575578.68443351937</v>
      </c>
      <c r="AA23" s="254">
        <v>568544.15285050124</v>
      </c>
      <c r="AB23" s="254">
        <v>559582.538350077</v>
      </c>
      <c r="AC23" s="254">
        <v>556215.96726106014</v>
      </c>
      <c r="AD23" s="254">
        <v>551342.52956518182</v>
      </c>
      <c r="AE23" s="254">
        <v>548585.23328621336</v>
      </c>
      <c r="AF23" s="254">
        <v>544119.31366914639</v>
      </c>
      <c r="AG23" s="254">
        <v>539940.23561132548</v>
      </c>
      <c r="AH23" s="254">
        <v>537676.60614412616</v>
      </c>
      <c r="AI23" s="254">
        <v>534509.69148229656</v>
      </c>
      <c r="AJ23" s="254">
        <v>530742.61228481506</v>
      </c>
      <c r="AK23" s="254">
        <v>526545.15791821596</v>
      </c>
      <c r="AL23" s="254">
        <v>515325.80685096158</v>
      </c>
      <c r="AM23" s="254">
        <v>514190.69858914579</v>
      </c>
      <c r="AN23" s="254">
        <v>505510.29766916885</v>
      </c>
      <c r="AO23" s="254">
        <v>499738.83003412839</v>
      </c>
      <c r="AP23" s="254">
        <v>494542.03880372125</v>
      </c>
      <c r="AQ23" s="254">
        <v>488299.58373257145</v>
      </c>
      <c r="AR23" s="254">
        <v>477935.21226456424</v>
      </c>
      <c r="AS23" s="254">
        <v>472365.09152029507</v>
      </c>
      <c r="AT23" s="254">
        <v>465454.23850995954</v>
      </c>
      <c r="AU23" s="254">
        <v>459558.00660710881</v>
      </c>
      <c r="AV23" s="254">
        <v>455176.20362241217</v>
      </c>
      <c r="AW23" s="254">
        <v>451167.31035909423</v>
      </c>
      <c r="AX23" s="254">
        <v>445433.00715524214</v>
      </c>
      <c r="AY23" s="254">
        <v>440948.87108038744</v>
      </c>
      <c r="AZ23" s="254">
        <v>436480.33254555851</v>
      </c>
      <c r="BA23" s="255">
        <v>430905.76114943367</v>
      </c>
    </row>
    <row r="24" spans="1:53" x14ac:dyDescent="0.25">
      <c r="A24" s="256" t="s">
        <v>196</v>
      </c>
      <c r="B24" s="257" t="s">
        <v>197</v>
      </c>
      <c r="C24" s="258">
        <v>656223.54730313399</v>
      </c>
      <c r="D24" s="259">
        <v>651662.14049000002</v>
      </c>
      <c r="E24" s="259">
        <v>639888.6746100001</v>
      </c>
      <c r="F24" s="259">
        <v>658024.55375000008</v>
      </c>
      <c r="G24" s="259">
        <v>675424.90527999995</v>
      </c>
      <c r="H24" s="259">
        <v>675822.96454562095</v>
      </c>
      <c r="I24" s="259">
        <v>661186.69778999989</v>
      </c>
      <c r="J24" s="259">
        <v>653308.94592999993</v>
      </c>
      <c r="K24" s="259">
        <v>657055.82381999982</v>
      </c>
      <c r="L24" s="259">
        <v>606747.64263999998</v>
      </c>
      <c r="M24" s="259">
        <v>603669.26217102422</v>
      </c>
      <c r="N24" s="259">
        <v>587664.00686937408</v>
      </c>
      <c r="O24" s="259">
        <v>588188.93217362557</v>
      </c>
      <c r="P24" s="259">
        <v>554085.9680196963</v>
      </c>
      <c r="Q24" s="259">
        <v>553404.94476569537</v>
      </c>
      <c r="R24" s="259">
        <v>583668.9459854106</v>
      </c>
      <c r="S24" s="259">
        <v>586567.46546038275</v>
      </c>
      <c r="T24" s="259">
        <v>588236.36283449084</v>
      </c>
      <c r="U24" s="259">
        <v>582809.96147181524</v>
      </c>
      <c r="V24" s="259">
        <v>583978.21880716574</v>
      </c>
      <c r="W24" s="259">
        <v>578501.60627784557</v>
      </c>
      <c r="X24" s="259">
        <v>579428.74439579039</v>
      </c>
      <c r="Y24" s="259">
        <v>574585.49773016782</v>
      </c>
      <c r="Z24" s="259">
        <v>569075.93483862199</v>
      </c>
      <c r="AA24" s="259">
        <v>562065.77882267802</v>
      </c>
      <c r="AB24" s="259">
        <v>553126.60359753645</v>
      </c>
      <c r="AC24" s="259">
        <v>549773.88102671038</v>
      </c>
      <c r="AD24" s="259">
        <v>544933.60015313001</v>
      </c>
      <c r="AE24" s="259">
        <v>542182.76532397477</v>
      </c>
      <c r="AF24" s="259">
        <v>537730.6607159503</v>
      </c>
      <c r="AG24" s="259">
        <v>533590.25559639384</v>
      </c>
      <c r="AH24" s="259">
        <v>531328.15723606804</v>
      </c>
      <c r="AI24" s="259">
        <v>528177.81763489614</v>
      </c>
      <c r="AJ24" s="259">
        <v>524430.66006739787</v>
      </c>
      <c r="AK24" s="259">
        <v>520242.21522275335</v>
      </c>
      <c r="AL24" s="259">
        <v>509048.80400462792</v>
      </c>
      <c r="AM24" s="259">
        <v>507912.43319663126</v>
      </c>
      <c r="AN24" s="259">
        <v>499263.29688035173</v>
      </c>
      <c r="AO24" s="259">
        <v>493521.76339892036</v>
      </c>
      <c r="AP24" s="259">
        <v>488354.77863143315</v>
      </c>
      <c r="AQ24" s="259">
        <v>482142.01564204652</v>
      </c>
      <c r="AR24" s="259">
        <v>471809.51331795438</v>
      </c>
      <c r="AS24" s="259">
        <v>466261.00668792671</v>
      </c>
      <c r="AT24" s="259">
        <v>459399.18210695661</v>
      </c>
      <c r="AU24" s="259">
        <v>453555.41074521991</v>
      </c>
      <c r="AV24" s="259">
        <v>449193.18263548089</v>
      </c>
      <c r="AW24" s="259">
        <v>445204.27987097891</v>
      </c>
      <c r="AX24" s="259">
        <v>439519.53327128565</v>
      </c>
      <c r="AY24" s="259">
        <v>435059.70681412646</v>
      </c>
      <c r="AZ24" s="259">
        <v>430626.3241853551</v>
      </c>
      <c r="BA24" s="260">
        <v>425109.86439220869</v>
      </c>
    </row>
    <row r="25" spans="1:53" x14ac:dyDescent="0.25">
      <c r="A25" s="256" t="s">
        <v>198</v>
      </c>
      <c r="B25" s="257" t="s">
        <v>199</v>
      </c>
      <c r="C25" s="258">
        <v>5967.2044215216247</v>
      </c>
      <c r="D25" s="259">
        <v>6480.8032299999986</v>
      </c>
      <c r="E25" s="259">
        <v>7503.8002799999995</v>
      </c>
      <c r="F25" s="259">
        <v>7869.1879199999985</v>
      </c>
      <c r="G25" s="259">
        <v>7427.2072499999986</v>
      </c>
      <c r="H25" s="259">
        <v>7587.4408379505412</v>
      </c>
      <c r="I25" s="259">
        <v>10455.102799999999</v>
      </c>
      <c r="J25" s="259">
        <v>8622.4227399999982</v>
      </c>
      <c r="K25" s="259">
        <v>7287.4196699999984</v>
      </c>
      <c r="L25" s="259">
        <v>8493.7119400000011</v>
      </c>
      <c r="M25" s="259">
        <v>7370.0688033065908</v>
      </c>
      <c r="N25" s="259">
        <v>6718.2326355801106</v>
      </c>
      <c r="O25" s="259">
        <v>6527.8513712090135</v>
      </c>
      <c r="P25" s="259">
        <v>6620.1151088614351</v>
      </c>
      <c r="Q25" s="259">
        <v>5233.3036107857979</v>
      </c>
      <c r="R25" s="259">
        <v>6288.1420584610987</v>
      </c>
      <c r="S25" s="259">
        <v>6386.0835864229775</v>
      </c>
      <c r="T25" s="259">
        <v>6435.4232831972431</v>
      </c>
      <c r="U25" s="259">
        <v>6484.8125488896703</v>
      </c>
      <c r="V25" s="259">
        <v>6511.4329921118297</v>
      </c>
      <c r="W25" s="259">
        <v>6518.6747064499505</v>
      </c>
      <c r="X25" s="259">
        <v>6526.7488100744777</v>
      </c>
      <c r="Y25" s="259">
        <v>6523.1873648280271</v>
      </c>
      <c r="Z25" s="259">
        <v>6502.7495948972228</v>
      </c>
      <c r="AA25" s="259">
        <v>6478.374027822978</v>
      </c>
      <c r="AB25" s="259">
        <v>6455.9347525405447</v>
      </c>
      <c r="AC25" s="259">
        <v>6442.0862343498275</v>
      </c>
      <c r="AD25" s="259">
        <v>6408.9294120519125</v>
      </c>
      <c r="AE25" s="259">
        <v>6402.4679622385511</v>
      </c>
      <c r="AF25" s="259">
        <v>6388.6529531960778</v>
      </c>
      <c r="AG25" s="259">
        <v>6349.9800149315697</v>
      </c>
      <c r="AH25" s="259">
        <v>6348.4489080579851</v>
      </c>
      <c r="AI25" s="259">
        <v>6331.8738474004658</v>
      </c>
      <c r="AJ25" s="259">
        <v>6311.9522174172835</v>
      </c>
      <c r="AK25" s="259">
        <v>6302.942695462445</v>
      </c>
      <c r="AL25" s="259">
        <v>6277.0028463336712</v>
      </c>
      <c r="AM25" s="259">
        <v>6278.2653925144914</v>
      </c>
      <c r="AN25" s="259">
        <v>6247.0007888170594</v>
      </c>
      <c r="AO25" s="259">
        <v>6217.0666352080207</v>
      </c>
      <c r="AP25" s="259">
        <v>6187.2601722882109</v>
      </c>
      <c r="AQ25" s="259">
        <v>6157.5680905247636</v>
      </c>
      <c r="AR25" s="259">
        <v>6125.6989466097975</v>
      </c>
      <c r="AS25" s="259">
        <v>6104.0848323684577</v>
      </c>
      <c r="AT25" s="259">
        <v>6055.0564030028154</v>
      </c>
      <c r="AU25" s="259">
        <v>6002.595861888929</v>
      </c>
      <c r="AV25" s="259">
        <v>5983.0209869312648</v>
      </c>
      <c r="AW25" s="259">
        <v>5963.0304881152178</v>
      </c>
      <c r="AX25" s="259">
        <v>5913.4738839566626</v>
      </c>
      <c r="AY25" s="259">
        <v>5889.1642662610093</v>
      </c>
      <c r="AZ25" s="259">
        <v>5854.0083602034319</v>
      </c>
      <c r="BA25" s="260">
        <v>5795.8967572249321</v>
      </c>
    </row>
    <row r="26" spans="1:53" x14ac:dyDescent="0.25">
      <c r="A26" s="251" t="s">
        <v>200</v>
      </c>
      <c r="B26" s="252" t="s">
        <v>201</v>
      </c>
      <c r="C26" s="253">
        <v>50110.696392115409</v>
      </c>
      <c r="D26" s="254">
        <v>52338.454519999999</v>
      </c>
      <c r="E26" s="254">
        <v>57979.360280000008</v>
      </c>
      <c r="F26" s="254">
        <v>49749.897920000003</v>
      </c>
      <c r="G26" s="254">
        <v>48222.768769999995</v>
      </c>
      <c r="H26" s="254">
        <v>45475.108187229744</v>
      </c>
      <c r="I26" s="254">
        <v>55939.647800000006</v>
      </c>
      <c r="J26" s="254">
        <v>56949.693459999973</v>
      </c>
      <c r="K26" s="254">
        <v>53593.725409999992</v>
      </c>
      <c r="L26" s="254">
        <v>53536.694009999999</v>
      </c>
      <c r="M26" s="254">
        <v>50924.72974253571</v>
      </c>
      <c r="N26" s="254">
        <v>54912.671174327435</v>
      </c>
      <c r="O26" s="254">
        <v>50868.569385109688</v>
      </c>
      <c r="P26" s="254">
        <v>53913.577336966337</v>
      </c>
      <c r="Q26" s="254">
        <v>54320.981986149447</v>
      </c>
      <c r="R26" s="254">
        <v>52136.356216946435</v>
      </c>
      <c r="S26" s="254">
        <v>54527.357352270148</v>
      </c>
      <c r="T26" s="254">
        <v>55811.063184536506</v>
      </c>
      <c r="U26" s="254">
        <v>61551.322166628473</v>
      </c>
      <c r="V26" s="254">
        <v>61582.027467517757</v>
      </c>
      <c r="W26" s="254">
        <v>63359.052840276367</v>
      </c>
      <c r="X26" s="254">
        <v>61113.110557654916</v>
      </c>
      <c r="Y26" s="254">
        <v>62207.511927314801</v>
      </c>
      <c r="Z26" s="254">
        <v>62984.383111233772</v>
      </c>
      <c r="AA26" s="254">
        <v>64016.28286889298</v>
      </c>
      <c r="AB26" s="254">
        <v>67793.338808454311</v>
      </c>
      <c r="AC26" s="254">
        <v>67992.553284264141</v>
      </c>
      <c r="AD26" s="254">
        <v>68178.633368946699</v>
      </c>
      <c r="AE26" s="254">
        <v>68715.971124378644</v>
      </c>
      <c r="AF26" s="254">
        <v>70517.653922741796</v>
      </c>
      <c r="AG26" s="254">
        <v>70680.959321990871</v>
      </c>
      <c r="AH26" s="254">
        <v>71253.81849800497</v>
      </c>
      <c r="AI26" s="254">
        <v>71871.301263891088</v>
      </c>
      <c r="AJ26" s="254">
        <v>72182.746436532456</v>
      </c>
      <c r="AK26" s="254">
        <v>72937.800659369183</v>
      </c>
      <c r="AL26" s="254">
        <v>77997.029434873621</v>
      </c>
      <c r="AM26" s="254">
        <v>77178.502723548023</v>
      </c>
      <c r="AN26" s="254">
        <v>80824.588097029482</v>
      </c>
      <c r="AO26" s="254">
        <v>82453.308187811359</v>
      </c>
      <c r="AP26" s="254">
        <v>83242.109331807631</v>
      </c>
      <c r="AQ26" s="254">
        <v>84847.25861011105</v>
      </c>
      <c r="AR26" s="254">
        <v>89107.334836708964</v>
      </c>
      <c r="AS26" s="254">
        <v>90200.723413780113</v>
      </c>
      <c r="AT26" s="254">
        <v>91298.487006022129</v>
      </c>
      <c r="AU26" s="254">
        <v>92353.118714765602</v>
      </c>
      <c r="AV26" s="254">
        <v>92702.375295112826</v>
      </c>
      <c r="AW26" s="254">
        <v>92982.533970298973</v>
      </c>
      <c r="AX26" s="254">
        <v>93536.450103245574</v>
      </c>
      <c r="AY26" s="254">
        <v>94031.788784284843</v>
      </c>
      <c r="AZ26" s="254">
        <v>94423.861463116555</v>
      </c>
      <c r="BA26" s="255">
        <v>94778.491585530777</v>
      </c>
    </row>
    <row r="27" spans="1:53" x14ac:dyDescent="0.25">
      <c r="A27" s="256" t="s">
        <v>202</v>
      </c>
      <c r="B27" s="257" t="s">
        <v>203</v>
      </c>
      <c r="C27" s="258">
        <v>47336.884565049259</v>
      </c>
      <c r="D27" s="259">
        <v>49534.462290000003</v>
      </c>
      <c r="E27" s="259">
        <v>53537.761879999984</v>
      </c>
      <c r="F27" s="259">
        <v>45112.397810000002</v>
      </c>
      <c r="G27" s="259">
        <v>44136.261359999997</v>
      </c>
      <c r="H27" s="259">
        <v>40276.484560114921</v>
      </c>
      <c r="I27" s="259">
        <v>50182.741099999992</v>
      </c>
      <c r="J27" s="259">
        <v>51446.692669999982</v>
      </c>
      <c r="K27" s="259">
        <v>48051.92469</v>
      </c>
      <c r="L27" s="259">
        <v>48538.204189999982</v>
      </c>
      <c r="M27" s="259">
        <v>46294.509481472473</v>
      </c>
      <c r="N27" s="259">
        <v>50752.884645577811</v>
      </c>
      <c r="O27" s="259">
        <v>46397.228391226738</v>
      </c>
      <c r="P27" s="259">
        <v>48682.543794924975</v>
      </c>
      <c r="Q27" s="259">
        <v>49477.499781650062</v>
      </c>
      <c r="R27" s="259">
        <v>47013.996978765033</v>
      </c>
      <c r="S27" s="259">
        <v>49314.053111568435</v>
      </c>
      <c r="T27" s="259">
        <v>50485.499762807027</v>
      </c>
      <c r="U27" s="259">
        <v>56170.317214227405</v>
      </c>
      <c r="V27" s="259">
        <v>56153.877144461141</v>
      </c>
      <c r="W27" s="259">
        <v>57915.283586980571</v>
      </c>
      <c r="X27" s="259">
        <v>55644.487254509302</v>
      </c>
      <c r="Y27" s="259">
        <v>56742.562341776524</v>
      </c>
      <c r="Z27" s="259">
        <v>57526.182802464718</v>
      </c>
      <c r="AA27" s="259">
        <v>58577.666466122006</v>
      </c>
      <c r="AB27" s="259">
        <v>62373.238081700736</v>
      </c>
      <c r="AC27" s="259">
        <v>62580.907240040367</v>
      </c>
      <c r="AD27" s="259">
        <v>62792.908785411011</v>
      </c>
      <c r="AE27" s="259">
        <v>63341.605729098796</v>
      </c>
      <c r="AF27" s="259">
        <v>65135.980121369146</v>
      </c>
      <c r="AG27" s="259">
        <v>65313.5848195258</v>
      </c>
      <c r="AH27" s="259">
        <v>65881.899079112118</v>
      </c>
      <c r="AI27" s="259">
        <v>66502.450048817613</v>
      </c>
      <c r="AJ27" s="259">
        <v>66823.405194409279</v>
      </c>
      <c r="AK27" s="259">
        <v>67587.005359229152</v>
      </c>
      <c r="AL27" s="259">
        <v>72673.05675149009</v>
      </c>
      <c r="AM27" s="259">
        <v>71853.998334509844</v>
      </c>
      <c r="AN27" s="259">
        <v>75525.262167714536</v>
      </c>
      <c r="AO27" s="259">
        <v>77177.063965240057</v>
      </c>
      <c r="AP27" s="259">
        <v>77989.271113341238</v>
      </c>
      <c r="AQ27" s="259">
        <v>79620.343640353836</v>
      </c>
      <c r="AR27" s="259">
        <v>83914.319320546216</v>
      </c>
      <c r="AS27" s="259">
        <v>85033.663923947097</v>
      </c>
      <c r="AT27" s="259">
        <v>86165.12648304223</v>
      </c>
      <c r="AU27" s="259">
        <v>87249.479524925686</v>
      </c>
      <c r="AV27" s="259">
        <v>87623.211994290716</v>
      </c>
      <c r="AW27" s="259">
        <v>87928.067548077102</v>
      </c>
      <c r="AX27" s="259">
        <v>88524.091014966209</v>
      </c>
      <c r="AY27" s="259">
        <v>89050.808914962719</v>
      </c>
      <c r="AZ27" s="259">
        <v>89472.758036729763</v>
      </c>
      <c r="BA27" s="260">
        <v>89869.862135816176</v>
      </c>
    </row>
    <row r="28" spans="1:53" x14ac:dyDescent="0.25">
      <c r="A28" s="256" t="s">
        <v>204</v>
      </c>
      <c r="B28" s="257" t="s">
        <v>205</v>
      </c>
      <c r="C28" s="258">
        <v>2226.4730851397153</v>
      </c>
      <c r="D28" s="259">
        <v>2261.2957099999999</v>
      </c>
      <c r="E28" s="259">
        <v>2553.1014399999999</v>
      </c>
      <c r="F28" s="259">
        <v>2817.2009199999998</v>
      </c>
      <c r="G28" s="259">
        <v>3427.4054799999994</v>
      </c>
      <c r="H28" s="259">
        <v>4221.2905844908792</v>
      </c>
      <c r="I28" s="259">
        <v>4566.6017000000002</v>
      </c>
      <c r="J28" s="259">
        <v>4643.5005499999997</v>
      </c>
      <c r="K28" s="259">
        <v>4841.5011900000009</v>
      </c>
      <c r="L28" s="259">
        <v>4335.0935899999995</v>
      </c>
      <c r="M28" s="259">
        <v>3843.1747729840349</v>
      </c>
      <c r="N28" s="259">
        <v>3395.2176883283414</v>
      </c>
      <c r="O28" s="259">
        <v>3304.6969702281526</v>
      </c>
      <c r="P28" s="259">
        <v>3861.7312527152135</v>
      </c>
      <c r="Q28" s="259">
        <v>3519.4411020244665</v>
      </c>
      <c r="R28" s="259">
        <v>3588.610457059126</v>
      </c>
      <c r="S28" s="259">
        <v>3640.8469669128312</v>
      </c>
      <c r="T28" s="259">
        <v>3672.6221478060634</v>
      </c>
      <c r="U28" s="259">
        <v>3712.5105125879363</v>
      </c>
      <c r="V28" s="259">
        <v>3747.4704395926519</v>
      </c>
      <c r="W28" s="259">
        <v>3758.6111898069189</v>
      </c>
      <c r="X28" s="259">
        <v>3776.5184127229354</v>
      </c>
      <c r="Y28" s="259">
        <v>3776.5240546294012</v>
      </c>
      <c r="Z28" s="259">
        <v>3778.4554125210325</v>
      </c>
      <c r="AA28" s="259">
        <v>3760.5538728551769</v>
      </c>
      <c r="AB28" s="259">
        <v>3746.0801276340494</v>
      </c>
      <c r="AC28" s="259">
        <v>3742.2687412158716</v>
      </c>
      <c r="AD28" s="259">
        <v>3721.2883152495124</v>
      </c>
      <c r="AE28" s="259">
        <v>3715.8179007397944</v>
      </c>
      <c r="AF28" s="259">
        <v>3718.8786019520371</v>
      </c>
      <c r="AG28" s="259">
        <v>3703.9158874080399</v>
      </c>
      <c r="AH28" s="259">
        <v>3715.8833825576598</v>
      </c>
      <c r="AI28" s="259">
        <v>3714.472329556605</v>
      </c>
      <c r="AJ28" s="259">
        <v>3712.9594961306652</v>
      </c>
      <c r="AK28" s="259">
        <v>3708.032145496898</v>
      </c>
      <c r="AL28" s="259">
        <v>3687.0992361759754</v>
      </c>
      <c r="AM28" s="259">
        <v>3691.6604559406242</v>
      </c>
      <c r="AN28" s="259">
        <v>3674.3562878370581</v>
      </c>
      <c r="AO28" s="259">
        <v>3661.9315669563034</v>
      </c>
      <c r="AP28" s="259">
        <v>3649.3028801455562</v>
      </c>
      <c r="AQ28" s="259">
        <v>3636.50883864447</v>
      </c>
      <c r="AR28" s="259">
        <v>3615.9727046778489</v>
      </c>
      <c r="AS28" s="259">
        <v>3604.6786224319358</v>
      </c>
      <c r="AT28" s="259">
        <v>3585.654362618975</v>
      </c>
      <c r="AU28" s="259">
        <v>3570.6797694788906</v>
      </c>
      <c r="AV28" s="259">
        <v>3560.1806539652521</v>
      </c>
      <c r="AW28" s="259">
        <v>3550.2463416913015</v>
      </c>
      <c r="AX28" s="259">
        <v>3525.769526233375</v>
      </c>
      <c r="AY28" s="259">
        <v>3512.4901662788861</v>
      </c>
      <c r="AZ28" s="259">
        <v>3498.8916115675192</v>
      </c>
      <c r="BA28" s="260">
        <v>3473.9348429253232</v>
      </c>
    </row>
    <row r="29" spans="1:53" x14ac:dyDescent="0.25">
      <c r="A29" s="256" t="s">
        <v>206</v>
      </c>
      <c r="B29" s="257" t="s">
        <v>207</v>
      </c>
      <c r="C29" s="258">
        <v>547.33874192644248</v>
      </c>
      <c r="D29" s="259">
        <v>542.69651999999996</v>
      </c>
      <c r="E29" s="259">
        <v>1888.4969599999997</v>
      </c>
      <c r="F29" s="259">
        <v>1820.29919</v>
      </c>
      <c r="G29" s="259">
        <v>659.10192999999992</v>
      </c>
      <c r="H29" s="259">
        <v>977.33304262394665</v>
      </c>
      <c r="I29" s="259">
        <v>1190.3050000000003</v>
      </c>
      <c r="J29" s="259">
        <v>859.50023999999996</v>
      </c>
      <c r="K29" s="259">
        <v>700.29953</v>
      </c>
      <c r="L29" s="259">
        <v>663.39622999999995</v>
      </c>
      <c r="M29" s="259">
        <v>787.04548807919264</v>
      </c>
      <c r="N29" s="259">
        <v>764.56884042129343</v>
      </c>
      <c r="O29" s="259">
        <v>1166.6440236547887</v>
      </c>
      <c r="P29" s="259">
        <v>1369.3022893261407</v>
      </c>
      <c r="Q29" s="259">
        <v>1324.0411024749401</v>
      </c>
      <c r="R29" s="259">
        <v>1533.7487811222682</v>
      </c>
      <c r="S29" s="259">
        <v>1572.4572737888604</v>
      </c>
      <c r="T29" s="259">
        <v>1652.9412739234022</v>
      </c>
      <c r="U29" s="259">
        <v>1668.4944398131499</v>
      </c>
      <c r="V29" s="259">
        <v>1680.6798834639801</v>
      </c>
      <c r="W29" s="259">
        <v>1685.1580634888589</v>
      </c>
      <c r="X29" s="259">
        <v>1692.1048904227</v>
      </c>
      <c r="Y29" s="259">
        <v>1688.4255309088544</v>
      </c>
      <c r="Z29" s="259">
        <v>1679.7448962480162</v>
      </c>
      <c r="AA29" s="259">
        <v>1678.062529915818</v>
      </c>
      <c r="AB29" s="259">
        <v>1674.0205991195635</v>
      </c>
      <c r="AC29" s="259">
        <v>1669.3773030078921</v>
      </c>
      <c r="AD29" s="259">
        <v>1664.4362682861815</v>
      </c>
      <c r="AE29" s="259">
        <v>1658.5474945400658</v>
      </c>
      <c r="AF29" s="259">
        <v>1662.7951994206505</v>
      </c>
      <c r="AG29" s="259">
        <v>1663.4586150570153</v>
      </c>
      <c r="AH29" s="259">
        <v>1656.0360363352152</v>
      </c>
      <c r="AI29" s="259">
        <v>1654.3788855168852</v>
      </c>
      <c r="AJ29" s="259">
        <v>1646.3817459925037</v>
      </c>
      <c r="AK29" s="259">
        <v>1642.7631546431562</v>
      </c>
      <c r="AL29" s="259">
        <v>1636.8734472075587</v>
      </c>
      <c r="AM29" s="259">
        <v>1632.8439330975596</v>
      </c>
      <c r="AN29" s="259">
        <v>1624.9696414778987</v>
      </c>
      <c r="AO29" s="259">
        <v>1614.3126556149809</v>
      </c>
      <c r="AP29" s="259">
        <v>1603.535338320826</v>
      </c>
      <c r="AQ29" s="259">
        <v>1590.4061311127584</v>
      </c>
      <c r="AR29" s="259">
        <v>1577.0428114849165</v>
      </c>
      <c r="AS29" s="259">
        <v>1562.3808674011011</v>
      </c>
      <c r="AT29" s="259">
        <v>1547.7061603609588</v>
      </c>
      <c r="AU29" s="259">
        <v>1532.9594203610663</v>
      </c>
      <c r="AV29" s="259">
        <v>1518.9826468568197</v>
      </c>
      <c r="AW29" s="259">
        <v>1504.2200805305631</v>
      </c>
      <c r="AX29" s="259">
        <v>1486.5895620459705</v>
      </c>
      <c r="AY29" s="259">
        <v>1468.489703043241</v>
      </c>
      <c r="AZ29" s="259">
        <v>1452.2118148192653</v>
      </c>
      <c r="BA29" s="260">
        <v>1434.6946067892663</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sheetPr>
  <dimension ref="A1:AI16"/>
  <sheetViews>
    <sheetView workbookViewId="0"/>
  </sheetViews>
  <sheetFormatPr defaultColWidth="10.7265625" defaultRowHeight="14.5" x14ac:dyDescent="0.35"/>
  <cols>
    <col min="1" max="1" width="46.08984375" bestFit="1" customWidth="1"/>
    <col min="2" max="35" width="13.81640625" bestFit="1" customWidth="1"/>
  </cols>
  <sheetData>
    <row r="1" spans="1:35" s="272" customFormat="1" x14ac:dyDescent="0.35">
      <c r="A1" s="272" t="s">
        <v>511</v>
      </c>
    </row>
    <row r="2" spans="1:35" s="272" customFormat="1" x14ac:dyDescent="0.35">
      <c r="A2" s="272" t="s">
        <v>512</v>
      </c>
    </row>
    <row r="3" spans="1:35" s="272" customFormat="1" x14ac:dyDescent="0.35"/>
    <row r="4" spans="1:35" s="272" customFormat="1" x14ac:dyDescent="0.35">
      <c r="A4" s="274" t="s">
        <v>513</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3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3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3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35">
      <c r="A11" s="277" t="s">
        <v>501</v>
      </c>
    </row>
    <row r="12" spans="1:35" s="272"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35">
      <c r="A16" t="s">
        <v>98</v>
      </c>
      <c r="B16" s="123">
        <f>85.9845/1000</f>
        <v>8.5984499999999991E-2</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AJ70"/>
  <sheetViews>
    <sheetView workbookViewId="0"/>
  </sheetViews>
  <sheetFormatPr defaultRowHeight="14.5" x14ac:dyDescent="0.35"/>
  <cols>
    <col min="2" max="2" width="31.26953125" customWidth="1"/>
    <col min="3" max="3" width="30.08984375" customWidth="1"/>
    <col min="4" max="4" width="11.81640625" bestFit="1" customWidth="1"/>
    <col min="7" max="7" width="13.7265625" style="352" bestFit="1" customWidth="1"/>
  </cols>
  <sheetData>
    <row r="1" spans="1:36" x14ac:dyDescent="0.35">
      <c r="A1" s="353"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444</v>
      </c>
    </row>
    <row r="7" spans="1:36"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1128</v>
      </c>
      <c r="B8" t="s">
        <v>431</v>
      </c>
      <c r="C8" s="442" t="str" cm="1">
        <f t="array" ref="C8">INDEX('Fuel Mapping'!$F$4:$F$66,MATCH('Eurostat Coal Mining Data'!B8,'Fuel Mapping'!$E$4:$E$70,0),0)</f>
        <v>Bioenergy</v>
      </c>
      <c r="D8" s="462" cm="1">
        <f t="array" ref="D8">INDEX('Fuel Mapping'!$G$4:$G$66,MATCH('Eurostat Coal Mining Data'!C8,'Fuel Mapping'!$F$4:$F$66,0),0)</f>
        <v>0</v>
      </c>
      <c r="E8" t="s">
        <v>642</v>
      </c>
      <c r="F8" t="s">
        <v>433</v>
      </c>
      <c r="G8" s="382">
        <f>H8/$H$66</f>
        <v>3.1252359439198192E-2</v>
      </c>
      <c r="H8" s="352">
        <v>45.531999999999996</v>
      </c>
      <c r="I8" s="352">
        <v>42.095999999999997</v>
      </c>
      <c r="J8" s="352">
        <v>50.545000000000002</v>
      </c>
      <c r="K8" s="352">
        <v>69.650999999999996</v>
      </c>
      <c r="L8" s="352">
        <v>72.525000000000006</v>
      </c>
      <c r="M8" s="352">
        <v>70.058000000000007</v>
      </c>
      <c r="N8" s="352">
        <v>77.44</v>
      </c>
      <c r="O8" s="352">
        <v>68.92</v>
      </c>
      <c r="P8" s="352">
        <v>63.436999999999998</v>
      </c>
      <c r="Q8" s="352">
        <v>62.972999999999999</v>
      </c>
      <c r="R8" s="352">
        <v>46.158000000000001</v>
      </c>
      <c r="S8" s="352">
        <v>41.84</v>
      </c>
      <c r="T8" s="352">
        <v>38.024000000000001</v>
      </c>
      <c r="U8" s="352">
        <v>34.573</v>
      </c>
      <c r="V8" s="352">
        <v>33.220999999999997</v>
      </c>
      <c r="W8" s="352">
        <v>30.077999999999999</v>
      </c>
      <c r="X8" s="352">
        <v>18.024999999999999</v>
      </c>
      <c r="Y8" s="352">
        <v>16.696000000000002</v>
      </c>
      <c r="Z8" s="352">
        <v>14.964</v>
      </c>
      <c r="AA8" s="352">
        <v>15.316000000000001</v>
      </c>
      <c r="AB8" s="352">
        <v>12.786</v>
      </c>
      <c r="AC8" s="352">
        <v>11.355</v>
      </c>
      <c r="AD8" s="352">
        <v>9.7029999999999994</v>
      </c>
      <c r="AE8" s="352">
        <v>10.039999999999999</v>
      </c>
      <c r="AF8" s="352">
        <v>11.98</v>
      </c>
      <c r="AG8" s="352">
        <v>12.856</v>
      </c>
      <c r="AH8" s="352">
        <v>17.056000000000001</v>
      </c>
      <c r="AI8" s="352">
        <v>14.395</v>
      </c>
      <c r="AJ8" s="352">
        <v>14.195</v>
      </c>
    </row>
    <row r="9" spans="1:36" x14ac:dyDescent="0.35">
      <c r="A9" s="352" t="s">
        <v>1128</v>
      </c>
      <c r="B9" t="s">
        <v>429</v>
      </c>
      <c r="C9" s="442" t="str" cm="1">
        <f t="array" ref="C9">INDEX('Fuel Mapping'!$F$4:$F$66,MATCH('Eurostat Coal Mining Data'!B9,'Fuel Mapping'!$E$4:$E$70,0),0)</f>
        <v>Solid fossil fuels</v>
      </c>
      <c r="D9" s="462" t="str" cm="1">
        <f t="array" ref="D9">INDEX('Fuel Mapping'!$G$4:$G$66,MATCH('Eurostat Coal Mining Data'!C9,'Fuel Mapping'!$F$4:$F$66,0),0)</f>
        <v>Coal</v>
      </c>
      <c r="E9" t="s">
        <v>642</v>
      </c>
      <c r="F9" t="s">
        <v>433</v>
      </c>
      <c r="G9" s="382">
        <f t="shared" ref="G9:G70" si="0">H9/$H$66</f>
        <v>0.21219371905273751</v>
      </c>
      <c r="H9" s="352">
        <v>309.14800000000002</v>
      </c>
      <c r="I9" s="352">
        <v>302.83300000000003</v>
      </c>
      <c r="J9" s="352">
        <v>354.21300000000002</v>
      </c>
      <c r="K9" s="352">
        <v>347.10399999999998</v>
      </c>
      <c r="L9" s="352">
        <v>343.49900000000002</v>
      </c>
      <c r="M9" s="352">
        <v>323.524</v>
      </c>
      <c r="N9" s="352">
        <v>352.60700000000003</v>
      </c>
      <c r="O9" s="352">
        <v>409.69499999999999</v>
      </c>
      <c r="P9" s="352">
        <v>287.07299999999998</v>
      </c>
      <c r="Q9" s="352">
        <v>204.78700000000001</v>
      </c>
      <c r="R9" s="352">
        <v>344.48</v>
      </c>
      <c r="S9" s="352">
        <v>398.67</v>
      </c>
      <c r="T9" s="352">
        <v>229.46700000000001</v>
      </c>
      <c r="U9" s="352">
        <v>240.04599999999999</v>
      </c>
      <c r="V9" s="352">
        <v>378.36599999999999</v>
      </c>
      <c r="W9" s="352">
        <v>437.67200000000003</v>
      </c>
      <c r="X9" s="352">
        <v>379.99299999999999</v>
      </c>
      <c r="Y9" s="352">
        <v>739.12099999999998</v>
      </c>
      <c r="Z9" s="352">
        <v>823.41200000000003</v>
      </c>
      <c r="AA9" s="352">
        <v>1033.1400000000001</v>
      </c>
      <c r="AB9" s="352">
        <v>1274.404</v>
      </c>
      <c r="AC9" s="352">
        <v>1371.472</v>
      </c>
      <c r="AD9" s="352">
        <v>1540.671</v>
      </c>
      <c r="AE9" s="352">
        <v>1426.335</v>
      </c>
      <c r="AF9" s="352">
        <v>1345.6189999999999</v>
      </c>
      <c r="AG9" s="352">
        <v>669.12599999999998</v>
      </c>
      <c r="AH9" s="352">
        <v>346.69600000000003</v>
      </c>
      <c r="AI9" s="352">
        <v>679.04899999999998</v>
      </c>
      <c r="AJ9" s="352">
        <v>578.91999999999996</v>
      </c>
    </row>
    <row r="10" spans="1:36" x14ac:dyDescent="0.35">
      <c r="A10" s="352" t="s">
        <v>1128</v>
      </c>
      <c r="B10" t="s">
        <v>428</v>
      </c>
      <c r="C10" s="442" t="str" cm="1">
        <f t="array" ref="C10">INDEX('Fuel Mapping'!$F$4:$F$66,MATCH('Eurostat Coal Mining Data'!B10,'Fuel Mapping'!$E$4:$E$70,0),0)</f>
        <v>Anthracite</v>
      </c>
      <c r="D10" s="462" cm="1">
        <f t="array" ref="D10">INDEX('Fuel Mapping'!$G$4:$G$66,MATCH('Eurostat Coal Mining Data'!C10,'Fuel Mapping'!$F$4:$F$66,0),0)</f>
        <v>0</v>
      </c>
      <c r="E10" t="s">
        <v>642</v>
      </c>
      <c r="F10" t="s">
        <v>433</v>
      </c>
      <c r="G10" s="382">
        <f t="shared" si="0"/>
        <v>0</v>
      </c>
      <c r="H10" s="352">
        <v>0</v>
      </c>
      <c r="I10" s="352">
        <v>0</v>
      </c>
      <c r="J10" s="352">
        <v>0</v>
      </c>
      <c r="K10" s="352">
        <v>0</v>
      </c>
      <c r="L10" s="352">
        <v>0</v>
      </c>
      <c r="M10" s="352">
        <v>0</v>
      </c>
      <c r="N10" s="352">
        <v>0</v>
      </c>
      <c r="O10" s="352">
        <v>0</v>
      </c>
      <c r="P10" s="352">
        <v>0</v>
      </c>
      <c r="Q10" s="352">
        <v>0</v>
      </c>
      <c r="R10" s="352">
        <v>0</v>
      </c>
      <c r="S10" s="352">
        <v>0</v>
      </c>
      <c r="T10" s="352">
        <v>1.837</v>
      </c>
      <c r="U10" s="352">
        <v>0</v>
      </c>
      <c r="V10" s="352">
        <v>0</v>
      </c>
      <c r="W10" s="352">
        <v>0</v>
      </c>
      <c r="X10" s="352">
        <v>0</v>
      </c>
      <c r="Y10" s="352">
        <v>0</v>
      </c>
      <c r="Z10" s="352">
        <v>0</v>
      </c>
      <c r="AA10" s="352">
        <v>0</v>
      </c>
      <c r="AB10" s="352">
        <v>0</v>
      </c>
      <c r="AC10" s="352">
        <v>0</v>
      </c>
      <c r="AD10" s="352">
        <v>0</v>
      </c>
      <c r="AE10" s="352">
        <v>0</v>
      </c>
      <c r="AF10" s="352">
        <v>0</v>
      </c>
      <c r="AG10" s="352">
        <v>0</v>
      </c>
      <c r="AH10" s="352">
        <v>0</v>
      </c>
      <c r="AI10" s="352">
        <v>0</v>
      </c>
      <c r="AJ10" s="352">
        <v>0</v>
      </c>
    </row>
    <row r="11" spans="1:36" x14ac:dyDescent="0.35">
      <c r="A11" s="352" t="s">
        <v>1128</v>
      </c>
      <c r="B11" t="s">
        <v>427</v>
      </c>
      <c r="C11" s="442" t="str" cm="1">
        <f t="array" ref="C11">INDEX('Fuel Mapping'!$F$4:$F$66,MATCH('Eurostat Coal Mining Data'!B11,'Fuel Mapping'!$E$4:$E$70,0),0)</f>
        <v>Coking coal</v>
      </c>
      <c r="D11" s="462" cm="1">
        <f t="array" ref="D11">INDEX('Fuel Mapping'!$G$4:$G$66,MATCH('Eurostat Coal Mining Data'!C11,'Fuel Mapping'!$F$4:$F$66,0),0)</f>
        <v>0</v>
      </c>
      <c r="E11" t="s">
        <v>642</v>
      </c>
      <c r="F11" t="s">
        <v>433</v>
      </c>
      <c r="G11" s="382">
        <f t="shared" si="0"/>
        <v>0</v>
      </c>
      <c r="H11" s="352">
        <v>0</v>
      </c>
      <c r="I11" s="352">
        <v>0</v>
      </c>
      <c r="J11" s="352">
        <v>0</v>
      </c>
      <c r="K11" s="352">
        <v>0</v>
      </c>
      <c r="L11" s="352">
        <v>0</v>
      </c>
      <c r="M11" s="352">
        <v>0</v>
      </c>
      <c r="N11" s="352">
        <v>0</v>
      </c>
      <c r="O11" s="352">
        <v>0</v>
      </c>
      <c r="P11" s="352">
        <v>0</v>
      </c>
      <c r="Q11" s="352">
        <v>0</v>
      </c>
      <c r="R11" s="352">
        <v>0</v>
      </c>
      <c r="S11" s="352">
        <v>0</v>
      </c>
      <c r="T11" s="352">
        <v>0</v>
      </c>
      <c r="U11" s="352">
        <v>0</v>
      </c>
      <c r="V11" s="352">
        <v>1.3779999999999999</v>
      </c>
      <c r="W11" s="352">
        <v>1.9690000000000001</v>
      </c>
      <c r="X11" s="352">
        <v>26.852</v>
      </c>
      <c r="Y11" s="352">
        <v>30.47</v>
      </c>
      <c r="Z11" s="352">
        <v>29.943999999999999</v>
      </c>
      <c r="AA11" s="352">
        <v>50.311</v>
      </c>
      <c r="AB11" s="352">
        <v>38.631999999999998</v>
      </c>
      <c r="AC11" s="352">
        <v>55.64</v>
      </c>
      <c r="AD11" s="352">
        <v>69.483999999999995</v>
      </c>
      <c r="AE11" s="352">
        <v>28.138999999999999</v>
      </c>
      <c r="AF11" s="352">
        <v>7.8620000000000001</v>
      </c>
      <c r="AG11" s="352">
        <v>0</v>
      </c>
      <c r="AH11" s="352">
        <v>0</v>
      </c>
      <c r="AI11" s="352">
        <v>0</v>
      </c>
      <c r="AJ11" s="352">
        <v>0</v>
      </c>
    </row>
    <row r="12" spans="1:36" x14ac:dyDescent="0.35">
      <c r="A12" s="352" t="s">
        <v>1128</v>
      </c>
      <c r="B12" t="s">
        <v>425</v>
      </c>
      <c r="C12" s="442" t="str" cm="1">
        <f t="array" ref="C12">INDEX('Fuel Mapping'!$F$4:$F$66,MATCH('Eurostat Coal Mining Data'!B12,'Fuel Mapping'!$E$4:$E$70,0),0)</f>
        <v>Other bituminous coal</v>
      </c>
      <c r="D12" s="462" cm="1">
        <f t="array" ref="D12">INDEX('Fuel Mapping'!$G$4:$G$66,MATCH('Eurostat Coal Mining Data'!C12,'Fuel Mapping'!$F$4:$F$66,0),0)</f>
        <v>0</v>
      </c>
      <c r="E12" t="s">
        <v>642</v>
      </c>
      <c r="F12" t="s">
        <v>433</v>
      </c>
      <c r="G12" s="382">
        <f t="shared" si="0"/>
        <v>1.1575837695292926E-2</v>
      </c>
      <c r="H12" s="352">
        <v>16.864999999999998</v>
      </c>
      <c r="I12" s="352">
        <v>18.681000000000001</v>
      </c>
      <c r="J12" s="352">
        <v>23.574999999999999</v>
      </c>
      <c r="K12" s="352">
        <v>25.291</v>
      </c>
      <c r="L12" s="352">
        <v>17.393999999999998</v>
      </c>
      <c r="M12" s="352">
        <v>19.905999999999999</v>
      </c>
      <c r="N12" s="352">
        <v>21.687999999999999</v>
      </c>
      <c r="O12" s="352">
        <v>69.177999999999997</v>
      </c>
      <c r="P12" s="352">
        <v>53.673000000000002</v>
      </c>
      <c r="Q12" s="352">
        <v>185.952</v>
      </c>
      <c r="R12" s="352">
        <v>319.95600000000002</v>
      </c>
      <c r="S12" s="352">
        <v>379.30599999999998</v>
      </c>
      <c r="T12" s="352">
        <v>209.501</v>
      </c>
      <c r="U12" s="352">
        <v>220.41200000000001</v>
      </c>
      <c r="V12" s="352">
        <v>295.00099999999998</v>
      </c>
      <c r="W12" s="352">
        <v>409.86200000000002</v>
      </c>
      <c r="X12" s="352">
        <v>332.42500000000001</v>
      </c>
      <c r="Y12" s="352">
        <v>685.50599999999997</v>
      </c>
      <c r="Z12" s="352">
        <v>754.14</v>
      </c>
      <c r="AA12" s="352">
        <v>952.01900000000001</v>
      </c>
      <c r="AB12" s="352">
        <v>1174.249</v>
      </c>
      <c r="AC12" s="352">
        <v>1244.825</v>
      </c>
      <c r="AD12" s="352">
        <v>1380.077</v>
      </c>
      <c r="AE12" s="352">
        <v>1346.8689999999999</v>
      </c>
      <c r="AF12" s="352">
        <v>1307.49</v>
      </c>
      <c r="AG12" s="352">
        <v>625.16800000000001</v>
      </c>
      <c r="AH12" s="352">
        <v>259.54899999999998</v>
      </c>
      <c r="AI12" s="352">
        <v>425.03199999999998</v>
      </c>
      <c r="AJ12" s="352">
        <v>453.96100000000001</v>
      </c>
    </row>
    <row r="13" spans="1:36" x14ac:dyDescent="0.35">
      <c r="A13" s="352" t="s">
        <v>1128</v>
      </c>
      <c r="B13" t="s">
        <v>423</v>
      </c>
      <c r="C13" s="442" t="str" cm="1">
        <f t="array" ref="C13">INDEX('Fuel Mapping'!$F$4:$F$66,MATCH('Eurostat Coal Mining Data'!B13,'Fuel Mapping'!$E$4:$E$70,0),0)</f>
        <v>Sub-bituminous coal</v>
      </c>
      <c r="D13" s="462" cm="1">
        <f t="array" ref="D13">INDEX('Fuel Mapping'!$G$4:$G$66,MATCH('Eurostat Coal Mining Data'!C13,'Fuel Mapping'!$F$4:$F$66,0),0)</f>
        <v>0</v>
      </c>
      <c r="E13" t="s">
        <v>642</v>
      </c>
      <c r="F13" t="s">
        <v>433</v>
      </c>
      <c r="G13" s="382">
        <f t="shared" si="0"/>
        <v>1.9905087053868657E-5</v>
      </c>
      <c r="H13" s="352">
        <v>2.9000000000000001E-2</v>
      </c>
      <c r="I13" s="352">
        <v>4.9000000000000002E-2</v>
      </c>
      <c r="J13" s="352">
        <v>0.86799999999999999</v>
      </c>
      <c r="K13" s="352">
        <v>0</v>
      </c>
      <c r="L13" s="352">
        <v>0</v>
      </c>
      <c r="M13" s="352">
        <v>0</v>
      </c>
      <c r="N13" s="352">
        <v>0</v>
      </c>
      <c r="O13" s="352">
        <v>1.276</v>
      </c>
      <c r="P13" s="352">
        <v>1.2350000000000001</v>
      </c>
      <c r="Q13" s="352">
        <v>4.181</v>
      </c>
      <c r="R13" s="352">
        <v>4.8010000000000002</v>
      </c>
      <c r="S13" s="352">
        <v>2.17</v>
      </c>
      <c r="T13" s="352">
        <v>1.175</v>
      </c>
      <c r="U13" s="352">
        <v>2.9380000000000002</v>
      </c>
      <c r="V13" s="352">
        <v>2.9380000000000002</v>
      </c>
      <c r="W13" s="352">
        <v>0</v>
      </c>
      <c r="X13" s="352">
        <v>0</v>
      </c>
      <c r="Y13" s="352">
        <v>0</v>
      </c>
      <c r="Z13" s="352">
        <v>0</v>
      </c>
      <c r="AA13" s="352">
        <v>4.9169999999999998</v>
      </c>
      <c r="AB13" s="352">
        <v>9.8059999999999992</v>
      </c>
      <c r="AC13" s="352">
        <v>9.8379999999999992</v>
      </c>
      <c r="AD13" s="352">
        <v>41.6</v>
      </c>
      <c r="AE13" s="352">
        <v>10.648999999999999</v>
      </c>
      <c r="AF13" s="352">
        <v>3.597</v>
      </c>
      <c r="AG13" s="352">
        <v>4.1340000000000003</v>
      </c>
      <c r="AH13" s="352">
        <v>15.353999999999999</v>
      </c>
      <c r="AI13" s="352">
        <v>0</v>
      </c>
      <c r="AJ13" s="352">
        <v>0.27100000000000002</v>
      </c>
    </row>
    <row r="14" spans="1:36" x14ac:dyDescent="0.35">
      <c r="A14" s="352" t="s">
        <v>1128</v>
      </c>
      <c r="B14" t="s">
        <v>421</v>
      </c>
      <c r="C14" s="442" t="str" cm="1">
        <f t="array" ref="C14">INDEX('Fuel Mapping'!$F$4:$F$66,MATCH('Eurostat Coal Mining Data'!B14,'Fuel Mapping'!$E$4:$E$70,0),0)</f>
        <v>Lignite</v>
      </c>
      <c r="D14" s="462" cm="1">
        <f t="array" ref="D14">INDEX('Fuel Mapping'!$G$4:$G$66,MATCH('Eurostat Coal Mining Data'!C14,'Fuel Mapping'!$F$4:$F$66,0),0)</f>
        <v>0</v>
      </c>
      <c r="E14" t="s">
        <v>642</v>
      </c>
      <c r="F14" t="s">
        <v>433</v>
      </c>
      <c r="G14" s="382">
        <f t="shared" si="0"/>
        <v>0.20039892539985202</v>
      </c>
      <c r="H14" s="352">
        <v>291.964</v>
      </c>
      <c r="I14" s="352">
        <v>283.255</v>
      </c>
      <c r="J14" s="352">
        <v>328.87700000000001</v>
      </c>
      <c r="K14" s="352">
        <v>320.91300000000001</v>
      </c>
      <c r="L14" s="352">
        <v>324.72800000000001</v>
      </c>
      <c r="M14" s="352">
        <v>298.07799999999997</v>
      </c>
      <c r="N14" s="352">
        <v>327.71300000000002</v>
      </c>
      <c r="O14" s="352">
        <v>327.83300000000003</v>
      </c>
      <c r="P14" s="352">
        <v>229.38499999999999</v>
      </c>
      <c r="Q14" s="352">
        <v>6.9059999999999997</v>
      </c>
      <c r="R14" s="352">
        <v>8.4540000000000006</v>
      </c>
      <c r="S14" s="352">
        <v>7.4870000000000001</v>
      </c>
      <c r="T14" s="352">
        <v>11.718</v>
      </c>
      <c r="U14" s="352">
        <v>13.577</v>
      </c>
      <c r="V14" s="352">
        <v>75.445999999999998</v>
      </c>
      <c r="W14" s="352">
        <v>22.236000000000001</v>
      </c>
      <c r="X14" s="352">
        <v>19.928000000000001</v>
      </c>
      <c r="Y14" s="352">
        <v>22.358000000000001</v>
      </c>
      <c r="Z14" s="352">
        <v>34.743000000000002</v>
      </c>
      <c r="AA14" s="352">
        <v>24.648</v>
      </c>
      <c r="AB14" s="352">
        <v>49.328000000000003</v>
      </c>
      <c r="AC14" s="352">
        <v>58.33</v>
      </c>
      <c r="AD14" s="352">
        <v>45.311</v>
      </c>
      <c r="AE14" s="352">
        <v>37.372</v>
      </c>
      <c r="AF14" s="352">
        <v>22.457000000000001</v>
      </c>
      <c r="AG14" s="352">
        <v>34.054000000000002</v>
      </c>
      <c r="AH14" s="352">
        <v>67.546999999999997</v>
      </c>
      <c r="AI14" s="352">
        <v>250.90799999999999</v>
      </c>
      <c r="AJ14" s="352">
        <v>109.083</v>
      </c>
    </row>
    <row r="15" spans="1:36" x14ac:dyDescent="0.35">
      <c r="A15" s="352" t="s">
        <v>1128</v>
      </c>
      <c r="B15" t="s">
        <v>419</v>
      </c>
      <c r="C15" s="442" t="str" cm="1">
        <f t="array" ref="C15">INDEX('Fuel Mapping'!$F$4:$F$66,MATCH('Eurostat Coal Mining Data'!B15,'Fuel Mapping'!$E$4:$E$70,0),0)</f>
        <v>Coke oven coke</v>
      </c>
      <c r="D15" s="462" cm="1">
        <f t="array" ref="D15">INDEX('Fuel Mapping'!$G$4:$G$66,MATCH('Eurostat Coal Mining Data'!C15,'Fuel Mapping'!$F$4:$F$66,0),0)</f>
        <v>0</v>
      </c>
      <c r="E15" t="s">
        <v>642</v>
      </c>
      <c r="F15" t="s">
        <v>433</v>
      </c>
      <c r="G15" s="382">
        <f t="shared" si="0"/>
        <v>1.6473175492856818E-5</v>
      </c>
      <c r="H15" s="352">
        <v>2.4E-2</v>
      </c>
      <c r="I15" s="352">
        <v>1.9E-2</v>
      </c>
      <c r="J15" s="352">
        <v>0</v>
      </c>
      <c r="K15" s="352">
        <v>0</v>
      </c>
      <c r="L15" s="352">
        <v>0</v>
      </c>
      <c r="M15" s="352">
        <v>2.7370000000000001</v>
      </c>
      <c r="N15" s="352">
        <v>0</v>
      </c>
      <c r="O15" s="352">
        <v>0</v>
      </c>
      <c r="P15" s="352">
        <v>0</v>
      </c>
      <c r="Q15" s="352">
        <v>0</v>
      </c>
      <c r="R15" s="352">
        <v>1.3260000000000001</v>
      </c>
      <c r="S15" s="352">
        <v>0</v>
      </c>
      <c r="T15" s="352">
        <v>0</v>
      </c>
      <c r="U15" s="352">
        <v>0</v>
      </c>
      <c r="V15" s="352">
        <v>0</v>
      </c>
      <c r="W15" s="352">
        <v>0</v>
      </c>
      <c r="X15" s="352">
        <v>0</v>
      </c>
      <c r="Y15" s="352">
        <v>0</v>
      </c>
      <c r="Z15" s="352">
        <v>3.4</v>
      </c>
      <c r="AA15" s="352">
        <v>0</v>
      </c>
      <c r="AB15" s="352">
        <v>0.63700000000000001</v>
      </c>
      <c r="AC15" s="352">
        <v>0.67400000000000004</v>
      </c>
      <c r="AD15" s="352">
        <v>1.996</v>
      </c>
      <c r="AE15" s="352">
        <v>1.9910000000000001</v>
      </c>
      <c r="AF15" s="352">
        <v>2.008</v>
      </c>
      <c r="AG15" s="352">
        <v>4.0220000000000002</v>
      </c>
      <c r="AH15" s="352">
        <v>3.3690000000000002</v>
      </c>
      <c r="AI15" s="352">
        <v>2.698</v>
      </c>
      <c r="AJ15" s="352">
        <v>1.996</v>
      </c>
    </row>
    <row r="16" spans="1:36" x14ac:dyDescent="0.35">
      <c r="A16" s="352" t="s">
        <v>1128</v>
      </c>
      <c r="B16" t="s">
        <v>417</v>
      </c>
      <c r="C16" s="442" t="str" cm="1">
        <f t="array" ref="C16">INDEX('Fuel Mapping'!$F$4:$F$66,MATCH('Eurostat Coal Mining Data'!B16,'Fuel Mapping'!$E$4:$E$70,0),0)</f>
        <v>Gas coke</v>
      </c>
      <c r="D16" s="462" cm="1">
        <f t="array" ref="D16">INDEX('Fuel Mapping'!$G$4:$G$66,MATCH('Eurostat Coal Mining Data'!C16,'Fuel Mapping'!$F$4:$F$66,0),0)</f>
        <v>0</v>
      </c>
      <c r="E16" t="s">
        <v>642</v>
      </c>
      <c r="F16" t="s">
        <v>433</v>
      </c>
      <c r="G16" s="382">
        <f t="shared" si="0"/>
        <v>0</v>
      </c>
      <c r="H16" s="352">
        <v>0</v>
      </c>
      <c r="I16" s="352">
        <v>0</v>
      </c>
      <c r="J16" s="352">
        <v>0</v>
      </c>
      <c r="K16" s="352">
        <v>0</v>
      </c>
      <c r="L16" s="352">
        <v>0</v>
      </c>
      <c r="M16" s="352">
        <v>0</v>
      </c>
      <c r="N16" s="352">
        <v>0</v>
      </c>
      <c r="O16" s="352">
        <v>0</v>
      </c>
      <c r="P16" s="352">
        <v>0</v>
      </c>
      <c r="Q16" s="352">
        <v>0</v>
      </c>
      <c r="R16" s="352">
        <v>0</v>
      </c>
      <c r="S16" s="352">
        <v>0</v>
      </c>
      <c r="T16" s="352">
        <v>0</v>
      </c>
      <c r="U16" s="352">
        <v>0</v>
      </c>
      <c r="V16" s="352">
        <v>0</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1128</v>
      </c>
      <c r="B17" t="s">
        <v>415</v>
      </c>
      <c r="C17" s="442" t="str" cm="1">
        <f t="array" ref="C17">INDEX('Fuel Mapping'!$F$4:$F$66,MATCH('Eurostat Coal Mining Data'!B17,'Fuel Mapping'!$E$4:$E$70,0),0)</f>
        <v>Patent fuel</v>
      </c>
      <c r="D17" s="462" cm="1">
        <f t="array" ref="D17">INDEX('Fuel Mapping'!$G$4:$G$66,MATCH('Eurostat Coal Mining Data'!C17,'Fuel Mapping'!$F$4:$F$66,0),0)</f>
        <v>0</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0.54900000000000004</v>
      </c>
    </row>
    <row r="18" spans="1:36" x14ac:dyDescent="0.35">
      <c r="A18" s="352" t="s">
        <v>1128</v>
      </c>
      <c r="B18" t="s">
        <v>413</v>
      </c>
      <c r="C18" s="442" t="str" cm="1">
        <f t="array" ref="C18">INDEX('Fuel Mapping'!$F$4:$F$66,MATCH('Eurostat Coal Mining Data'!B18,'Fuel Mapping'!$E$4:$E$70,0),0)</f>
        <v>Brown coal briquettes</v>
      </c>
      <c r="D18" s="462" cm="1">
        <f t="array" ref="D18">INDEX('Fuel Mapping'!$G$4:$G$66,MATCH('Eurostat Coal Mining Data'!C18,'Fuel Mapping'!$F$4:$F$66,0),0)</f>
        <v>0</v>
      </c>
      <c r="E18" t="s">
        <v>642</v>
      </c>
      <c r="F18" t="s">
        <v>433</v>
      </c>
      <c r="G18" s="382">
        <f t="shared" si="0"/>
        <v>1.818913127336274E-4</v>
      </c>
      <c r="H18" s="352">
        <v>0.26500000000000001</v>
      </c>
      <c r="I18" s="352">
        <v>0.83</v>
      </c>
      <c r="J18" s="352">
        <v>0.89400000000000002</v>
      </c>
      <c r="K18" s="352">
        <v>0.9</v>
      </c>
      <c r="L18" s="352">
        <v>1.377</v>
      </c>
      <c r="M18" s="352">
        <v>2.802</v>
      </c>
      <c r="N18" s="352">
        <v>3.2050000000000001</v>
      </c>
      <c r="O18" s="352">
        <v>11.409000000000001</v>
      </c>
      <c r="P18" s="352">
        <v>2.78</v>
      </c>
      <c r="Q18" s="352">
        <v>7.7480000000000002</v>
      </c>
      <c r="R18" s="352">
        <v>9.9429999999999996</v>
      </c>
      <c r="S18" s="352">
        <v>9.7080000000000002</v>
      </c>
      <c r="T18" s="352">
        <v>5.2359999999999998</v>
      </c>
      <c r="U18" s="352">
        <v>3.12</v>
      </c>
      <c r="V18" s="352">
        <v>3.6019999999999999</v>
      </c>
      <c r="W18" s="352">
        <v>3.6059999999999999</v>
      </c>
      <c r="X18" s="352">
        <v>0.79</v>
      </c>
      <c r="Y18" s="352">
        <v>0.78700000000000003</v>
      </c>
      <c r="Z18" s="352">
        <v>1.1850000000000001</v>
      </c>
      <c r="AA18" s="352">
        <v>1.246</v>
      </c>
      <c r="AB18" s="352">
        <v>1.75</v>
      </c>
      <c r="AC18" s="352">
        <v>2.1659999999999999</v>
      </c>
      <c r="AD18" s="352">
        <v>2.2040000000000002</v>
      </c>
      <c r="AE18" s="352">
        <v>1.3160000000000001</v>
      </c>
      <c r="AF18" s="352">
        <v>2.2069999999999999</v>
      </c>
      <c r="AG18" s="352">
        <v>1.7490000000000001</v>
      </c>
      <c r="AH18" s="352">
        <v>0.877</v>
      </c>
      <c r="AI18" s="352">
        <v>0.41099999999999998</v>
      </c>
      <c r="AJ18" s="352">
        <v>13.06</v>
      </c>
    </row>
    <row r="19" spans="1:36" x14ac:dyDescent="0.35">
      <c r="A19" s="352" t="s">
        <v>1128</v>
      </c>
      <c r="B19" t="s">
        <v>411</v>
      </c>
      <c r="C19" s="442" t="str" cm="1">
        <f t="array" ref="C19">INDEX('Fuel Mapping'!$F$4:$F$66,MATCH('Eurostat Coal Mining Data'!B19,'Fuel Mapping'!$E$4:$E$70,0),0)</f>
        <v>Coal tar</v>
      </c>
      <c r="D19" s="462" cm="1">
        <f t="array" ref="D19">INDEX('Fuel Mapping'!$G$4:$G$66,MATCH('Eurostat Coal Mining Data'!C19,'Fuel Mapping'!$F$4:$F$66,0),0)</f>
        <v>0</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0</v>
      </c>
      <c r="AA19" s="352">
        <v>0</v>
      </c>
      <c r="AB19" s="352">
        <v>0</v>
      </c>
      <c r="AC19" s="352">
        <v>0</v>
      </c>
      <c r="AD19" s="352">
        <v>0</v>
      </c>
      <c r="AE19" s="352">
        <v>0</v>
      </c>
      <c r="AF19" s="352">
        <v>0</v>
      </c>
      <c r="AG19" s="352">
        <v>0</v>
      </c>
      <c r="AH19" s="352">
        <v>0</v>
      </c>
      <c r="AI19" s="352">
        <v>0</v>
      </c>
      <c r="AJ19" s="352">
        <v>0</v>
      </c>
    </row>
    <row r="20" spans="1:36" x14ac:dyDescent="0.35">
      <c r="A20" s="352" t="s">
        <v>1128</v>
      </c>
      <c r="B20" t="s">
        <v>409</v>
      </c>
      <c r="C20" s="442" t="str" cm="1">
        <f t="array" ref="C20">INDEX('Fuel Mapping'!$F$4:$F$66,MATCH('Eurostat Coal Mining Data'!B20,'Fuel Mapping'!$E$4:$E$70,0),0)</f>
        <v>Coke oven gas</v>
      </c>
      <c r="D20" s="462" cm="1">
        <f t="array" ref="D20">INDEX('Fuel Mapping'!$G$4:$G$66,MATCH('Eurostat Coal Mining Data'!C20,'Fuel Mapping'!$F$4:$F$66,0),0)</f>
        <v>0</v>
      </c>
      <c r="E20" t="s">
        <v>642</v>
      </c>
      <c r="F20" t="s">
        <v>433</v>
      </c>
      <c r="G20" s="382">
        <f t="shared" si="0"/>
        <v>0</v>
      </c>
      <c r="H20" s="352">
        <v>0</v>
      </c>
      <c r="I20" s="352">
        <v>0</v>
      </c>
      <c r="J20" s="352">
        <v>2.58</v>
      </c>
      <c r="K20" s="352">
        <v>2.5369999999999999</v>
      </c>
      <c r="L20" s="352">
        <v>2.8370000000000002</v>
      </c>
      <c r="M20" s="352">
        <v>2.9449999999999998</v>
      </c>
      <c r="N20" s="352">
        <v>3.2240000000000002</v>
      </c>
      <c r="O20" s="352">
        <v>3.4390000000000001</v>
      </c>
      <c r="P20" s="352">
        <v>3.3959999999999999</v>
      </c>
      <c r="Q20" s="352">
        <v>9.0920000000000005</v>
      </c>
      <c r="R20" s="352">
        <v>17.777000000000001</v>
      </c>
      <c r="S20" s="352">
        <v>17.541</v>
      </c>
      <c r="T20" s="352">
        <v>9.0280000000000005</v>
      </c>
      <c r="U20" s="352">
        <v>22.012</v>
      </c>
      <c r="V20" s="352">
        <v>28.375</v>
      </c>
      <c r="W20" s="352">
        <v>24.849</v>
      </c>
      <c r="X20" s="352">
        <v>26.913</v>
      </c>
      <c r="Y20" s="352">
        <v>28.524999999999999</v>
      </c>
      <c r="Z20" s="352">
        <v>26.332999999999998</v>
      </c>
      <c r="AA20" s="352">
        <v>31.018999999999998</v>
      </c>
      <c r="AB20" s="352">
        <v>37.962000000000003</v>
      </c>
      <c r="AC20" s="352">
        <v>36.220999999999997</v>
      </c>
      <c r="AD20" s="352">
        <v>39.015999999999998</v>
      </c>
      <c r="AE20" s="352">
        <v>34.093000000000004</v>
      </c>
      <c r="AF20" s="352">
        <v>39.573999999999998</v>
      </c>
      <c r="AG20" s="352">
        <v>47.249000000000002</v>
      </c>
      <c r="AH20" s="352">
        <v>51.075000000000003</v>
      </c>
      <c r="AI20" s="352">
        <v>59.2</v>
      </c>
      <c r="AJ20" s="352">
        <v>60.383000000000003</v>
      </c>
    </row>
    <row r="21" spans="1:36" x14ac:dyDescent="0.35">
      <c r="A21" s="352" t="s">
        <v>1128</v>
      </c>
      <c r="B21" t="s">
        <v>407</v>
      </c>
      <c r="C21" s="442" t="str" cm="1">
        <f t="array" ref="C21">INDEX('Fuel Mapping'!$F$4:$F$66,MATCH('Eurostat Coal Mining Data'!B21,'Fuel Mapping'!$E$4:$E$70,0),0)</f>
        <v>Manufactured gases</v>
      </c>
      <c r="D21" s="462" t="str" cm="1">
        <f t="array" ref="D21">INDEX('Fuel Mapping'!$G$4:$G$66,MATCH('Eurostat Coal Mining Data'!C21,'Fuel Mapping'!$F$4:$F$66,0),0)</f>
        <v>Natural Gas</v>
      </c>
      <c r="E21" t="s">
        <v>642</v>
      </c>
      <c r="F21" t="s">
        <v>433</v>
      </c>
      <c r="G21" s="382">
        <f t="shared" si="0"/>
        <v>2.503167654370814E-2</v>
      </c>
      <c r="H21" s="352">
        <v>36.469000000000001</v>
      </c>
      <c r="I21" s="352">
        <v>32.325000000000003</v>
      </c>
      <c r="J21" s="352">
        <v>28.745999999999999</v>
      </c>
      <c r="K21" s="352">
        <v>34.807000000000002</v>
      </c>
      <c r="L21" s="352">
        <v>23.623999999999999</v>
      </c>
      <c r="M21" s="352">
        <v>30.782</v>
      </c>
      <c r="N21" s="352">
        <v>22.719000000000001</v>
      </c>
      <c r="O21" s="352">
        <v>25.460999999999999</v>
      </c>
      <c r="P21" s="352">
        <v>26.045999999999999</v>
      </c>
      <c r="Q21" s="352">
        <v>11.134</v>
      </c>
      <c r="R21" s="352">
        <v>26.16</v>
      </c>
      <c r="S21" s="352">
        <v>18.917000000000002</v>
      </c>
      <c r="T21" s="352">
        <v>11.436</v>
      </c>
      <c r="U21" s="352">
        <v>25.387</v>
      </c>
      <c r="V21" s="352">
        <v>32.524000000000001</v>
      </c>
      <c r="W21" s="352">
        <v>27.321000000000002</v>
      </c>
      <c r="X21" s="352">
        <v>30.222999999999999</v>
      </c>
      <c r="Y21" s="352">
        <v>28.524999999999999</v>
      </c>
      <c r="Z21" s="352">
        <v>26.332999999999998</v>
      </c>
      <c r="AA21" s="352">
        <v>31.018999999999998</v>
      </c>
      <c r="AB21" s="352">
        <v>37.962000000000003</v>
      </c>
      <c r="AC21" s="352">
        <v>36.220999999999997</v>
      </c>
      <c r="AD21" s="352">
        <v>39.618000000000002</v>
      </c>
      <c r="AE21" s="352">
        <v>34.093000000000004</v>
      </c>
      <c r="AF21" s="352">
        <v>40.024999999999999</v>
      </c>
      <c r="AG21" s="352">
        <v>50.537999999999997</v>
      </c>
      <c r="AH21" s="352">
        <v>51.075000000000003</v>
      </c>
      <c r="AI21" s="352">
        <v>62.252000000000002</v>
      </c>
      <c r="AJ21" s="352">
        <v>60.383000000000003</v>
      </c>
    </row>
    <row r="22" spans="1:36" x14ac:dyDescent="0.35">
      <c r="A22" s="352" t="s">
        <v>1128</v>
      </c>
      <c r="B22" t="s">
        <v>405</v>
      </c>
      <c r="C22" s="442" t="str" cm="1">
        <f t="array" ref="C22">INDEX('Fuel Mapping'!$F$4:$F$66,MATCH('Eurostat Coal Mining Data'!B22,'Fuel Mapping'!$E$4:$E$70,0),0)</f>
        <v>Gas works gas</v>
      </c>
      <c r="D22" s="462" cm="1">
        <f t="array" ref="D22">INDEX('Fuel Mapping'!$G$4:$G$66,MATCH('Eurostat Coal Mining Data'!C22,'Fuel Mapping'!$F$4:$F$66,0),0)</f>
        <v>0</v>
      </c>
      <c r="E22" t="s">
        <v>642</v>
      </c>
      <c r="F22" t="s">
        <v>433</v>
      </c>
      <c r="G22" s="382">
        <f t="shared" si="0"/>
        <v>5.4155564432766794E-3</v>
      </c>
      <c r="H22" s="352">
        <v>7.89</v>
      </c>
      <c r="I22" s="352">
        <v>5.7930000000000001</v>
      </c>
      <c r="J22" s="352">
        <v>5.9109999999999996</v>
      </c>
      <c r="K22" s="352">
        <v>9.4369999999999994</v>
      </c>
      <c r="L22" s="352">
        <v>1.87</v>
      </c>
      <c r="M22" s="352">
        <v>8.2759999999999998</v>
      </c>
      <c r="N22" s="352">
        <v>2.3220000000000001</v>
      </c>
      <c r="O22" s="352">
        <v>3.0089999999999999</v>
      </c>
      <c r="P22" s="352">
        <v>2.73</v>
      </c>
      <c r="Q22" s="352">
        <v>2.0419999999999998</v>
      </c>
      <c r="R22" s="352">
        <v>8.3829999999999991</v>
      </c>
      <c r="S22" s="352">
        <v>1.3759999999999999</v>
      </c>
      <c r="T22" s="352">
        <v>2.4079999999999999</v>
      </c>
      <c r="U22" s="352">
        <v>3.375</v>
      </c>
      <c r="V22" s="352">
        <v>4.149</v>
      </c>
      <c r="W22" s="352">
        <v>2.472</v>
      </c>
      <c r="X22" s="352">
        <v>3.31</v>
      </c>
      <c r="Y22" s="352">
        <v>0</v>
      </c>
      <c r="Z22" s="352">
        <v>0</v>
      </c>
      <c r="AA22" s="352">
        <v>0</v>
      </c>
      <c r="AB22" s="352">
        <v>0</v>
      </c>
      <c r="AC22" s="352">
        <v>0</v>
      </c>
      <c r="AD22" s="352">
        <v>0.60199999999999998</v>
      </c>
      <c r="AE22" s="352">
        <v>0</v>
      </c>
      <c r="AF22" s="352">
        <v>0.45100000000000001</v>
      </c>
      <c r="AG22" s="352">
        <v>3.2890000000000001</v>
      </c>
      <c r="AH22" s="352">
        <v>0</v>
      </c>
      <c r="AI22" s="352">
        <v>3.052</v>
      </c>
      <c r="AJ22" s="352">
        <v>0</v>
      </c>
    </row>
    <row r="23" spans="1:36" x14ac:dyDescent="0.35">
      <c r="A23" s="352" t="s">
        <v>1128</v>
      </c>
      <c r="B23" t="s">
        <v>403</v>
      </c>
      <c r="C23" s="442" t="str" cm="1">
        <f t="array" ref="C23">INDEX('Fuel Mapping'!$F$4:$F$66,MATCH('Eurostat Coal Mining Data'!B23,'Fuel Mapping'!$E$4:$E$70,0),0)</f>
        <v>Blast furnace gas</v>
      </c>
      <c r="D23" s="462" cm="1">
        <f t="array" ref="D23">INDEX('Fuel Mapping'!$G$4:$G$66,MATCH('Eurostat Coal Mining Data'!C23,'Fuel Mapping'!$F$4:$F$66,0),0)</f>
        <v>0</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1128</v>
      </c>
      <c r="B24" t="s">
        <v>401</v>
      </c>
      <c r="C24" s="442" t="str" cm="1">
        <f t="array" ref="C24">INDEX('Fuel Mapping'!$F$4:$F$66,MATCH('Eurostat Coal Mining Data'!B24,'Fuel Mapping'!$E$4:$E$70,0),0)</f>
        <v>Other recovered gases</v>
      </c>
      <c r="D24" s="462" cm="1">
        <f t="array" ref="D24">INDEX('Fuel Mapping'!$G$4:$G$66,MATCH('Eurostat Coal Mining Data'!C24,'Fuel Mapping'!$F$4:$F$66,0),0)</f>
        <v>0</v>
      </c>
      <c r="E24" t="s">
        <v>642</v>
      </c>
      <c r="F24" t="s">
        <v>433</v>
      </c>
      <c r="G24" s="382">
        <f t="shared" si="0"/>
        <v>1.9616120100431459E-2</v>
      </c>
      <c r="H24" s="352">
        <v>28.579000000000001</v>
      </c>
      <c r="I24" s="352">
        <v>26.532</v>
      </c>
      <c r="J24" s="352">
        <v>20.254000000000001</v>
      </c>
      <c r="K24" s="352">
        <v>22.834</v>
      </c>
      <c r="L24" s="352">
        <v>18.917000000000002</v>
      </c>
      <c r="M24" s="352">
        <v>19.561</v>
      </c>
      <c r="N24" s="352">
        <v>17.172999999999998</v>
      </c>
      <c r="O24" s="352">
        <v>19.012</v>
      </c>
      <c r="P24" s="352">
        <v>19.920000000000002</v>
      </c>
      <c r="Q24" s="352">
        <v>0</v>
      </c>
      <c r="R24" s="352">
        <v>0</v>
      </c>
      <c r="S24" s="352">
        <v>0</v>
      </c>
      <c r="T24" s="352">
        <v>0</v>
      </c>
      <c r="U24" s="352">
        <v>0</v>
      </c>
      <c r="V24" s="352">
        <v>0</v>
      </c>
      <c r="W24" s="352">
        <v>0</v>
      </c>
      <c r="X24" s="352">
        <v>0</v>
      </c>
      <c r="Y24" s="352">
        <v>0</v>
      </c>
      <c r="Z24" s="352">
        <v>0</v>
      </c>
      <c r="AA24" s="352">
        <v>0</v>
      </c>
      <c r="AB24" s="352">
        <v>0</v>
      </c>
      <c r="AC24" s="352">
        <v>0</v>
      </c>
      <c r="AD24" s="352">
        <v>0</v>
      </c>
      <c r="AE24" s="352">
        <v>0</v>
      </c>
      <c r="AF24" s="352">
        <v>0</v>
      </c>
      <c r="AG24" s="352">
        <v>0</v>
      </c>
      <c r="AH24" s="352">
        <v>0</v>
      </c>
      <c r="AI24" s="352">
        <v>0</v>
      </c>
      <c r="AJ24" s="352">
        <v>0</v>
      </c>
    </row>
    <row r="25" spans="1:36" x14ac:dyDescent="0.35">
      <c r="A25" s="352" t="s">
        <v>1128</v>
      </c>
      <c r="B25" t="s">
        <v>400</v>
      </c>
      <c r="C25" s="442" t="str" cm="1">
        <f t="array" ref="C25">INDEX('Fuel Mapping'!$F$4:$F$66,MATCH('Eurostat Coal Mining Data'!B25,'Fuel Mapping'!$E$4:$E$70,0),0)</f>
        <v>Electricity</v>
      </c>
      <c r="D25" s="462" t="str" cm="1">
        <f t="array" ref="D25">INDEX('Fuel Mapping'!$G$4:$G$66,MATCH('Eurostat Coal Mining Data'!C25,'Fuel Mapping'!$F$4:$F$66,0),0)</f>
        <v>Electricity</v>
      </c>
      <c r="E25" t="s">
        <v>642</v>
      </c>
      <c r="F25" t="s">
        <v>433</v>
      </c>
      <c r="G25" s="382">
        <f t="shared" si="0"/>
        <v>0.61321327133928294</v>
      </c>
      <c r="H25" s="352">
        <v>893.399</v>
      </c>
      <c r="I25" s="352">
        <v>903.79200000000003</v>
      </c>
      <c r="J25" s="352">
        <v>967.15300000000002</v>
      </c>
      <c r="K25" s="352">
        <v>1033.4069999999999</v>
      </c>
      <c r="L25" s="352">
        <v>1073.1189999999999</v>
      </c>
      <c r="M25" s="352">
        <v>1110.624</v>
      </c>
      <c r="N25" s="352">
        <v>1178.77</v>
      </c>
      <c r="O25" s="352">
        <v>1257.2239999999999</v>
      </c>
      <c r="P25" s="352">
        <v>1258.557</v>
      </c>
      <c r="Q25" s="352">
        <v>1300.3430000000001</v>
      </c>
      <c r="R25" s="352">
        <v>1308.5989999999999</v>
      </c>
      <c r="S25" s="352">
        <v>1366.5509999999999</v>
      </c>
      <c r="T25" s="352">
        <v>1461.393</v>
      </c>
      <c r="U25" s="352">
        <v>1546.261</v>
      </c>
      <c r="V25" s="352">
        <v>1637.8309999999999</v>
      </c>
      <c r="W25" s="352">
        <v>1657.527</v>
      </c>
      <c r="X25" s="352">
        <v>1705.59</v>
      </c>
      <c r="Y25" s="352">
        <v>1767.24</v>
      </c>
      <c r="Z25" s="352">
        <v>1793.2090000000001</v>
      </c>
      <c r="AA25" s="352">
        <v>1804.643</v>
      </c>
      <c r="AB25" s="352">
        <v>1952.9670000000001</v>
      </c>
      <c r="AC25" s="352">
        <v>2091.058</v>
      </c>
      <c r="AD25" s="352">
        <v>2164.6610000000001</v>
      </c>
      <c r="AE25" s="352">
        <v>2183.665</v>
      </c>
      <c r="AF25" s="352">
        <v>2112.64</v>
      </c>
      <c r="AG25" s="352">
        <v>2362.683</v>
      </c>
      <c r="AH25" s="352">
        <v>2203.9549999999999</v>
      </c>
      <c r="AI25" s="352">
        <v>2249.8690000000001</v>
      </c>
      <c r="AJ25" s="352">
        <v>2371.5410000000002</v>
      </c>
    </row>
    <row r="26" spans="1:36" x14ac:dyDescent="0.35">
      <c r="A26" s="352" t="s">
        <v>1128</v>
      </c>
      <c r="B26" t="s">
        <v>643</v>
      </c>
      <c r="C26" s="442" cm="1">
        <f t="array" ref="C26">INDEX('Fuel Mapping'!$F$4:$F$66,MATCH('Eurostat Coal Mining Data'!B26,'Fuel Mapping'!$E$4:$E$70,0),0)</f>
        <v>0</v>
      </c>
      <c r="D26" s="462" t="e" cm="1">
        <f t="array" ref="D26">INDEX('Fuel Mapping'!$G$4:$G$66,MATCH('Eurostat Coal Mining Data'!C26,'Fuel Mapping'!$F$4:$F$66,0),0)</f>
        <v>#N/A</v>
      </c>
      <c r="E26" t="s">
        <v>642</v>
      </c>
      <c r="F26" t="s">
        <v>433</v>
      </c>
      <c r="G26" s="382">
        <f t="shared" si="0"/>
        <v>0.80558358283330378</v>
      </c>
      <c r="H26" s="352">
        <v>1173.6659999999999</v>
      </c>
      <c r="I26" s="352">
        <v>1187.414</v>
      </c>
      <c r="J26" s="352">
        <v>1307.645</v>
      </c>
      <c r="K26" s="352">
        <v>1340.26</v>
      </c>
      <c r="L26" s="352">
        <v>1339.347</v>
      </c>
      <c r="M26" s="352">
        <v>1411.6849999999999</v>
      </c>
      <c r="N26" s="352">
        <v>1503.461</v>
      </c>
      <c r="O26" s="352">
        <v>1645.721</v>
      </c>
      <c r="P26" s="352">
        <v>1548.701</v>
      </c>
      <c r="Q26" s="352">
        <v>1538.396</v>
      </c>
      <c r="R26" s="352">
        <v>1716.6220000000001</v>
      </c>
      <c r="S26" s="352">
        <v>1888.963</v>
      </c>
      <c r="T26" s="352">
        <v>1763.423</v>
      </c>
      <c r="U26" s="352">
        <v>1787.3820000000001</v>
      </c>
      <c r="V26" s="352">
        <v>1958.0930000000001</v>
      </c>
      <c r="W26" s="352">
        <v>2071.732</v>
      </c>
      <c r="X26" s="352">
        <v>2088.04</v>
      </c>
      <c r="Y26" s="352">
        <v>2512.7420000000002</v>
      </c>
      <c r="Z26" s="352">
        <v>2665.098</v>
      </c>
      <c r="AA26" s="352">
        <v>3012.346</v>
      </c>
      <c r="AB26" s="352">
        <v>3423.4760000000001</v>
      </c>
      <c r="AC26" s="352">
        <v>3667.3780000000002</v>
      </c>
      <c r="AD26" s="352">
        <v>3972.1729999999998</v>
      </c>
      <c r="AE26" s="352">
        <v>3808.8110000000001</v>
      </c>
      <c r="AF26" s="352">
        <v>3713.4940000000001</v>
      </c>
      <c r="AG26" s="352">
        <v>3333.2280000000001</v>
      </c>
      <c r="AH26" s="352">
        <v>3161.0810000000001</v>
      </c>
      <c r="AI26" s="352">
        <v>3416.8609999999999</v>
      </c>
      <c r="AJ26" s="352">
        <v>3356.2750000000001</v>
      </c>
    </row>
    <row r="27" spans="1:36" x14ac:dyDescent="0.35">
      <c r="A27" s="352" t="s">
        <v>1128</v>
      </c>
      <c r="B27" t="s">
        <v>397</v>
      </c>
      <c r="C27" s="442" t="str" cm="1">
        <f t="array" ref="C27">INDEX('Fuel Mapping'!$F$4:$F$66,MATCH('Eurostat Coal Mining Data'!B27,'Fuel Mapping'!$E$4:$E$70,0),0)</f>
        <v>Natural gas</v>
      </c>
      <c r="D27" s="462" t="str" cm="1">
        <f t="array" ref="D27">INDEX('Fuel Mapping'!$G$4:$G$66,MATCH('Eurostat Coal Mining Data'!C27,'Fuel Mapping'!$F$4:$F$66,0),0)</f>
        <v>Natural Gas</v>
      </c>
      <c r="E27" t="s">
        <v>642</v>
      </c>
      <c r="F27" t="s">
        <v>433</v>
      </c>
      <c r="G27" s="382">
        <f t="shared" si="0"/>
        <v>1.9357353968731169E-2</v>
      </c>
      <c r="H27" s="352">
        <v>28.202000000000002</v>
      </c>
      <c r="I27" s="352">
        <v>31.716999999999999</v>
      </c>
      <c r="J27" s="352">
        <v>39.999000000000002</v>
      </c>
      <c r="K27" s="352">
        <v>27.574000000000002</v>
      </c>
      <c r="L27" s="352">
        <v>17.536999999999999</v>
      </c>
      <c r="M27" s="352">
        <v>18.556000000000001</v>
      </c>
      <c r="N27" s="352">
        <v>34.642000000000003</v>
      </c>
      <c r="O27" s="352">
        <v>37.700000000000003</v>
      </c>
      <c r="P27" s="352">
        <v>42.475999999999999</v>
      </c>
      <c r="Q27" s="352">
        <v>34.264000000000003</v>
      </c>
      <c r="R27" s="352">
        <v>29.492000000000001</v>
      </c>
      <c r="S27" s="352">
        <v>60.77</v>
      </c>
      <c r="T27" s="352">
        <v>73.085999999999999</v>
      </c>
      <c r="U27" s="352">
        <v>27.707000000000001</v>
      </c>
      <c r="V27" s="352">
        <v>24.119</v>
      </c>
      <c r="W27" s="352">
        <v>33.792000000000002</v>
      </c>
      <c r="X27" s="352">
        <v>39.273000000000003</v>
      </c>
      <c r="Y27" s="352">
        <v>42.67</v>
      </c>
      <c r="Z27" s="352">
        <v>56.728000000000002</v>
      </c>
      <c r="AA27" s="352">
        <v>63.585999999999999</v>
      </c>
      <c r="AB27" s="352">
        <v>70.679000000000002</v>
      </c>
      <c r="AC27" s="352">
        <v>95.808000000000007</v>
      </c>
      <c r="AD27" s="352">
        <v>128.375</v>
      </c>
      <c r="AE27" s="352">
        <v>131.49199999999999</v>
      </c>
      <c r="AF27" s="352">
        <v>130.61000000000001</v>
      </c>
      <c r="AG27" s="352">
        <v>129.601</v>
      </c>
      <c r="AH27" s="352">
        <v>168.358</v>
      </c>
      <c r="AI27" s="352">
        <v>105.84699999999999</v>
      </c>
      <c r="AJ27" s="352">
        <v>90.563000000000002</v>
      </c>
    </row>
    <row r="28" spans="1:36" x14ac:dyDescent="0.35">
      <c r="A28" s="352" t="s">
        <v>1128</v>
      </c>
      <c r="B28" t="s">
        <v>396</v>
      </c>
      <c r="C28" s="442" t="str" cm="1">
        <f t="array" ref="C28">INDEX('Fuel Mapping'!$F$4:$F$66,MATCH('Eurostat Coal Mining Data'!B28,'Fuel Mapping'!$E$4:$E$70,0),0)</f>
        <v>Heat</v>
      </c>
      <c r="D28" s="462" t="str" cm="1">
        <f t="array" ref="D28">INDEX('Fuel Mapping'!$G$4:$G$66,MATCH('Eurostat Coal Mining Data'!C28,'Fuel Mapping'!$F$4:$F$66,0),0)</f>
        <v>Heat</v>
      </c>
      <c r="E28" t="s">
        <v>642</v>
      </c>
      <c r="F28" t="s">
        <v>433</v>
      </c>
      <c r="G28" s="382">
        <f t="shared" si="0"/>
        <v>7.6469167020153564E-2</v>
      </c>
      <c r="H28" s="352">
        <v>111.40900000000001</v>
      </c>
      <c r="I28" s="352">
        <v>122.613</v>
      </c>
      <c r="J28" s="352">
        <v>139.17699999999999</v>
      </c>
      <c r="K28" s="352">
        <v>124.773</v>
      </c>
      <c r="L28" s="352">
        <v>122.79</v>
      </c>
      <c r="M28" s="352">
        <v>159.619</v>
      </c>
      <c r="N28" s="352">
        <v>164.994</v>
      </c>
      <c r="O28" s="352">
        <v>153.387</v>
      </c>
      <c r="P28" s="352">
        <v>188.57</v>
      </c>
      <c r="Q28" s="352">
        <v>252.626</v>
      </c>
      <c r="R28" s="352">
        <v>249.642</v>
      </c>
      <c r="S28" s="352">
        <v>271.04000000000002</v>
      </c>
      <c r="T28" s="352">
        <v>287.428</v>
      </c>
      <c r="U28" s="352">
        <v>265.04599999999999</v>
      </c>
      <c r="V28" s="352">
        <v>266.24</v>
      </c>
      <c r="W28" s="352">
        <v>290.41300000000001</v>
      </c>
      <c r="X28" s="352">
        <v>327.505</v>
      </c>
      <c r="Y28" s="352">
        <v>341.26299999999998</v>
      </c>
      <c r="Z28" s="352">
        <v>326.12</v>
      </c>
      <c r="AA28" s="352">
        <v>365.07499999999999</v>
      </c>
      <c r="AB28" s="352">
        <v>383.58699999999999</v>
      </c>
      <c r="AC28" s="352">
        <v>415.99900000000002</v>
      </c>
      <c r="AD28" s="352">
        <v>410.553</v>
      </c>
      <c r="AE28" s="352">
        <v>341.88400000000001</v>
      </c>
      <c r="AF28" s="352">
        <v>357.43400000000003</v>
      </c>
      <c r="AG28" s="352">
        <v>427.53300000000002</v>
      </c>
      <c r="AH28" s="352">
        <v>664.303</v>
      </c>
      <c r="AI28" s="352">
        <v>654.15200000000004</v>
      </c>
      <c r="AJ28" s="352">
        <v>624.00900000000001</v>
      </c>
    </row>
    <row r="29" spans="1:36" x14ac:dyDescent="0.35">
      <c r="A29" s="352" t="s">
        <v>1128</v>
      </c>
      <c r="B29" t="s">
        <v>395</v>
      </c>
      <c r="C29" s="442" t="str" cm="1">
        <f t="array" ref="C29">INDEX('Fuel Mapping'!$F$4:$F$66,MATCH('Eurostat Coal Mining Data'!B29,'Fuel Mapping'!$E$4:$E$70,0),0)</f>
        <v>Oil and petroleum products (excluding biofuel portion)</v>
      </c>
      <c r="D29" s="462" cm="1">
        <f t="array" ref="D29">INDEX('Fuel Mapping'!$G$4:$G$66,MATCH('Eurostat Coal Mining Data'!C29,'Fuel Mapping'!$F$4:$F$66,0),0)</f>
        <v>0</v>
      </c>
      <c r="E29" t="s">
        <v>642</v>
      </c>
      <c r="F29" t="s">
        <v>433</v>
      </c>
      <c r="G29" s="382">
        <f t="shared" si="0"/>
        <v>5.3180901549439434E-2</v>
      </c>
      <c r="H29" s="352">
        <v>77.48</v>
      </c>
      <c r="I29" s="352">
        <v>71.94</v>
      </c>
      <c r="J29" s="352">
        <v>70.265000000000001</v>
      </c>
      <c r="K29" s="352">
        <v>82.44</v>
      </c>
      <c r="L29" s="352">
        <v>79.724999999999994</v>
      </c>
      <c r="M29" s="352">
        <v>82.602999999999994</v>
      </c>
      <c r="N29" s="352">
        <v>65.97</v>
      </c>
      <c r="O29" s="352">
        <v>71.108999999999995</v>
      </c>
      <c r="P29" s="352">
        <v>70.301000000000002</v>
      </c>
      <c r="Q29" s="352">
        <v>62.125999999999998</v>
      </c>
      <c r="R29" s="352">
        <v>61.216000000000001</v>
      </c>
      <c r="S29" s="352">
        <v>70.361999999999995</v>
      </c>
      <c r="T29" s="352">
        <v>57.963000000000001</v>
      </c>
      <c r="U29" s="352">
        <v>72.093999999999994</v>
      </c>
      <c r="V29" s="352">
        <v>76.215000000000003</v>
      </c>
      <c r="W29" s="352">
        <v>76.936000000000007</v>
      </c>
      <c r="X29" s="352">
        <v>76.709000000000003</v>
      </c>
      <c r="Y29" s="352">
        <v>89.569000000000003</v>
      </c>
      <c r="Z29" s="352">
        <v>101.36199999999999</v>
      </c>
      <c r="AA29" s="352">
        <v>170.875</v>
      </c>
      <c r="AB29" s="352">
        <v>185.03</v>
      </c>
      <c r="AC29" s="352">
        <v>194.32300000000001</v>
      </c>
      <c r="AD29" s="352">
        <v>233.43600000000001</v>
      </c>
      <c r="AE29" s="352">
        <v>231.25399999999999</v>
      </c>
      <c r="AF29" s="352">
        <v>238.31299999999999</v>
      </c>
      <c r="AG29" s="352">
        <v>283.41300000000001</v>
      </c>
      <c r="AH29" s="352">
        <v>284.101</v>
      </c>
      <c r="AI29" s="352">
        <v>209.667</v>
      </c>
      <c r="AJ29" s="352">
        <v>191.31299999999999</v>
      </c>
    </row>
    <row r="30" spans="1:36" x14ac:dyDescent="0.35">
      <c r="A30" s="352" t="s">
        <v>1128</v>
      </c>
      <c r="B30" t="s">
        <v>393</v>
      </c>
      <c r="C30" s="442" t="str" cm="1">
        <f t="array" ref="C30">INDEX('Fuel Mapping'!$F$4:$F$66,MATCH('Eurostat Coal Mining Data'!B30,'Fuel Mapping'!$E$4:$E$70,0),0)</f>
        <v>Crude oil</v>
      </c>
      <c r="D30" s="462" t="str" cm="1">
        <f t="array" ref="D30">INDEX('Fuel Mapping'!$G$4:$G$66,MATCH('Eurostat Coal Mining Data'!C30,'Fuel Mapping'!$F$4:$F$66,0),0)</f>
        <v>Crude Oil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1128</v>
      </c>
      <c r="B31" t="s">
        <v>391</v>
      </c>
      <c r="C31" s="442" t="str" cm="1">
        <f t="array" ref="C31">INDEX('Fuel Mapping'!$F$4:$F$66,MATCH('Eurostat Coal Mining Data'!B31,'Fuel Mapping'!$E$4:$E$70,0),0)</f>
        <v>Natural gas liquids</v>
      </c>
      <c r="D31" s="462" t="str" cm="1">
        <f t="array" ref="D31">INDEX('Fuel Mapping'!$G$4:$G$66,MATCH('Eurostat Coal Mining Data'!C31,'Fuel Mapping'!$F$4:$F$66,0),0)</f>
        <v>Crude Oil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1128</v>
      </c>
      <c r="B32" t="s">
        <v>389</v>
      </c>
      <c r="C32" s="442" t="str" cm="1">
        <f t="array" ref="C32">INDEX('Fuel Mapping'!$F$4:$F$66,MATCH('Eurostat Coal Mining Data'!B32,'Fuel Mapping'!$E$4:$E$70,0),0)</f>
        <v>Refinery gas</v>
      </c>
      <c r="D32" s="462" t="str" cm="1">
        <f t="array" ref="D32">INDEX('Fuel Mapping'!$G$4:$G$66,MATCH('Eurostat Coal Mining Data'!C32,'Fuel Mapping'!$F$4:$F$66,0),0)</f>
        <v>LPG Propane or Butane</v>
      </c>
      <c r="E32" t="s">
        <v>642</v>
      </c>
      <c r="F32" t="s">
        <v>433</v>
      </c>
      <c r="G32" s="382">
        <f t="shared" si="0"/>
        <v>0</v>
      </c>
      <c r="H32" s="352">
        <v>0</v>
      </c>
      <c r="I32" s="352">
        <v>0</v>
      </c>
      <c r="J32" s="352">
        <v>0</v>
      </c>
      <c r="K32" s="352">
        <v>0</v>
      </c>
      <c r="L32" s="352">
        <v>0</v>
      </c>
      <c r="M32" s="352">
        <v>0</v>
      </c>
      <c r="N32" s="352">
        <v>0</v>
      </c>
      <c r="O32" s="352">
        <v>0</v>
      </c>
      <c r="P32" s="352">
        <v>0</v>
      </c>
      <c r="Q32" s="352">
        <v>0</v>
      </c>
      <c r="R32" s="352">
        <v>0</v>
      </c>
      <c r="S32" s="352">
        <v>0</v>
      </c>
      <c r="T32" s="352">
        <v>0</v>
      </c>
      <c r="U32" s="352">
        <v>0</v>
      </c>
      <c r="V32" s="352">
        <v>0</v>
      </c>
      <c r="W32" s="352">
        <v>0</v>
      </c>
      <c r="X32" s="352">
        <v>0</v>
      </c>
      <c r="Y32" s="352">
        <v>0</v>
      </c>
      <c r="Z32" s="352">
        <v>0</v>
      </c>
      <c r="AA32" s="352">
        <v>0</v>
      </c>
      <c r="AB32" s="352">
        <v>0</v>
      </c>
      <c r="AC32" s="352">
        <v>0</v>
      </c>
      <c r="AD32" s="352">
        <v>0</v>
      </c>
      <c r="AE32" s="352">
        <v>0</v>
      </c>
      <c r="AF32" s="352">
        <v>0</v>
      </c>
      <c r="AG32" s="352">
        <v>0</v>
      </c>
      <c r="AH32" s="352">
        <v>0</v>
      </c>
      <c r="AI32" s="352">
        <v>0</v>
      </c>
      <c r="AJ32" s="352">
        <v>0</v>
      </c>
    </row>
    <row r="33" spans="1:36" x14ac:dyDescent="0.35">
      <c r="A33" s="352" t="s">
        <v>1128</v>
      </c>
      <c r="B33" t="s">
        <v>387</v>
      </c>
      <c r="C33" s="442" t="str" cm="1">
        <f t="array" ref="C33">INDEX('Fuel Mapping'!$F$4:$F$66,MATCH('Eurostat Coal Mining Data'!B33,'Fuel Mapping'!$E$4:$E$70,0),0)</f>
        <v>Ethane</v>
      </c>
      <c r="D33" s="462" t="str" cm="1">
        <f t="array" ref="D33">INDEX('Fuel Mapping'!$G$4:$G$66,MATCH('Eurostat Coal Mining Data'!C33,'Fuel Mapping'!$F$4:$F$66,0),0)</f>
        <v>LPG Propane or Butane</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1128</v>
      </c>
      <c r="B34" t="s">
        <v>386</v>
      </c>
      <c r="C34" s="442" t="str" cm="1">
        <f t="array" ref="C34">INDEX('Fuel Mapping'!$F$4:$F$66,MATCH('Eurostat Coal Mining Data'!B34,'Fuel Mapping'!$E$4:$E$70,0),0)</f>
        <v>Liquefied petroleum gases</v>
      </c>
      <c r="D34" s="462" t="str" cm="1">
        <f t="array" ref="D34">INDEX('Fuel Mapping'!$G$4:$G$66,MATCH('Eurostat Coal Mining Data'!C34,'Fuel Mapping'!$F$4:$F$66,0),0)</f>
        <v>LPG Propane or Butane</v>
      </c>
      <c r="E34" t="s">
        <v>642</v>
      </c>
      <c r="F34" t="s">
        <v>433</v>
      </c>
      <c r="G34" s="382">
        <f t="shared" si="0"/>
        <v>2.196423399047576E-5</v>
      </c>
      <c r="H34" s="352">
        <v>3.2000000000000001E-2</v>
      </c>
      <c r="I34" s="352">
        <v>3.2000000000000001E-2</v>
      </c>
      <c r="J34" s="352">
        <v>0</v>
      </c>
      <c r="K34" s="352">
        <v>0</v>
      </c>
      <c r="L34" s="352">
        <v>0</v>
      </c>
      <c r="M34" s="352">
        <v>0</v>
      </c>
      <c r="N34" s="352">
        <v>0</v>
      </c>
      <c r="O34" s="352">
        <v>0</v>
      </c>
      <c r="P34" s="352">
        <v>0</v>
      </c>
      <c r="Q34" s="352">
        <v>1.099</v>
      </c>
      <c r="R34" s="352">
        <v>1.099</v>
      </c>
      <c r="S34" s="352">
        <v>0</v>
      </c>
      <c r="T34" s="352">
        <v>0</v>
      </c>
      <c r="U34" s="352">
        <v>0</v>
      </c>
      <c r="V34" s="352">
        <v>0</v>
      </c>
      <c r="W34" s="352">
        <v>0</v>
      </c>
      <c r="X34" s="352">
        <v>3.2959999999999998</v>
      </c>
      <c r="Y34" s="352">
        <v>0</v>
      </c>
      <c r="Z34" s="352">
        <v>0</v>
      </c>
      <c r="AA34" s="352">
        <v>0</v>
      </c>
      <c r="AB34" s="352">
        <v>0</v>
      </c>
      <c r="AC34" s="352">
        <v>0</v>
      </c>
      <c r="AD34" s="352">
        <v>0</v>
      </c>
      <c r="AE34" s="352">
        <v>0</v>
      </c>
      <c r="AF34" s="352">
        <v>0</v>
      </c>
      <c r="AG34" s="352">
        <v>0</v>
      </c>
      <c r="AH34" s="352">
        <v>2.1970000000000001</v>
      </c>
      <c r="AI34" s="352">
        <v>2.1970000000000001</v>
      </c>
      <c r="AJ34" s="352">
        <v>2.1970000000000001</v>
      </c>
    </row>
    <row r="35" spans="1:36" x14ac:dyDescent="0.35">
      <c r="A35" s="352" t="s">
        <v>1128</v>
      </c>
      <c r="B35" t="s">
        <v>384</v>
      </c>
      <c r="C35" s="442" t="str" cm="1">
        <f t="array" ref="C35">INDEX('Fuel Mapping'!$F$4:$F$66,MATCH('Eurostat Coal Mining Data'!B35,'Fuel Mapping'!$E$4:$E$70,0),0)</f>
        <v>Naphtha</v>
      </c>
      <c r="D35" s="462" t="str" cm="1">
        <f t="array" ref="D35">INDEX('Fuel Mapping'!$G$4:$G$66,MATCH('Eurostat Coal Mining Data'!C35,'Fuel Mapping'!$F$4:$F$66,0),0)</f>
        <v>Petroleum Diesel</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1128</v>
      </c>
      <c r="B36" t="s">
        <v>383</v>
      </c>
      <c r="C36" s="442" t="str" cm="1">
        <f t="array" ref="C36">INDEX('Fuel Mapping'!$F$4:$F$66,MATCH('Eurostat Coal Mining Data'!B36,'Fuel Mapping'!$E$4:$E$70,0),0)</f>
        <v>Aviation gasoline</v>
      </c>
      <c r="D36" s="462" t="str" cm="1">
        <f t="array" ref="D36">INDEX('Fuel Mapping'!$G$4:$G$66,MATCH('Eurostat Coal Mining Data'!C36,'Fuel Mapping'!$F$4:$F$66,0),0)</f>
        <v>Petroleum Diesel</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1128</v>
      </c>
      <c r="B37" t="s">
        <v>381</v>
      </c>
      <c r="C37" s="442" t="str" cm="1">
        <f t="array" ref="C37">INDEX('Fuel Mapping'!$F$4:$F$66,MATCH('Eurostat Coal Mining Data'!B37,'Fuel Mapping'!$E$4:$E$70,0),0)</f>
        <v>Motor gasoline (excluding biofuel portion)</v>
      </c>
      <c r="D37" s="462" t="str" cm="1">
        <f t="array" ref="D37">INDEX('Fuel Mapping'!$G$4:$G$66,MATCH('Eurostat Coal Mining Data'!C37,'Fuel Mapping'!$F$4:$F$66,0),0)</f>
        <v>Petroleum Diesel</v>
      </c>
      <c r="E37" t="s">
        <v>642</v>
      </c>
      <c r="F37" t="s">
        <v>433</v>
      </c>
      <c r="G37" s="382">
        <f t="shared" si="0"/>
        <v>3.2946350985713637E-5</v>
      </c>
      <c r="H37" s="352">
        <v>4.8000000000000001E-2</v>
      </c>
      <c r="I37" s="352">
        <v>3.2000000000000001E-2</v>
      </c>
      <c r="J37" s="352">
        <v>0</v>
      </c>
      <c r="K37" s="352">
        <v>0</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2">
        <v>0</v>
      </c>
      <c r="AC37" s="352">
        <v>0</v>
      </c>
      <c r="AD37" s="352">
        <v>1.0580000000000001</v>
      </c>
      <c r="AE37" s="352">
        <v>1.0580000000000001</v>
      </c>
      <c r="AF37" s="352">
        <v>1.0580000000000001</v>
      </c>
      <c r="AG37" s="352">
        <v>1.0580000000000001</v>
      </c>
      <c r="AH37" s="352">
        <v>1.0580000000000001</v>
      </c>
      <c r="AI37" s="352">
        <v>1.0580000000000001</v>
      </c>
      <c r="AJ37" s="352">
        <v>1.0580000000000001</v>
      </c>
    </row>
    <row r="38" spans="1:36" x14ac:dyDescent="0.35">
      <c r="A38" s="352" t="s">
        <v>1128</v>
      </c>
      <c r="B38" t="s">
        <v>379</v>
      </c>
      <c r="C38" s="442" t="str" cm="1">
        <f t="array" ref="C38">INDEX('Fuel Mapping'!$F$4:$F$66,MATCH('Eurostat Coal Mining Data'!B38,'Fuel Mapping'!$E$4:$E$70,0),0)</f>
        <v>Gasoline-type jet fuel</v>
      </c>
      <c r="D38" s="462" t="str" cm="1">
        <f t="array" ref="D38">INDEX('Fuel Mapping'!$G$4:$G$66,MATCH('Eurostat Coal Mining Data'!C38,'Fuel Mapping'!$F$4:$F$66,0),0)</f>
        <v>Petroleum Diesel</v>
      </c>
      <c r="E38" t="s">
        <v>642</v>
      </c>
      <c r="F38" t="s">
        <v>433</v>
      </c>
      <c r="G38" s="382">
        <f t="shared" si="0"/>
        <v>0</v>
      </c>
      <c r="H38" s="352">
        <v>0</v>
      </c>
      <c r="I38" s="352">
        <v>0</v>
      </c>
      <c r="J38" s="352">
        <v>0</v>
      </c>
      <c r="K38" s="352">
        <v>0</v>
      </c>
      <c r="L38" s="352">
        <v>0</v>
      </c>
      <c r="M38" s="352">
        <v>0</v>
      </c>
      <c r="N38" s="352">
        <v>0</v>
      </c>
      <c r="O38" s="352">
        <v>0</v>
      </c>
      <c r="P38" s="352">
        <v>0</v>
      </c>
      <c r="Q38" s="352">
        <v>0</v>
      </c>
      <c r="R38" s="352">
        <v>0</v>
      </c>
      <c r="S38" s="352">
        <v>0</v>
      </c>
      <c r="T38" s="352">
        <v>0</v>
      </c>
      <c r="U38" s="352">
        <v>0</v>
      </c>
      <c r="V38" s="352">
        <v>0</v>
      </c>
      <c r="W38" s="352">
        <v>0</v>
      </c>
      <c r="X38" s="352">
        <v>0</v>
      </c>
      <c r="Y38" s="352">
        <v>0</v>
      </c>
      <c r="Z38" s="352">
        <v>0</v>
      </c>
      <c r="AA38" s="352">
        <v>0</v>
      </c>
      <c r="AB38" s="352">
        <v>0</v>
      </c>
      <c r="AC38" s="352">
        <v>0</v>
      </c>
      <c r="AD38" s="352">
        <v>0</v>
      </c>
      <c r="AE38" s="352">
        <v>0</v>
      </c>
      <c r="AF38" s="352">
        <v>0</v>
      </c>
      <c r="AG38" s="352">
        <v>0</v>
      </c>
      <c r="AH38" s="352">
        <v>0</v>
      </c>
      <c r="AI38" s="352">
        <v>0</v>
      </c>
      <c r="AJ38" s="352">
        <v>0</v>
      </c>
    </row>
    <row r="39" spans="1:36" x14ac:dyDescent="0.35">
      <c r="A39" s="352" t="s">
        <v>1128</v>
      </c>
      <c r="B39" t="s">
        <v>377</v>
      </c>
      <c r="C39" s="442" t="str" cm="1">
        <f t="array" ref="C39">INDEX('Fuel Mapping'!$F$4:$F$66,MATCH('Eurostat Coal Mining Data'!B39,'Fuel Mapping'!$E$4:$E$70,0),0)</f>
        <v>Kerosene-type jet fuel (excluding biofuel portion)</v>
      </c>
      <c r="D39" s="462" t="str" cm="1">
        <f t="array" ref="D39">INDEX('Fuel Mapping'!$G$4:$G$66,MATCH('Eurostat Coal Mining Data'!C39,'Fuel Mapping'!$F$4:$F$66,0),0)</f>
        <v>Petroleum Diesel</v>
      </c>
      <c r="E39" t="s">
        <v>642</v>
      </c>
      <c r="F39" t="s">
        <v>433</v>
      </c>
      <c r="G39" s="382">
        <f t="shared" si="0"/>
        <v>1.242351985086285E-4</v>
      </c>
      <c r="H39" s="352">
        <v>0.18099999999999999</v>
      </c>
      <c r="I39" s="352">
        <v>0</v>
      </c>
      <c r="J39" s="352">
        <v>0</v>
      </c>
      <c r="K39" s="352">
        <v>0</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2">
        <v>0</v>
      </c>
      <c r="AC39" s="352">
        <v>0</v>
      </c>
      <c r="AD39" s="352">
        <v>0</v>
      </c>
      <c r="AE39" s="352">
        <v>0</v>
      </c>
      <c r="AF39" s="352">
        <v>0</v>
      </c>
      <c r="AG39" s="352">
        <v>0</v>
      </c>
      <c r="AH39" s="352">
        <v>0</v>
      </c>
      <c r="AI39" s="352">
        <v>0</v>
      </c>
      <c r="AJ39" s="352">
        <v>0</v>
      </c>
    </row>
    <row r="40" spans="1:36" x14ac:dyDescent="0.35">
      <c r="A40" s="352" t="s">
        <v>1128</v>
      </c>
      <c r="B40" t="s">
        <v>375</v>
      </c>
      <c r="C40" s="442" t="str" cm="1">
        <f t="array" ref="C40">INDEX('Fuel Mapping'!$F$4:$F$66,MATCH('Eurostat Coal Mining Data'!B40,'Fuel Mapping'!$E$4:$E$70,0),0)</f>
        <v>Other kerosene</v>
      </c>
      <c r="D40" s="462" t="str" cm="1">
        <f t="array" ref="D40">INDEX('Fuel Mapping'!$G$4:$G$66,MATCH('Eurostat Coal Mining Data'!C40,'Fuel Mapping'!$F$4:$F$66,0),0)</f>
        <v>Petroleum Diesel</v>
      </c>
      <c r="E40" t="s">
        <v>642</v>
      </c>
      <c r="F40" t="s">
        <v>433</v>
      </c>
      <c r="G40" s="382">
        <f t="shared" si="0"/>
        <v>4.8046761854165727E-6</v>
      </c>
      <c r="H40" s="352">
        <v>7.0000000000000001E-3</v>
      </c>
      <c r="I40" s="352">
        <v>1.7000000000000001E-2</v>
      </c>
      <c r="J40" s="352">
        <v>0</v>
      </c>
      <c r="K40" s="352">
        <v>0</v>
      </c>
      <c r="L40" s="352">
        <v>0</v>
      </c>
      <c r="M40" s="352">
        <v>0</v>
      </c>
      <c r="N40" s="352">
        <v>0</v>
      </c>
      <c r="O40" s="352">
        <v>0</v>
      </c>
      <c r="P40" s="352">
        <v>0</v>
      </c>
      <c r="Q40" s="352">
        <v>0</v>
      </c>
      <c r="R40" s="352">
        <v>0</v>
      </c>
      <c r="S40" s="352">
        <v>0</v>
      </c>
      <c r="T40" s="352">
        <v>0</v>
      </c>
      <c r="U40" s="352">
        <v>0</v>
      </c>
      <c r="V40" s="352">
        <v>0</v>
      </c>
      <c r="W40" s="352">
        <v>0</v>
      </c>
      <c r="X40" s="352">
        <v>0</v>
      </c>
      <c r="Y40" s="352">
        <v>0</v>
      </c>
      <c r="Z40" s="352">
        <v>0</v>
      </c>
      <c r="AA40" s="352">
        <v>0</v>
      </c>
      <c r="AB40" s="352">
        <v>1.046</v>
      </c>
      <c r="AC40" s="352">
        <v>0</v>
      </c>
      <c r="AD40" s="352">
        <v>0</v>
      </c>
      <c r="AE40" s="352">
        <v>1.046</v>
      </c>
      <c r="AF40" s="352">
        <v>1.046</v>
      </c>
      <c r="AG40" s="352">
        <v>1.046</v>
      </c>
      <c r="AH40" s="352">
        <v>1.046</v>
      </c>
      <c r="AI40" s="352">
        <v>1.046</v>
      </c>
      <c r="AJ40" s="352">
        <v>1.046</v>
      </c>
    </row>
    <row r="41" spans="1:36" x14ac:dyDescent="0.35">
      <c r="A41" s="352" t="s">
        <v>1128</v>
      </c>
      <c r="B41" t="s">
        <v>373</v>
      </c>
      <c r="C41" s="442" t="str" cm="1">
        <f t="array" ref="C41">INDEX('Fuel Mapping'!$F$4:$F$66,MATCH('Eurostat Coal Mining Data'!B41,'Fuel Mapping'!$E$4:$E$70,0),0)</f>
        <v>Gas oil and diesel oil (excluding biofuel portion)</v>
      </c>
      <c r="D41" s="462" t="str" cm="1">
        <f t="array" ref="D41">INDEX('Fuel Mapping'!$G$4:$G$66,MATCH('Eurostat Coal Mining Data'!C41,'Fuel Mapping'!$F$4:$F$66,0),0)</f>
        <v>Petroleum Diesel</v>
      </c>
      <c r="E41" t="s">
        <v>642</v>
      </c>
      <c r="F41" t="s">
        <v>433</v>
      </c>
      <c r="G41" s="382">
        <f t="shared" si="0"/>
        <v>5.2783486190674259E-2</v>
      </c>
      <c r="H41" s="352">
        <v>76.900999999999996</v>
      </c>
      <c r="I41" s="352">
        <v>71.427000000000007</v>
      </c>
      <c r="J41" s="352">
        <v>66.518000000000001</v>
      </c>
      <c r="K41" s="352">
        <v>78.692999999999998</v>
      </c>
      <c r="L41" s="352">
        <v>76.915000000000006</v>
      </c>
      <c r="M41" s="352">
        <v>79.965999999999994</v>
      </c>
      <c r="N41" s="352">
        <v>62.418999999999997</v>
      </c>
      <c r="O41" s="352">
        <v>66.619</v>
      </c>
      <c r="P41" s="352">
        <v>67.683000000000007</v>
      </c>
      <c r="Q41" s="352">
        <v>58.433999999999997</v>
      </c>
      <c r="R41" s="352">
        <v>57.451000000000001</v>
      </c>
      <c r="S41" s="352">
        <v>64.632000000000005</v>
      </c>
      <c r="T41" s="352">
        <v>52.292999999999999</v>
      </c>
      <c r="U41" s="352">
        <v>66.399000000000001</v>
      </c>
      <c r="V41" s="352">
        <v>70.540999999999997</v>
      </c>
      <c r="W41" s="352">
        <v>68.450999999999993</v>
      </c>
      <c r="X41" s="352">
        <v>71.488</v>
      </c>
      <c r="Y41" s="352">
        <v>86.73</v>
      </c>
      <c r="Z41" s="352">
        <v>99.46</v>
      </c>
      <c r="AA41" s="352">
        <v>165.179</v>
      </c>
      <c r="AB41" s="352">
        <v>175.38900000000001</v>
      </c>
      <c r="AC41" s="352">
        <v>185.64699999999999</v>
      </c>
      <c r="AD41" s="352">
        <v>225.63200000000001</v>
      </c>
      <c r="AE41" s="352">
        <v>219.51400000000001</v>
      </c>
      <c r="AF41" s="352">
        <v>224.63300000000001</v>
      </c>
      <c r="AG41" s="352">
        <v>263.94799999999998</v>
      </c>
      <c r="AH41" s="352">
        <v>240.27799999999999</v>
      </c>
      <c r="AI41" s="352">
        <v>173.52099999999999</v>
      </c>
      <c r="AJ41" s="352">
        <v>159.12299999999999</v>
      </c>
    </row>
    <row r="42" spans="1:36" x14ac:dyDescent="0.35">
      <c r="A42" s="352" t="s">
        <v>1128</v>
      </c>
      <c r="B42" t="s">
        <v>371</v>
      </c>
      <c r="C42" s="442" t="str" cm="1">
        <f t="array" ref="C42">INDEX('Fuel Mapping'!$F$4:$F$66,MATCH('Eurostat Coal Mining Data'!B42,'Fuel Mapping'!$E$4:$E$70,0),0)</f>
        <v>Fuel oil</v>
      </c>
      <c r="D42" s="462" t="str" cm="1">
        <f t="array" ref="D42">INDEX('Fuel Mapping'!$G$4:$G$66,MATCH('Eurostat Coal Mining Data'!C42,'Fuel Mapping'!$F$4:$F$66,0),0)</f>
        <v>Petroleum Diesel</v>
      </c>
      <c r="E42" t="s">
        <v>642</v>
      </c>
      <c r="F42" t="s">
        <v>433</v>
      </c>
      <c r="G42" s="382">
        <f t="shared" si="0"/>
        <v>0</v>
      </c>
      <c r="H42" s="352">
        <v>0</v>
      </c>
      <c r="I42" s="352">
        <v>0</v>
      </c>
      <c r="J42" s="352">
        <v>3.7469999999999999</v>
      </c>
      <c r="K42" s="352">
        <v>3.7469999999999999</v>
      </c>
      <c r="L42" s="352">
        <v>2.81</v>
      </c>
      <c r="M42" s="352">
        <v>1.8740000000000001</v>
      </c>
      <c r="N42" s="352">
        <v>2.81</v>
      </c>
      <c r="O42" s="352">
        <v>3.774</v>
      </c>
      <c r="P42" s="352">
        <v>1.901</v>
      </c>
      <c r="Q42" s="352">
        <v>1.901</v>
      </c>
      <c r="R42" s="352">
        <v>1.903</v>
      </c>
      <c r="S42" s="352">
        <v>4.7709999999999999</v>
      </c>
      <c r="T42" s="352">
        <v>4.7110000000000003</v>
      </c>
      <c r="U42" s="352">
        <v>3.7749999999999999</v>
      </c>
      <c r="V42" s="352">
        <v>4.7130000000000001</v>
      </c>
      <c r="W42" s="352">
        <v>7.524</v>
      </c>
      <c r="X42" s="352">
        <v>0.96499999999999997</v>
      </c>
      <c r="Y42" s="352">
        <v>2.839</v>
      </c>
      <c r="Z42" s="352">
        <v>1.9019999999999999</v>
      </c>
      <c r="AA42" s="352">
        <v>3.7749999999999999</v>
      </c>
      <c r="AB42" s="352">
        <v>7.6349999999999998</v>
      </c>
      <c r="AC42" s="352">
        <v>6.7549999999999999</v>
      </c>
      <c r="AD42" s="352">
        <v>4.8250000000000002</v>
      </c>
      <c r="AE42" s="352">
        <v>6.7549999999999999</v>
      </c>
      <c r="AF42" s="352">
        <v>10.615</v>
      </c>
      <c r="AG42" s="352">
        <v>15.439</v>
      </c>
      <c r="AH42" s="352">
        <v>36.554000000000002</v>
      </c>
      <c r="AI42" s="352">
        <v>28.834</v>
      </c>
      <c r="AJ42" s="352">
        <v>26.884</v>
      </c>
    </row>
    <row r="43" spans="1:36" x14ac:dyDescent="0.35">
      <c r="A43" s="352" t="s">
        <v>1128</v>
      </c>
      <c r="B43" t="s">
        <v>369</v>
      </c>
      <c r="C43" s="442" t="str" cm="1">
        <f t="array" ref="C43">INDEX('Fuel Mapping'!$F$4:$F$66,MATCH('Eurostat Coal Mining Data'!B43,'Fuel Mapping'!$E$4:$E$70,0),0)</f>
        <v>White spirit and special boiling point industrial spirits</v>
      </c>
      <c r="D43" s="462" t="str" cm="1">
        <f t="array" ref="D43">INDEX('Fuel Mapping'!$G$4:$G$66,MATCH('Eurostat Coal Mining Data'!C43,'Fuel Mapping'!$F$4:$F$66,0),0)</f>
        <v>Petroleum Diesel</v>
      </c>
      <c r="E43" t="s">
        <v>642</v>
      </c>
      <c r="F43" t="s">
        <v>433</v>
      </c>
      <c r="G43" s="382">
        <f t="shared" si="0"/>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2">
        <v>0</v>
      </c>
      <c r="AC43" s="352">
        <v>0</v>
      </c>
      <c r="AD43" s="352">
        <v>0</v>
      </c>
      <c r="AE43" s="352">
        <v>0</v>
      </c>
      <c r="AF43" s="352">
        <v>0</v>
      </c>
      <c r="AG43" s="352">
        <v>0</v>
      </c>
      <c r="AH43" s="352">
        <v>0</v>
      </c>
      <c r="AI43" s="352">
        <v>0</v>
      </c>
      <c r="AJ43" s="352">
        <v>0</v>
      </c>
    </row>
    <row r="44" spans="1:36" x14ac:dyDescent="0.35">
      <c r="A44" s="352" t="s">
        <v>1128</v>
      </c>
      <c r="B44" t="s">
        <v>367</v>
      </c>
      <c r="C44" s="442" t="str" cm="1">
        <f t="array" ref="C44">INDEX('Fuel Mapping'!$F$4:$F$66,MATCH('Eurostat Coal Mining Data'!B44,'Fuel Mapping'!$E$4:$E$70,0),0)</f>
        <v>Lubricants</v>
      </c>
      <c r="D44" s="462" t="str" cm="1">
        <f t="array" ref="D44">INDEX('Fuel Mapping'!$G$4:$G$66,MATCH('Eurostat Coal Mining Data'!C44,'Fuel Mapping'!$F$4:$F$66,0),0)</f>
        <v>Petroleum Diesel</v>
      </c>
      <c r="E44" t="s">
        <v>642</v>
      </c>
      <c r="F44" t="s">
        <v>433</v>
      </c>
      <c r="G44" s="382">
        <f t="shared" si="0"/>
        <v>0</v>
      </c>
      <c r="H44" s="352">
        <v>0</v>
      </c>
      <c r="I44" s="352">
        <v>0</v>
      </c>
      <c r="J44" s="352">
        <v>0</v>
      </c>
      <c r="K44" s="352">
        <v>0</v>
      </c>
      <c r="L44" s="352">
        <v>0</v>
      </c>
      <c r="M44" s="352">
        <v>0</v>
      </c>
      <c r="N44" s="352">
        <v>0</v>
      </c>
      <c r="O44" s="352">
        <v>0</v>
      </c>
      <c r="P44" s="352">
        <v>0</v>
      </c>
      <c r="Q44" s="352">
        <v>0</v>
      </c>
      <c r="R44" s="352">
        <v>0</v>
      </c>
      <c r="S44" s="352">
        <v>0</v>
      </c>
      <c r="T44" s="352">
        <v>0</v>
      </c>
      <c r="U44" s="352">
        <v>0</v>
      </c>
      <c r="V44" s="352">
        <v>0</v>
      </c>
      <c r="W44" s="352">
        <v>0</v>
      </c>
      <c r="X44" s="352">
        <v>0</v>
      </c>
      <c r="Y44" s="352">
        <v>0</v>
      </c>
      <c r="Z44" s="352">
        <v>0</v>
      </c>
      <c r="AA44" s="352">
        <v>0</v>
      </c>
      <c r="AB44" s="352">
        <v>0</v>
      </c>
      <c r="AC44" s="352">
        <v>0</v>
      </c>
      <c r="AD44" s="352">
        <v>0</v>
      </c>
      <c r="AE44" s="352">
        <v>0</v>
      </c>
      <c r="AF44" s="352">
        <v>0</v>
      </c>
      <c r="AG44" s="352">
        <v>0</v>
      </c>
      <c r="AH44" s="352">
        <v>2.0059999999999998</v>
      </c>
      <c r="AI44" s="352">
        <v>3.0089999999999999</v>
      </c>
      <c r="AJ44" s="352">
        <v>1.0029999999999999</v>
      </c>
    </row>
    <row r="45" spans="1:36" x14ac:dyDescent="0.35">
      <c r="A45" s="352" t="s">
        <v>1128</v>
      </c>
      <c r="B45" t="s">
        <v>366</v>
      </c>
      <c r="C45" s="442" t="str" cm="1">
        <f t="array" ref="C45">INDEX('Fuel Mapping'!$F$4:$F$66,MATCH('Eurostat Coal Mining Data'!B45,'Fuel Mapping'!$E$4:$E$70,0),0)</f>
        <v>Paraffin waxes</v>
      </c>
      <c r="D45" s="462" t="str" cm="1">
        <f t="array" ref="D45">INDEX('Fuel Mapping'!$G$4:$G$66,MATCH('Eurostat Coal Mining Data'!C45,'Fuel Mapping'!$F$4:$F$66,0),0)</f>
        <v>Petroleum Diesel</v>
      </c>
      <c r="E45" t="s">
        <v>642</v>
      </c>
      <c r="F45" t="s">
        <v>433</v>
      </c>
      <c r="G45" s="382">
        <f t="shared" si="0"/>
        <v>0</v>
      </c>
      <c r="H45" s="352">
        <v>0</v>
      </c>
      <c r="I45" s="352">
        <v>0</v>
      </c>
      <c r="J45" s="352">
        <v>0</v>
      </c>
      <c r="K45" s="352">
        <v>0</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2">
        <v>0</v>
      </c>
      <c r="AC45" s="352">
        <v>0</v>
      </c>
      <c r="AD45" s="352">
        <v>0</v>
      </c>
      <c r="AE45" s="352">
        <v>0</v>
      </c>
      <c r="AF45" s="352">
        <v>0</v>
      </c>
      <c r="AG45" s="352">
        <v>0</v>
      </c>
      <c r="AH45" s="352">
        <v>0</v>
      </c>
      <c r="AI45" s="352">
        <v>0</v>
      </c>
      <c r="AJ45" s="352">
        <v>0</v>
      </c>
    </row>
    <row r="46" spans="1:36" x14ac:dyDescent="0.35">
      <c r="A46" s="352" t="s">
        <v>1128</v>
      </c>
      <c r="B46" t="s">
        <v>364</v>
      </c>
      <c r="C46" s="442" t="str" cm="1">
        <f t="array" ref="C46">INDEX('Fuel Mapping'!$F$4:$F$66,MATCH('Eurostat Coal Mining Data'!B46,'Fuel Mapping'!$E$4:$E$70,0),0)</f>
        <v>Petroleum coke</v>
      </c>
      <c r="D46" s="462" t="str" cm="1">
        <f t="array" ref="D46">INDEX('Fuel Mapping'!$G$4:$G$66,MATCH('Eurostat Coal Mining Data'!C46,'Fuel Mapping'!$F$4:$F$66,0),0)</f>
        <v>Petroleum Diesel</v>
      </c>
      <c r="E46" t="s">
        <v>642</v>
      </c>
      <c r="F46" t="s">
        <v>433</v>
      </c>
      <c r="G46" s="382">
        <f t="shared" si="0"/>
        <v>0</v>
      </c>
      <c r="H46" s="352">
        <v>0</v>
      </c>
      <c r="I46" s="352">
        <v>0</v>
      </c>
      <c r="J46" s="352">
        <v>0</v>
      </c>
      <c r="K46" s="352">
        <v>0</v>
      </c>
      <c r="L46" s="352">
        <v>0</v>
      </c>
      <c r="M46" s="352">
        <v>0</v>
      </c>
      <c r="N46" s="352">
        <v>0</v>
      </c>
      <c r="O46" s="352">
        <v>0</v>
      </c>
      <c r="P46" s="352">
        <v>0</v>
      </c>
      <c r="Q46" s="352">
        <v>0</v>
      </c>
      <c r="R46" s="352">
        <v>0</v>
      </c>
      <c r="S46" s="352">
        <v>0</v>
      </c>
      <c r="T46" s="352">
        <v>0</v>
      </c>
      <c r="U46" s="352">
        <v>0</v>
      </c>
      <c r="V46" s="352">
        <v>0</v>
      </c>
      <c r="W46" s="352">
        <v>0</v>
      </c>
      <c r="X46" s="352">
        <v>0</v>
      </c>
      <c r="Y46" s="352">
        <v>0</v>
      </c>
      <c r="Z46" s="352">
        <v>0</v>
      </c>
      <c r="AA46" s="352">
        <v>0</v>
      </c>
      <c r="AB46" s="352">
        <v>0</v>
      </c>
      <c r="AC46" s="352">
        <v>0</v>
      </c>
      <c r="AD46" s="352">
        <v>0</v>
      </c>
      <c r="AE46" s="352">
        <v>0</v>
      </c>
      <c r="AF46" s="352">
        <v>0</v>
      </c>
      <c r="AG46" s="352">
        <v>0</v>
      </c>
      <c r="AH46" s="352">
        <v>0</v>
      </c>
      <c r="AI46" s="352">
        <v>0</v>
      </c>
      <c r="AJ46" s="352">
        <v>0</v>
      </c>
    </row>
    <row r="47" spans="1:36" x14ac:dyDescent="0.35">
      <c r="A47" s="352" t="s">
        <v>1128</v>
      </c>
      <c r="B47" t="s">
        <v>362</v>
      </c>
      <c r="C47" s="442" t="str" cm="1">
        <f t="array" ref="C47">INDEX('Fuel Mapping'!$F$4:$F$66,MATCH('Eurostat Coal Mining Data'!B47,'Fuel Mapping'!$E$4:$E$70,0),0)</f>
        <v>Bitumen</v>
      </c>
      <c r="D47" s="462" t="str" cm="1">
        <f t="array" ref="D47">INDEX('Fuel Mapping'!$G$4:$G$66,MATCH('Eurostat Coal Mining Data'!C47,'Fuel Mapping'!$F$4:$F$66,0),0)</f>
        <v>Petroleum Diesel</v>
      </c>
      <c r="E47" t="s">
        <v>642</v>
      </c>
      <c r="F47" t="s">
        <v>433</v>
      </c>
      <c r="G47" s="382">
        <f t="shared" si="0"/>
        <v>0</v>
      </c>
      <c r="H47" s="352">
        <v>0</v>
      </c>
      <c r="I47" s="352">
        <v>0</v>
      </c>
      <c r="J47" s="352">
        <v>0</v>
      </c>
      <c r="K47" s="352">
        <v>0</v>
      </c>
      <c r="L47" s="352">
        <v>0</v>
      </c>
      <c r="M47" s="352">
        <v>0</v>
      </c>
      <c r="N47" s="352">
        <v>0</v>
      </c>
      <c r="O47" s="352">
        <v>0</v>
      </c>
      <c r="P47" s="352">
        <v>0</v>
      </c>
      <c r="Q47" s="352">
        <v>0</v>
      </c>
      <c r="R47" s="352">
        <v>0</v>
      </c>
      <c r="S47" s="352">
        <v>0</v>
      </c>
      <c r="T47" s="352">
        <v>0</v>
      </c>
      <c r="U47" s="352">
        <v>0</v>
      </c>
      <c r="V47" s="352">
        <v>0</v>
      </c>
      <c r="W47" s="352">
        <v>0</v>
      </c>
      <c r="X47" s="352">
        <v>0</v>
      </c>
      <c r="Y47" s="352">
        <v>0</v>
      </c>
      <c r="Z47" s="352">
        <v>0</v>
      </c>
      <c r="AA47" s="352">
        <v>0</v>
      </c>
      <c r="AB47" s="352">
        <v>0</v>
      </c>
      <c r="AC47" s="352">
        <v>0</v>
      </c>
      <c r="AD47" s="352">
        <v>0</v>
      </c>
      <c r="AE47" s="352">
        <v>0</v>
      </c>
      <c r="AF47" s="352">
        <v>0</v>
      </c>
      <c r="AG47" s="352">
        <v>0</v>
      </c>
      <c r="AH47" s="352">
        <v>0</v>
      </c>
      <c r="AI47" s="352">
        <v>0</v>
      </c>
      <c r="AJ47" s="352">
        <v>0</v>
      </c>
    </row>
    <row r="48" spans="1:36" x14ac:dyDescent="0.35">
      <c r="A48" s="352" t="s">
        <v>1128</v>
      </c>
      <c r="B48" t="s">
        <v>361</v>
      </c>
      <c r="C48" s="442" t="str" cm="1">
        <f t="array" ref="C48">INDEX('Fuel Mapping'!$F$4:$F$66,MATCH('Eurostat Coal Mining Data'!B48,'Fuel Mapping'!$E$4:$E$70,0),0)</f>
        <v>Other oil products n.e.c.</v>
      </c>
      <c r="D48" s="462" t="str" cm="1">
        <f t="array" ref="D48">INDEX('Fuel Mapping'!$G$4:$G$66,MATCH('Eurostat Coal Mining Data'!C48,'Fuel Mapping'!$F$4:$F$66,0),0)</f>
        <v>Petroleum Diesel</v>
      </c>
      <c r="E48" t="s">
        <v>642</v>
      </c>
      <c r="F48" t="s">
        <v>433</v>
      </c>
      <c r="G48" s="382">
        <f t="shared" si="0"/>
        <v>2.1346489909493629E-4</v>
      </c>
      <c r="H48" s="352">
        <v>0.311</v>
      </c>
      <c r="I48" s="352">
        <v>0.432</v>
      </c>
      <c r="J48" s="352">
        <v>0</v>
      </c>
      <c r="K48" s="352">
        <v>0</v>
      </c>
      <c r="L48" s="352">
        <v>0</v>
      </c>
      <c r="M48" s="352">
        <v>0.76400000000000001</v>
      </c>
      <c r="N48" s="352">
        <v>0.74</v>
      </c>
      <c r="O48" s="352">
        <v>0.71699999999999997</v>
      </c>
      <c r="P48" s="352">
        <v>0.71699999999999997</v>
      </c>
      <c r="Q48" s="352">
        <v>0.69299999999999995</v>
      </c>
      <c r="R48" s="352">
        <v>0.76400000000000001</v>
      </c>
      <c r="S48" s="352">
        <v>0.96</v>
      </c>
      <c r="T48" s="352">
        <v>0.96</v>
      </c>
      <c r="U48" s="352">
        <v>1.92</v>
      </c>
      <c r="V48" s="352">
        <v>0.96</v>
      </c>
      <c r="W48" s="352">
        <v>0.96</v>
      </c>
      <c r="X48" s="352">
        <v>0.96</v>
      </c>
      <c r="Y48" s="352">
        <v>0</v>
      </c>
      <c r="Z48" s="352">
        <v>0</v>
      </c>
      <c r="AA48" s="352">
        <v>1.92</v>
      </c>
      <c r="AB48" s="352">
        <v>0.96</v>
      </c>
      <c r="AC48" s="352">
        <v>1.92</v>
      </c>
      <c r="AD48" s="352">
        <v>1.92</v>
      </c>
      <c r="AE48" s="352">
        <v>2.88</v>
      </c>
      <c r="AF48" s="352">
        <v>0.96</v>
      </c>
      <c r="AG48" s="352">
        <v>1.92</v>
      </c>
      <c r="AH48" s="352">
        <v>0.96</v>
      </c>
      <c r="AI48" s="352">
        <v>0</v>
      </c>
      <c r="AJ48" s="352">
        <v>0</v>
      </c>
    </row>
    <row r="49" spans="1:36" x14ac:dyDescent="0.35">
      <c r="A49" s="352" t="s">
        <v>1128</v>
      </c>
      <c r="B49" t="s">
        <v>359</v>
      </c>
      <c r="C49" s="442" t="str" cm="1">
        <f t="array" ref="C49">INDEX('Fuel Mapping'!$F$4:$F$66,MATCH('Eurostat Coal Mining Data'!B49,'Fuel Mapping'!$E$4:$E$70,0),0)</f>
        <v>Peat and peat products</v>
      </c>
      <c r="D49" s="462" t="str" cm="1">
        <f t="array" ref="D49">INDEX('Fuel Mapping'!$G$4:$G$66,MATCH('Eurostat Coal Mining Data'!C49,'Fuel Mapping'!$F$4:$F$66,0),0)</f>
        <v>Coal</v>
      </c>
      <c r="E49" t="s">
        <v>642</v>
      </c>
      <c r="F49" t="s">
        <v>433</v>
      </c>
      <c r="G49" s="382">
        <f t="shared" si="0"/>
        <v>0</v>
      </c>
      <c r="H49" s="352">
        <v>0</v>
      </c>
      <c r="I49" s="352">
        <v>0</v>
      </c>
      <c r="J49" s="352">
        <v>1.9470000000000001</v>
      </c>
      <c r="K49" s="352">
        <v>0</v>
      </c>
      <c r="L49" s="352">
        <v>0</v>
      </c>
      <c r="M49" s="352">
        <v>2.8050000000000002</v>
      </c>
      <c r="N49" s="352">
        <v>0</v>
      </c>
      <c r="O49" s="352">
        <v>9.3070000000000004</v>
      </c>
      <c r="P49" s="352">
        <v>0</v>
      </c>
      <c r="Q49" s="352">
        <v>3.2450000000000001</v>
      </c>
      <c r="R49" s="352">
        <v>6.9820000000000002</v>
      </c>
      <c r="S49" s="352">
        <v>13.07</v>
      </c>
      <c r="T49" s="352">
        <v>6.3079999999999998</v>
      </c>
      <c r="U49" s="352">
        <v>6.6349999999999998</v>
      </c>
      <c r="V49" s="352">
        <v>4.3630000000000004</v>
      </c>
      <c r="W49" s="352">
        <v>0</v>
      </c>
      <c r="X49" s="352">
        <v>9.3420000000000005</v>
      </c>
      <c r="Y49" s="352">
        <v>0</v>
      </c>
      <c r="Z49" s="352">
        <v>0</v>
      </c>
      <c r="AA49" s="352">
        <v>0.42</v>
      </c>
      <c r="AB49" s="352">
        <v>0</v>
      </c>
      <c r="AC49" s="352">
        <v>0</v>
      </c>
      <c r="AD49" s="352">
        <v>0</v>
      </c>
      <c r="AE49" s="352">
        <v>0</v>
      </c>
      <c r="AF49" s="352">
        <v>0</v>
      </c>
      <c r="AG49" s="352">
        <v>0</v>
      </c>
      <c r="AH49" s="352">
        <v>0</v>
      </c>
      <c r="AI49" s="352">
        <v>0</v>
      </c>
      <c r="AJ49" s="352">
        <v>0</v>
      </c>
    </row>
    <row r="50" spans="1:36" x14ac:dyDescent="0.35">
      <c r="A50" s="352" t="s">
        <v>1128</v>
      </c>
      <c r="B50" t="s">
        <v>357</v>
      </c>
      <c r="C50" s="442" t="str" cm="1">
        <f t="array" ref="C50">INDEX('Fuel Mapping'!$F$4:$F$66,MATCH('Eurostat Coal Mining Data'!B50,'Fuel Mapping'!$E$4:$E$70,0),0)</f>
        <v>Peat</v>
      </c>
      <c r="D50" s="462" cm="1">
        <f t="array" ref="D50">INDEX('Fuel Mapping'!$G$4:$G$66,MATCH('Eurostat Coal Mining Data'!C50,'Fuel Mapping'!$F$4:$F$66,0),0)</f>
        <v>0</v>
      </c>
      <c r="E50" t="s">
        <v>642</v>
      </c>
      <c r="F50" t="s">
        <v>433</v>
      </c>
      <c r="G50" s="382">
        <f t="shared" si="0"/>
        <v>0</v>
      </c>
      <c r="H50" s="352">
        <v>0</v>
      </c>
      <c r="I50" s="352">
        <v>0</v>
      </c>
      <c r="J50" s="352">
        <v>1.9470000000000001</v>
      </c>
      <c r="K50" s="352">
        <v>0</v>
      </c>
      <c r="L50" s="352">
        <v>0</v>
      </c>
      <c r="M50" s="352">
        <v>2.8050000000000002</v>
      </c>
      <c r="N50" s="352">
        <v>0</v>
      </c>
      <c r="O50" s="352">
        <v>9.3070000000000004</v>
      </c>
      <c r="P50" s="352">
        <v>0</v>
      </c>
      <c r="Q50" s="352">
        <v>3.2450000000000001</v>
      </c>
      <c r="R50" s="352">
        <v>6.9820000000000002</v>
      </c>
      <c r="S50" s="352">
        <v>13.07</v>
      </c>
      <c r="T50" s="352">
        <v>6.3079999999999998</v>
      </c>
      <c r="U50" s="352">
        <v>6.6349999999999998</v>
      </c>
      <c r="V50" s="352">
        <v>4.3630000000000004</v>
      </c>
      <c r="W50" s="352">
        <v>0</v>
      </c>
      <c r="X50" s="352">
        <v>9.3420000000000005</v>
      </c>
      <c r="Y50" s="352">
        <v>0</v>
      </c>
      <c r="Z50" s="352">
        <v>0</v>
      </c>
      <c r="AA50" s="352">
        <v>0.42</v>
      </c>
      <c r="AB50" s="352">
        <v>0</v>
      </c>
      <c r="AC50" s="352">
        <v>0</v>
      </c>
      <c r="AD50" s="352">
        <v>0</v>
      </c>
      <c r="AE50" s="352">
        <v>0</v>
      </c>
      <c r="AF50" s="352">
        <v>0</v>
      </c>
      <c r="AG50" s="352">
        <v>0</v>
      </c>
      <c r="AH50" s="352">
        <v>0</v>
      </c>
      <c r="AI50" s="352">
        <v>0</v>
      </c>
      <c r="AJ50" s="352">
        <v>0</v>
      </c>
    </row>
    <row r="51" spans="1:36" x14ac:dyDescent="0.35">
      <c r="A51" s="352" t="s">
        <v>1128</v>
      </c>
      <c r="B51" t="s">
        <v>356</v>
      </c>
      <c r="C51" s="442" t="str" cm="1">
        <f t="array" ref="C51">INDEX('Fuel Mapping'!$F$4:$F$66,MATCH('Eurostat Coal Mining Data'!B51,'Fuel Mapping'!$E$4:$E$70,0),0)</f>
        <v>Peat products</v>
      </c>
      <c r="D51" s="462" cm="1">
        <f t="array" ref="D51">INDEX('Fuel Mapping'!$G$4:$G$66,MATCH('Eurostat Coal Mining Data'!C51,'Fuel Mapping'!$F$4:$F$66,0),0)</f>
        <v>0</v>
      </c>
      <c r="E51" t="s">
        <v>642</v>
      </c>
      <c r="F51" t="s">
        <v>433</v>
      </c>
      <c r="G51" s="382">
        <f t="shared" si="0"/>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2">
        <v>0</v>
      </c>
      <c r="AC51" s="352">
        <v>0</v>
      </c>
      <c r="AD51" s="352">
        <v>0</v>
      </c>
      <c r="AE51" s="352">
        <v>0</v>
      </c>
      <c r="AF51" s="352">
        <v>0</v>
      </c>
      <c r="AG51" s="352">
        <v>0</v>
      </c>
      <c r="AH51" s="352">
        <v>0</v>
      </c>
      <c r="AI51" s="352">
        <v>0</v>
      </c>
      <c r="AJ51" s="352">
        <v>0</v>
      </c>
    </row>
    <row r="52" spans="1:36" x14ac:dyDescent="0.35">
      <c r="A52" s="352" t="s">
        <v>1128</v>
      </c>
      <c r="B52" t="s">
        <v>354</v>
      </c>
      <c r="C52" s="442" t="str" cm="1">
        <f t="array" ref="C52">INDEX('Fuel Mapping'!$F$4:$F$66,MATCH('Eurostat Coal Mining Data'!B52,'Fuel Mapping'!$E$4:$E$70,0),0)</f>
        <v>Primary solid biofuels</v>
      </c>
      <c r="D52" s="462" t="str" cm="1">
        <f t="array" ref="D52">INDEX('Fuel Mapping'!$G$4:$G$66,MATCH('Eurostat Coal Mining Data'!C52,'Fuel Mapping'!$F$4:$F$66,0),0)</f>
        <v>Biomass</v>
      </c>
      <c r="E52" t="s">
        <v>642</v>
      </c>
      <c r="F52" t="s">
        <v>433</v>
      </c>
      <c r="G52" s="382">
        <f t="shared" si="0"/>
        <v>5.3606458583004902E-4</v>
      </c>
      <c r="H52" s="352">
        <v>0.78100000000000003</v>
      </c>
      <c r="I52" s="352">
        <v>0.35699999999999998</v>
      </c>
      <c r="J52" s="352">
        <v>0.64500000000000002</v>
      </c>
      <c r="K52" s="352">
        <v>10.318</v>
      </c>
      <c r="L52" s="352">
        <v>10.246</v>
      </c>
      <c r="M52" s="352">
        <v>11.99</v>
      </c>
      <c r="N52" s="352">
        <v>12.683</v>
      </c>
      <c r="O52" s="352">
        <v>12.920999999999999</v>
      </c>
      <c r="P52" s="352">
        <v>13.423</v>
      </c>
      <c r="Q52" s="352">
        <v>14.760999999999999</v>
      </c>
      <c r="R52" s="352">
        <v>11.369</v>
      </c>
      <c r="S52" s="352">
        <v>12.683</v>
      </c>
      <c r="T52" s="352">
        <v>10.939</v>
      </c>
      <c r="U52" s="352">
        <v>9.7680000000000007</v>
      </c>
      <c r="V52" s="352">
        <v>9.7690000000000001</v>
      </c>
      <c r="W52" s="352">
        <v>11.106999999999999</v>
      </c>
      <c r="X52" s="352">
        <v>1.0509999999999999</v>
      </c>
      <c r="Y52" s="352">
        <v>0.83599999999999997</v>
      </c>
      <c r="Z52" s="352">
        <v>0.26300000000000001</v>
      </c>
      <c r="AA52" s="352">
        <v>0</v>
      </c>
      <c r="AB52" s="352">
        <v>0</v>
      </c>
      <c r="AC52" s="352">
        <v>0</v>
      </c>
      <c r="AD52" s="352">
        <v>2.4E-2</v>
      </c>
      <c r="AE52" s="352">
        <v>0</v>
      </c>
      <c r="AF52" s="352">
        <v>2.4E-2</v>
      </c>
      <c r="AG52" s="352">
        <v>2.4E-2</v>
      </c>
      <c r="AH52" s="352">
        <v>0</v>
      </c>
      <c r="AI52" s="352">
        <v>0</v>
      </c>
      <c r="AJ52" s="352">
        <v>0</v>
      </c>
    </row>
    <row r="53" spans="1:36" x14ac:dyDescent="0.35">
      <c r="A53" s="352" t="s">
        <v>1128</v>
      </c>
      <c r="B53" t="s">
        <v>352</v>
      </c>
      <c r="C53" s="442" t="str" cm="1">
        <f t="array" ref="C53">INDEX('Fuel Mapping'!$F$4:$F$66,MATCH('Eurostat Coal Mining Data'!B53,'Fuel Mapping'!$E$4:$E$70,0),0)</f>
        <v>Charcoal</v>
      </c>
      <c r="D53" s="462" t="str" cm="1">
        <f t="array" ref="D53">INDEX('Fuel Mapping'!$G$4:$G$66,MATCH('Eurostat Coal Mining Data'!C53,'Fuel Mapping'!$F$4:$F$66,0),0)</f>
        <v>Biomass</v>
      </c>
      <c r="E53" t="s">
        <v>642</v>
      </c>
      <c r="F53" t="s">
        <v>433</v>
      </c>
      <c r="G53" s="382">
        <f t="shared" si="0"/>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2">
        <v>0</v>
      </c>
      <c r="AC53" s="352">
        <v>0</v>
      </c>
      <c r="AD53" s="352">
        <v>0</v>
      </c>
      <c r="AE53" s="352">
        <v>0</v>
      </c>
      <c r="AF53" s="352">
        <v>0</v>
      </c>
      <c r="AG53" s="352">
        <v>0</v>
      </c>
      <c r="AH53" s="352">
        <v>0</v>
      </c>
      <c r="AI53" s="352">
        <v>0</v>
      </c>
      <c r="AJ53" s="352">
        <v>0</v>
      </c>
    </row>
    <row r="54" spans="1:36" x14ac:dyDescent="0.35">
      <c r="A54" s="352" t="s">
        <v>1128</v>
      </c>
      <c r="B54" t="s">
        <v>351</v>
      </c>
      <c r="C54" s="442" t="str" cm="1">
        <f t="array" ref="C54">INDEX('Fuel Mapping'!$F$4:$F$66,MATCH('Eurostat Coal Mining Data'!B54,'Fuel Mapping'!$E$4:$E$70,0),0)</f>
        <v>Blended biogasoline</v>
      </c>
      <c r="D54" s="462" t="str" cm="1">
        <f t="array" ref="D54">INDEX('Fuel Mapping'!$G$4:$G$66,MATCH('Eurostat Coal Mining Data'!C54,'Fuel Mapping'!$F$4:$F$66,0),0)</f>
        <v>Biomass</v>
      </c>
      <c r="E54" t="s">
        <v>642</v>
      </c>
      <c r="F54" t="s">
        <v>433</v>
      </c>
      <c r="G54" s="382">
        <f t="shared" si="0"/>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52">
        <v>0</v>
      </c>
      <c r="Z54" s="352">
        <v>0</v>
      </c>
      <c r="AA54" s="352">
        <v>0</v>
      </c>
      <c r="AB54" s="352">
        <v>0</v>
      </c>
      <c r="AC54" s="352">
        <v>0</v>
      </c>
      <c r="AD54" s="352">
        <v>0</v>
      </c>
      <c r="AE54" s="352">
        <v>0</v>
      </c>
      <c r="AF54" s="352">
        <v>0</v>
      </c>
      <c r="AG54" s="352">
        <v>0</v>
      </c>
      <c r="AH54" s="352">
        <v>0</v>
      </c>
      <c r="AI54" s="352">
        <v>0</v>
      </c>
      <c r="AJ54" s="352">
        <v>0</v>
      </c>
    </row>
    <row r="55" spans="1:36" x14ac:dyDescent="0.35">
      <c r="A55" s="352" t="s">
        <v>1128</v>
      </c>
      <c r="B55" t="s">
        <v>349</v>
      </c>
      <c r="C55" s="442" t="str" cm="1">
        <f t="array" ref="C55">INDEX('Fuel Mapping'!$F$4:$F$66,MATCH('Eurostat Coal Mining Data'!B55,'Fuel Mapping'!$E$4:$E$70,0),0)</f>
        <v>Pure biogasoline</v>
      </c>
      <c r="D55" s="462" t="str" cm="1">
        <f t="array" ref="D55">INDEX('Fuel Mapping'!$G$4:$G$66,MATCH('Eurostat Coal Mining Data'!C55,'Fuel Mapping'!$F$4:$F$66,0),0)</f>
        <v>Biomass</v>
      </c>
      <c r="E55" t="s">
        <v>642</v>
      </c>
      <c r="F55" t="s">
        <v>433</v>
      </c>
      <c r="G55" s="382">
        <f t="shared" si="0"/>
        <v>0</v>
      </c>
      <c r="H55" s="352">
        <v>0</v>
      </c>
      <c r="I55" s="352">
        <v>0</v>
      </c>
      <c r="J55" s="352">
        <v>0</v>
      </c>
      <c r="K55" s="352">
        <v>0</v>
      </c>
      <c r="L55" s="352">
        <v>0</v>
      </c>
      <c r="M55" s="352">
        <v>0</v>
      </c>
      <c r="N55" s="352">
        <v>0</v>
      </c>
      <c r="O55" s="352">
        <v>0</v>
      </c>
      <c r="P55" s="352">
        <v>0</v>
      </c>
      <c r="Q55" s="352">
        <v>0</v>
      </c>
      <c r="R55" s="352">
        <v>0</v>
      </c>
      <c r="S55" s="352">
        <v>0</v>
      </c>
      <c r="T55" s="352">
        <v>0</v>
      </c>
      <c r="U55" s="352">
        <v>0</v>
      </c>
      <c r="V55" s="352">
        <v>0</v>
      </c>
      <c r="W55" s="352">
        <v>0</v>
      </c>
      <c r="X55" s="352">
        <v>0</v>
      </c>
      <c r="Y55" s="352">
        <v>0</v>
      </c>
      <c r="Z55" s="352">
        <v>0</v>
      </c>
      <c r="AA55" s="352">
        <v>0</v>
      </c>
      <c r="AB55" s="352">
        <v>0</v>
      </c>
      <c r="AC55" s="352">
        <v>0</v>
      </c>
      <c r="AD55" s="352">
        <v>0</v>
      </c>
      <c r="AE55" s="352">
        <v>0</v>
      </c>
      <c r="AF55" s="352">
        <v>0</v>
      </c>
      <c r="AG55" s="352">
        <v>0</v>
      </c>
      <c r="AH55" s="352">
        <v>0</v>
      </c>
      <c r="AI55" s="352">
        <v>0</v>
      </c>
      <c r="AJ55" s="352">
        <v>0</v>
      </c>
    </row>
    <row r="56" spans="1:36" x14ac:dyDescent="0.35">
      <c r="A56" s="352" t="s">
        <v>1128</v>
      </c>
      <c r="B56" t="s">
        <v>347</v>
      </c>
      <c r="C56" s="442" t="str" cm="1">
        <f t="array" ref="C56">INDEX('Fuel Mapping'!$F$4:$F$66,MATCH('Eurostat Coal Mining Data'!B56,'Fuel Mapping'!$E$4:$E$70,0),0)</f>
        <v>Blended biodiesels</v>
      </c>
      <c r="D56" s="462" t="str" cm="1">
        <f t="array" ref="D56">INDEX('Fuel Mapping'!$G$4:$G$66,MATCH('Eurostat Coal Mining Data'!C56,'Fuel Mapping'!$F$4:$F$66,0),0)</f>
        <v>Biomass</v>
      </c>
      <c r="E56" t="s">
        <v>642</v>
      </c>
      <c r="F56" t="s">
        <v>433</v>
      </c>
      <c r="G56" s="382">
        <f t="shared" si="0"/>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v>0</v>
      </c>
      <c r="Y56" s="352">
        <v>0</v>
      </c>
      <c r="Z56" s="352">
        <v>0</v>
      </c>
      <c r="AA56" s="352">
        <v>0</v>
      </c>
      <c r="AB56" s="352">
        <v>0</v>
      </c>
      <c r="AC56" s="352">
        <v>0</v>
      </c>
      <c r="AD56" s="352">
        <v>0</v>
      </c>
      <c r="AE56" s="352">
        <v>0</v>
      </c>
      <c r="AF56" s="352">
        <v>0</v>
      </c>
      <c r="AG56" s="352">
        <v>0</v>
      </c>
      <c r="AH56" s="352">
        <v>0</v>
      </c>
      <c r="AI56" s="352">
        <v>0</v>
      </c>
      <c r="AJ56" s="352">
        <v>0</v>
      </c>
    </row>
    <row r="57" spans="1:36" x14ac:dyDescent="0.35">
      <c r="A57" s="352" t="s">
        <v>1128</v>
      </c>
      <c r="B57" t="s">
        <v>345</v>
      </c>
      <c r="C57" s="442" t="str" cm="1">
        <f t="array" ref="C57">INDEX('Fuel Mapping'!$F$4:$F$66,MATCH('Eurostat Coal Mining Data'!B57,'Fuel Mapping'!$E$4:$E$70,0),0)</f>
        <v>Pure biodiesels</v>
      </c>
      <c r="D57" s="462" t="str" cm="1">
        <f t="array" ref="D57">INDEX('Fuel Mapping'!$G$4:$G$66,MATCH('Eurostat Coal Mining Data'!C57,'Fuel Mapping'!$F$4:$F$66,0),0)</f>
        <v>Biomass</v>
      </c>
      <c r="E57" t="s">
        <v>642</v>
      </c>
      <c r="F57" t="s">
        <v>433</v>
      </c>
      <c r="G57" s="382">
        <f t="shared" si="0"/>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52">
        <v>0</v>
      </c>
      <c r="Z57" s="352">
        <v>0</v>
      </c>
      <c r="AA57" s="352">
        <v>0</v>
      </c>
      <c r="AB57" s="352">
        <v>0</v>
      </c>
      <c r="AC57" s="352">
        <v>0</v>
      </c>
      <c r="AD57" s="352">
        <v>0</v>
      </c>
      <c r="AE57" s="352">
        <v>0</v>
      </c>
      <c r="AF57" s="352">
        <v>0</v>
      </c>
      <c r="AG57" s="352">
        <v>0</v>
      </c>
      <c r="AH57" s="352">
        <v>0</v>
      </c>
      <c r="AI57" s="352">
        <v>0</v>
      </c>
      <c r="AJ57" s="352">
        <v>0</v>
      </c>
    </row>
    <row r="58" spans="1:36" x14ac:dyDescent="0.35">
      <c r="A58" s="352" t="s">
        <v>1128</v>
      </c>
      <c r="B58" t="s">
        <v>343</v>
      </c>
      <c r="C58" s="442" t="str" cm="1">
        <f t="array" ref="C58">INDEX('Fuel Mapping'!$F$4:$F$66,MATCH('Eurostat Coal Mining Data'!B58,'Fuel Mapping'!$E$4:$E$70,0),0)</f>
        <v>Blended bio jet kerosene</v>
      </c>
      <c r="D58" s="462" t="str" cm="1">
        <f t="array" ref="D58">INDEX('Fuel Mapping'!$G$4:$G$66,MATCH('Eurostat Coal Mining Data'!C58,'Fuel Mapping'!$F$4:$F$66,0),0)</f>
        <v>Biomass</v>
      </c>
      <c r="E58" t="s">
        <v>642</v>
      </c>
      <c r="F58" t="s">
        <v>433</v>
      </c>
      <c r="G58" s="382">
        <f t="shared" si="0"/>
        <v>0</v>
      </c>
      <c r="H58" s="352">
        <v>0</v>
      </c>
      <c r="I58" s="352">
        <v>0</v>
      </c>
      <c r="J58" s="352">
        <v>0</v>
      </c>
      <c r="K58" s="352">
        <v>0</v>
      </c>
      <c r="L58" s="352">
        <v>0</v>
      </c>
      <c r="M58" s="352">
        <v>0</v>
      </c>
      <c r="N58" s="352">
        <v>0</v>
      </c>
      <c r="O58" s="352">
        <v>0</v>
      </c>
      <c r="P58" s="352">
        <v>0</v>
      </c>
      <c r="Q58" s="352">
        <v>0</v>
      </c>
      <c r="R58" s="352">
        <v>0</v>
      </c>
      <c r="S58" s="352">
        <v>0</v>
      </c>
      <c r="T58" s="352">
        <v>0</v>
      </c>
      <c r="U58" s="352">
        <v>0</v>
      </c>
      <c r="V58" s="352">
        <v>0</v>
      </c>
      <c r="W58" s="352">
        <v>0</v>
      </c>
      <c r="X58" s="352">
        <v>0</v>
      </c>
      <c r="Y58" s="352">
        <v>0</v>
      </c>
      <c r="Z58" s="352">
        <v>0</v>
      </c>
      <c r="AA58" s="352">
        <v>0</v>
      </c>
      <c r="AB58" s="352">
        <v>0</v>
      </c>
      <c r="AC58" s="352">
        <v>0</v>
      </c>
      <c r="AD58" s="352">
        <v>0</v>
      </c>
      <c r="AE58" s="352">
        <v>0</v>
      </c>
      <c r="AF58" s="352">
        <v>0</v>
      </c>
      <c r="AG58" s="352">
        <v>0</v>
      </c>
      <c r="AH58" s="352">
        <v>0</v>
      </c>
      <c r="AI58" s="352">
        <v>0</v>
      </c>
      <c r="AJ58" s="352">
        <v>0</v>
      </c>
    </row>
    <row r="59" spans="1:36" x14ac:dyDescent="0.35">
      <c r="A59" s="352" t="s">
        <v>1128</v>
      </c>
      <c r="B59" t="s">
        <v>341</v>
      </c>
      <c r="C59" s="442" t="str" cm="1">
        <f t="array" ref="C59">INDEX('Fuel Mapping'!$F$4:$F$66,MATCH('Eurostat Coal Mining Data'!B59,'Fuel Mapping'!$E$4:$E$70,0),0)</f>
        <v>Pure bio jet kerosene</v>
      </c>
      <c r="D59" s="462" t="str" cm="1">
        <f t="array" ref="D59">INDEX('Fuel Mapping'!$G$4:$G$66,MATCH('Eurostat Coal Mining Data'!C59,'Fuel Mapping'!$F$4:$F$66,0),0)</f>
        <v>Biomass</v>
      </c>
      <c r="E59" t="s">
        <v>642</v>
      </c>
      <c r="F59" t="s">
        <v>433</v>
      </c>
      <c r="G59" s="382">
        <f t="shared" si="0"/>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52">
        <v>0</v>
      </c>
      <c r="Z59" s="352">
        <v>0</v>
      </c>
      <c r="AA59" s="352">
        <v>0</v>
      </c>
      <c r="AB59" s="352">
        <v>0</v>
      </c>
      <c r="AC59" s="352">
        <v>0</v>
      </c>
      <c r="AD59" s="352">
        <v>0</v>
      </c>
      <c r="AE59" s="352">
        <v>0</v>
      </c>
      <c r="AF59" s="352">
        <v>0</v>
      </c>
      <c r="AG59" s="352">
        <v>0</v>
      </c>
      <c r="AH59" s="352">
        <v>0</v>
      </c>
      <c r="AI59" s="352">
        <v>0</v>
      </c>
      <c r="AJ59" s="352">
        <v>0</v>
      </c>
    </row>
    <row r="60" spans="1:36" x14ac:dyDescent="0.35">
      <c r="A60" s="352" t="s">
        <v>1128</v>
      </c>
      <c r="B60" t="s">
        <v>339</v>
      </c>
      <c r="C60" s="442" t="str" cm="1">
        <f t="array" ref="C60">INDEX('Fuel Mapping'!$F$4:$F$66,MATCH('Eurostat Coal Mining Data'!B60,'Fuel Mapping'!$E$4:$E$70,0),0)</f>
        <v>Other liquid biofuels</v>
      </c>
      <c r="D60" s="462" t="str" cm="1">
        <f t="array" ref="D60">INDEX('Fuel Mapping'!$G$4:$G$66,MATCH('Eurostat Coal Mining Data'!C60,'Fuel Mapping'!$F$4:$F$66,0),0)</f>
        <v>Biomass</v>
      </c>
      <c r="E60" t="s">
        <v>642</v>
      </c>
      <c r="F60" t="s">
        <v>433</v>
      </c>
      <c r="G60" s="382">
        <f t="shared" si="0"/>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2">
        <v>0</v>
      </c>
      <c r="AC60" s="352">
        <v>0</v>
      </c>
      <c r="AD60" s="352">
        <v>0</v>
      </c>
      <c r="AE60" s="352">
        <v>0</v>
      </c>
      <c r="AF60" s="352">
        <v>0</v>
      </c>
      <c r="AG60" s="352">
        <v>0</v>
      </c>
      <c r="AH60" s="352">
        <v>0</v>
      </c>
      <c r="AI60" s="352">
        <v>0</v>
      </c>
      <c r="AJ60" s="352">
        <v>0</v>
      </c>
    </row>
    <row r="61" spans="1:36" x14ac:dyDescent="0.35">
      <c r="A61" s="352" t="s">
        <v>1128</v>
      </c>
      <c r="B61" t="s">
        <v>338</v>
      </c>
      <c r="C61" s="442" t="str" cm="1">
        <f t="array" ref="C61">INDEX('Fuel Mapping'!$F$4:$F$66,MATCH('Eurostat Coal Mining Data'!B61,'Fuel Mapping'!$E$4:$E$70,0),0)</f>
        <v>Biogases</v>
      </c>
      <c r="D61" s="462" t="str" cm="1">
        <f t="array" ref="D61">INDEX('Fuel Mapping'!$G$4:$G$66,MATCH('Eurostat Coal Mining Data'!C61,'Fuel Mapping'!$F$4:$F$66,0),0)</f>
        <v>Biomass</v>
      </c>
      <c r="E61" t="s">
        <v>642</v>
      </c>
      <c r="F61" t="s">
        <v>433</v>
      </c>
      <c r="G61" s="382">
        <f t="shared" si="0"/>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52">
        <v>0</v>
      </c>
      <c r="Z61" s="352">
        <v>0</v>
      </c>
      <c r="AA61" s="352">
        <v>0</v>
      </c>
      <c r="AB61" s="352">
        <v>0</v>
      </c>
      <c r="AC61" s="352">
        <v>0</v>
      </c>
      <c r="AD61" s="352">
        <v>0</v>
      </c>
      <c r="AE61" s="352">
        <v>0</v>
      </c>
      <c r="AF61" s="352">
        <v>0</v>
      </c>
      <c r="AG61" s="352">
        <v>0</v>
      </c>
      <c r="AH61" s="352">
        <v>0</v>
      </c>
      <c r="AI61" s="352">
        <v>0</v>
      </c>
      <c r="AJ61" s="352">
        <v>0</v>
      </c>
    </row>
    <row r="62" spans="1:36" x14ac:dyDescent="0.35">
      <c r="A62" s="352" t="s">
        <v>1128</v>
      </c>
      <c r="B62" t="s">
        <v>336</v>
      </c>
      <c r="C62" s="442" t="str" cm="1">
        <f t="array" ref="C62">INDEX('Fuel Mapping'!$F$4:$F$66,MATCH('Eurostat Coal Mining Data'!B62,'Fuel Mapping'!$E$4:$E$70,0),0)</f>
        <v>Renewables and biofuels</v>
      </c>
      <c r="D62" s="462" cm="1">
        <f t="array" ref="D62">INDEX('Fuel Mapping'!$G$4:$G$66,MATCH('Eurostat Coal Mining Data'!C62,'Fuel Mapping'!$F$4:$F$66,0),0)</f>
        <v>0</v>
      </c>
      <c r="E62" t="s">
        <v>642</v>
      </c>
      <c r="F62" t="s">
        <v>433</v>
      </c>
      <c r="G62" s="382">
        <f t="shared" si="0"/>
        <v>5.3606458583004902E-4</v>
      </c>
      <c r="H62" s="352">
        <v>0.78100000000000003</v>
      </c>
      <c r="I62" s="352">
        <v>0.35699999999999998</v>
      </c>
      <c r="J62" s="352">
        <v>0.64500000000000002</v>
      </c>
      <c r="K62" s="352">
        <v>10.318</v>
      </c>
      <c r="L62" s="352">
        <v>10.246</v>
      </c>
      <c r="M62" s="352">
        <v>11.99</v>
      </c>
      <c r="N62" s="352">
        <v>12.683</v>
      </c>
      <c r="O62" s="352">
        <v>12.920999999999999</v>
      </c>
      <c r="P62" s="352">
        <v>13.423</v>
      </c>
      <c r="Q62" s="352">
        <v>14.760999999999999</v>
      </c>
      <c r="R62" s="352">
        <v>11.369</v>
      </c>
      <c r="S62" s="352">
        <v>12.683</v>
      </c>
      <c r="T62" s="352">
        <v>10.939</v>
      </c>
      <c r="U62" s="352">
        <v>9.7680000000000007</v>
      </c>
      <c r="V62" s="352">
        <v>9.7690000000000001</v>
      </c>
      <c r="W62" s="352">
        <v>11.106999999999999</v>
      </c>
      <c r="X62" s="352">
        <v>1.0509999999999999</v>
      </c>
      <c r="Y62" s="352">
        <v>0.83599999999999997</v>
      </c>
      <c r="Z62" s="352">
        <v>0.26300000000000001</v>
      </c>
      <c r="AA62" s="352">
        <v>0</v>
      </c>
      <c r="AB62" s="352">
        <v>0</v>
      </c>
      <c r="AC62" s="352">
        <v>0</v>
      </c>
      <c r="AD62" s="352">
        <v>2.4E-2</v>
      </c>
      <c r="AE62" s="352">
        <v>0</v>
      </c>
      <c r="AF62" s="352">
        <v>2.4E-2</v>
      </c>
      <c r="AG62" s="352">
        <v>2.4E-2</v>
      </c>
      <c r="AH62" s="352">
        <v>0</v>
      </c>
      <c r="AI62" s="352">
        <v>0</v>
      </c>
      <c r="AJ62" s="352">
        <v>0</v>
      </c>
    </row>
    <row r="63" spans="1:36" x14ac:dyDescent="0.35">
      <c r="A63" s="352" t="s">
        <v>1128</v>
      </c>
      <c r="B63" t="s">
        <v>335</v>
      </c>
      <c r="C63" s="442" t="str" cm="1">
        <f t="array" ref="C63">INDEX('Fuel Mapping'!$F$4:$F$66,MATCH('Eurostat Coal Mining Data'!B63,'Fuel Mapping'!$E$4:$E$70,0),0)</f>
        <v>Geothermal</v>
      </c>
      <c r="D63" s="462" t="str" cm="1">
        <f t="array" ref="D63">INDEX('Fuel Mapping'!$G$4:$G$66,MATCH('Eurostat Coal Mining Data'!C63,'Fuel Mapping'!$F$4:$F$66,0),0)</f>
        <v>Heat</v>
      </c>
      <c r="E63" t="s">
        <v>642</v>
      </c>
      <c r="F63" t="s">
        <v>433</v>
      </c>
      <c r="G63" s="382">
        <f t="shared" si="0"/>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52">
        <v>0</v>
      </c>
      <c r="Z63" s="352">
        <v>0</v>
      </c>
      <c r="AA63" s="352">
        <v>0</v>
      </c>
      <c r="AB63" s="352">
        <v>0</v>
      </c>
      <c r="AC63" s="352">
        <v>0</v>
      </c>
      <c r="AD63" s="352">
        <v>0</v>
      </c>
      <c r="AE63" s="352">
        <v>0</v>
      </c>
      <c r="AF63" s="352">
        <v>0</v>
      </c>
      <c r="AG63" s="352">
        <v>0</v>
      </c>
      <c r="AH63" s="352">
        <v>0</v>
      </c>
      <c r="AI63" s="352">
        <v>0</v>
      </c>
      <c r="AJ63" s="352">
        <v>0</v>
      </c>
    </row>
    <row r="64" spans="1:36" x14ac:dyDescent="0.35">
      <c r="A64" s="352" t="s">
        <v>1128</v>
      </c>
      <c r="B64" t="s">
        <v>334</v>
      </c>
      <c r="C64" s="442" t="str" cm="1">
        <f t="array" ref="C64">INDEX('Fuel Mapping'!$F$4:$F$66,MATCH('Eurostat Coal Mining Data'!B64,'Fuel Mapping'!$E$4:$E$70,0),0)</f>
        <v>Solar thermal</v>
      </c>
      <c r="D64" s="462" t="str" cm="1">
        <f t="array" ref="D64">INDEX('Fuel Mapping'!$G$4:$G$66,MATCH('Eurostat Coal Mining Data'!C64,'Fuel Mapping'!$F$4:$F$66,0),0)</f>
        <v>Heat</v>
      </c>
      <c r="E64" t="s">
        <v>642</v>
      </c>
      <c r="F64" t="s">
        <v>433</v>
      </c>
      <c r="G64" s="382">
        <f t="shared" si="0"/>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52">
        <v>0</v>
      </c>
      <c r="Z64" s="352">
        <v>0</v>
      </c>
      <c r="AA64" s="352">
        <v>0</v>
      </c>
      <c r="AB64" s="352">
        <v>0</v>
      </c>
      <c r="AC64" s="352">
        <v>0</v>
      </c>
      <c r="AD64" s="352">
        <v>0</v>
      </c>
      <c r="AE64" s="352">
        <v>0</v>
      </c>
      <c r="AF64" s="352">
        <v>0</v>
      </c>
      <c r="AG64" s="352">
        <v>0</v>
      </c>
      <c r="AH64" s="352">
        <v>0</v>
      </c>
      <c r="AI64" s="352">
        <v>0</v>
      </c>
      <c r="AJ64" s="352">
        <v>0</v>
      </c>
    </row>
    <row r="65" spans="1:36" x14ac:dyDescent="0.35">
      <c r="A65" s="352" t="s">
        <v>1128</v>
      </c>
      <c r="B65" t="s">
        <v>333</v>
      </c>
      <c r="C65" s="442" t="str" cm="1">
        <f t="array" ref="C65">INDEX('Fuel Mapping'!$F$4:$F$66,MATCH('Eurostat Coal Mining Data'!B65,'Fuel Mapping'!$E$4:$E$70,0),0)</f>
        <v>Oil shale and oil sands</v>
      </c>
      <c r="D65" s="462" cm="1">
        <f t="array" ref="D65">INDEX('Fuel Mapping'!$G$4:$G$66,MATCH('Eurostat Coal Mining Data'!C65,'Fuel Mapping'!$F$4:$F$66,0),0)</f>
        <v>0</v>
      </c>
      <c r="E65" t="s">
        <v>642</v>
      </c>
      <c r="F65" t="s">
        <v>433</v>
      </c>
      <c r="G65" s="382">
        <f t="shared" si="0"/>
        <v>0</v>
      </c>
      <c r="H65" s="352">
        <v>0</v>
      </c>
      <c r="I65" s="352">
        <v>2.0129999999999999</v>
      </c>
      <c r="J65" s="352">
        <v>4.032</v>
      </c>
      <c r="K65" s="352">
        <v>13.488</v>
      </c>
      <c r="L65" s="352">
        <v>4.6689999999999996</v>
      </c>
      <c r="M65" s="352">
        <v>1.5049999999999999</v>
      </c>
      <c r="N65" s="352">
        <v>2.4289999999999998</v>
      </c>
      <c r="O65" s="352">
        <v>2.6989999999999998</v>
      </c>
      <c r="P65" s="352">
        <v>1.0509999999999999</v>
      </c>
      <c r="Q65" s="352">
        <v>3.153</v>
      </c>
      <c r="R65" s="352">
        <v>2.484</v>
      </c>
      <c r="S65" s="352">
        <v>3.274</v>
      </c>
      <c r="T65" s="352">
        <v>3.4790000000000001</v>
      </c>
      <c r="U65" s="352">
        <v>4.298</v>
      </c>
      <c r="V65" s="352">
        <v>1.637</v>
      </c>
      <c r="W65" s="352">
        <v>6.5490000000000004</v>
      </c>
      <c r="X65" s="352">
        <v>7.04</v>
      </c>
      <c r="Y65" s="352">
        <v>6.8049999999999997</v>
      </c>
      <c r="Z65" s="352">
        <v>5.8739999999999997</v>
      </c>
      <c r="AA65" s="352">
        <v>8.6229999999999993</v>
      </c>
      <c r="AB65" s="352">
        <v>8.9459999999999997</v>
      </c>
      <c r="AC65" s="352">
        <v>0</v>
      </c>
      <c r="AD65" s="352">
        <v>0</v>
      </c>
      <c r="AE65" s="352">
        <v>0</v>
      </c>
      <c r="AF65" s="352">
        <v>0</v>
      </c>
      <c r="AG65" s="352">
        <v>0</v>
      </c>
      <c r="AH65" s="352">
        <v>0</v>
      </c>
      <c r="AI65" s="352">
        <v>6.6639999999999997</v>
      </c>
      <c r="AJ65" s="352">
        <v>5.8040000000000003</v>
      </c>
    </row>
    <row r="66" spans="1:36" x14ac:dyDescent="0.35">
      <c r="A66" s="352" t="s">
        <v>1128</v>
      </c>
      <c r="B66" t="s">
        <v>331</v>
      </c>
      <c r="C66" s="442" t="str" cm="1">
        <f t="array" ref="C66">INDEX('Fuel Mapping'!$F$4:$F$66,MATCH('Eurostat Coal Mining Data'!B66,'Fuel Mapping'!$E$4:$E$70,0),0)</f>
        <v>Total</v>
      </c>
      <c r="D66" s="462" cm="1">
        <f t="array" ref="D66">INDEX('Fuel Mapping'!$G$4:$G$66,MATCH('Eurostat Coal Mining Data'!C66,'Fuel Mapping'!$F$4:$F$66,0),0)</f>
        <v>0</v>
      </c>
      <c r="E66" t="s">
        <v>642</v>
      </c>
      <c r="F66" t="s">
        <v>433</v>
      </c>
      <c r="G66" s="382">
        <f t="shared" si="0"/>
        <v>1</v>
      </c>
      <c r="H66" s="352">
        <v>1456.914</v>
      </c>
      <c r="I66" s="352">
        <v>1467.643</v>
      </c>
      <c r="J66" s="352">
        <v>1606.2280000000001</v>
      </c>
      <c r="K66" s="352">
        <v>1673.9380000000001</v>
      </c>
      <c r="L66" s="352">
        <v>1675.2349999999999</v>
      </c>
      <c r="M66" s="352">
        <v>1742.0319999999999</v>
      </c>
      <c r="N66" s="352">
        <v>1834.8389999999999</v>
      </c>
      <c r="O66" s="352">
        <v>1979.527</v>
      </c>
      <c r="P66" s="352">
        <v>1887.518</v>
      </c>
      <c r="Q66" s="352">
        <v>1886.441</v>
      </c>
      <c r="R66" s="352">
        <v>2040.425</v>
      </c>
      <c r="S66" s="352">
        <v>2215.34</v>
      </c>
      <c r="T66" s="352">
        <v>2141.5</v>
      </c>
      <c r="U66" s="352">
        <v>2197.2440000000001</v>
      </c>
      <c r="V66" s="352">
        <v>2431.0659999999998</v>
      </c>
      <c r="W66" s="352">
        <v>2541.3159999999998</v>
      </c>
      <c r="X66" s="352">
        <v>2576.7280000000001</v>
      </c>
      <c r="Y66" s="352">
        <v>3016.029</v>
      </c>
      <c r="Z66" s="352">
        <v>3133.348</v>
      </c>
      <c r="AA66" s="352">
        <v>3477.3829999999998</v>
      </c>
      <c r="AB66" s="352">
        <v>3913.6219999999998</v>
      </c>
      <c r="AC66" s="352">
        <v>4204.88</v>
      </c>
      <c r="AD66" s="352">
        <v>4518.0780000000004</v>
      </c>
      <c r="AE66" s="352">
        <v>4348.72</v>
      </c>
      <c r="AF66" s="352">
        <v>4224.6639999999998</v>
      </c>
      <c r="AG66" s="352">
        <v>3930.2950000000001</v>
      </c>
      <c r="AH66" s="352">
        <v>3718.4859999999999</v>
      </c>
      <c r="AI66" s="352">
        <v>3967.5</v>
      </c>
      <c r="AJ66" s="352">
        <v>3922.5320000000002</v>
      </c>
    </row>
    <row r="67" spans="1:36" x14ac:dyDescent="0.35">
      <c r="A67" s="352" t="s">
        <v>1128</v>
      </c>
      <c r="B67" t="s">
        <v>329</v>
      </c>
      <c r="C67" s="442" t="str" cm="1">
        <f t="array" ref="C67">INDEX('Fuel Mapping'!$F$4:$F$66,MATCH('Eurostat Coal Mining Data'!B67,'Fuel Mapping'!$E$4:$E$70,0),0)</f>
        <v>Industrial waste (non-renewable)</v>
      </c>
      <c r="D67" s="462" t="str" cm="1">
        <f t="array" ref="D67">INDEX('Fuel Mapping'!$G$4:$G$66,MATCH('Eurostat Coal Mining Data'!C67,'Fuel Mapping'!$F$4:$F$66,0),0)</f>
        <v>Coal</v>
      </c>
      <c r="E67" t="s">
        <v>642</v>
      </c>
      <c r="F67" t="s">
        <v>433</v>
      </c>
      <c r="G67" s="382">
        <f t="shared" si="0"/>
        <v>1.6473175492856818E-5</v>
      </c>
      <c r="H67" s="352">
        <v>2.4E-2</v>
      </c>
      <c r="I67" s="352">
        <v>5.0999999999999997E-2</v>
      </c>
      <c r="J67" s="352">
        <v>4.8000000000000001E-2</v>
      </c>
      <c r="K67" s="352">
        <v>2.4E-2</v>
      </c>
      <c r="L67" s="352">
        <v>2.4E-2</v>
      </c>
      <c r="M67" s="352">
        <v>2.4E-2</v>
      </c>
      <c r="N67" s="352">
        <v>2.4E-2</v>
      </c>
      <c r="O67" s="352">
        <v>2.4E-2</v>
      </c>
      <c r="P67" s="352">
        <v>2.4E-2</v>
      </c>
      <c r="Q67" s="352">
        <v>0</v>
      </c>
      <c r="R67" s="352">
        <v>0</v>
      </c>
      <c r="S67" s="352">
        <v>0</v>
      </c>
      <c r="T67" s="352">
        <v>0</v>
      </c>
      <c r="U67" s="352">
        <v>0</v>
      </c>
      <c r="V67" s="352">
        <v>0</v>
      </c>
      <c r="W67" s="352">
        <v>0</v>
      </c>
      <c r="X67" s="352">
        <v>0</v>
      </c>
      <c r="Y67" s="352">
        <v>0</v>
      </c>
      <c r="Z67" s="352">
        <v>4.8000000000000001E-2</v>
      </c>
      <c r="AA67" s="352">
        <v>0</v>
      </c>
      <c r="AB67" s="352">
        <v>4.8000000000000001E-2</v>
      </c>
      <c r="AC67" s="352">
        <v>0</v>
      </c>
      <c r="AD67" s="352">
        <v>0.74</v>
      </c>
      <c r="AE67" s="352">
        <v>0</v>
      </c>
      <c r="AF67" s="352">
        <v>0</v>
      </c>
      <c r="AG67" s="352">
        <v>7.38</v>
      </c>
      <c r="AH67" s="352">
        <v>0</v>
      </c>
      <c r="AI67" s="352">
        <v>0</v>
      </c>
      <c r="AJ67" s="352">
        <v>0</v>
      </c>
    </row>
    <row r="68" spans="1:36" x14ac:dyDescent="0.35">
      <c r="A68" s="352" t="s">
        <v>1128</v>
      </c>
      <c r="B68" t="s">
        <v>327</v>
      </c>
      <c r="C68" s="442" t="str" cm="1">
        <f t="array" ref="C68">INDEX('Fuel Mapping'!$F$4:$F$66,MATCH('Eurostat Coal Mining Data'!B68,'Fuel Mapping'!$E$4:$E$70,0),0)</f>
        <v>Non-renewable waste</v>
      </c>
      <c r="D68" s="462" t="str" cm="1">
        <f t="array" ref="D68">INDEX('Fuel Mapping'!$G$4:$G$66,MATCH('Eurostat Coal Mining Data'!C68,'Fuel Mapping'!$F$4:$F$66,0),0)</f>
        <v>Biomass</v>
      </c>
      <c r="E68" t="s">
        <v>642</v>
      </c>
      <c r="F68" t="s">
        <v>433</v>
      </c>
      <c r="G68" s="382">
        <f t="shared" si="0"/>
        <v>1.6473175492856818E-5</v>
      </c>
      <c r="H68" s="352">
        <v>2.4E-2</v>
      </c>
      <c r="I68" s="352">
        <v>5.0999999999999997E-2</v>
      </c>
      <c r="J68" s="352">
        <v>4.8000000000000001E-2</v>
      </c>
      <c r="K68" s="352">
        <v>2.4E-2</v>
      </c>
      <c r="L68" s="352">
        <v>2.4E-2</v>
      </c>
      <c r="M68" s="352">
        <v>2.4E-2</v>
      </c>
      <c r="N68" s="352">
        <v>2.4E-2</v>
      </c>
      <c r="O68" s="352">
        <v>2.4E-2</v>
      </c>
      <c r="P68" s="352">
        <v>2.4E-2</v>
      </c>
      <c r="Q68" s="352">
        <v>0</v>
      </c>
      <c r="R68" s="352">
        <v>0</v>
      </c>
      <c r="S68" s="352">
        <v>0</v>
      </c>
      <c r="T68" s="352">
        <v>0</v>
      </c>
      <c r="U68" s="352">
        <v>0</v>
      </c>
      <c r="V68" s="352">
        <v>0</v>
      </c>
      <c r="W68" s="352">
        <v>0</v>
      </c>
      <c r="X68" s="352">
        <v>0</v>
      </c>
      <c r="Y68" s="352">
        <v>0</v>
      </c>
      <c r="Z68" s="352">
        <v>4.8000000000000001E-2</v>
      </c>
      <c r="AA68" s="352">
        <v>0</v>
      </c>
      <c r="AB68" s="352">
        <v>4.8000000000000001E-2</v>
      </c>
      <c r="AC68" s="352">
        <v>0</v>
      </c>
      <c r="AD68" s="352">
        <v>0.74</v>
      </c>
      <c r="AE68" s="352">
        <v>0</v>
      </c>
      <c r="AF68" s="352">
        <v>0</v>
      </c>
      <c r="AG68" s="352">
        <v>7.38</v>
      </c>
      <c r="AH68" s="352">
        <v>0</v>
      </c>
      <c r="AI68" s="352">
        <v>0</v>
      </c>
      <c r="AJ68" s="352">
        <v>0</v>
      </c>
    </row>
    <row r="69" spans="1:36" x14ac:dyDescent="0.35">
      <c r="A69" s="352" t="s">
        <v>1128</v>
      </c>
      <c r="B69" t="s">
        <v>325</v>
      </c>
      <c r="C69" s="442" t="str" cm="1">
        <f t="array" ref="C69">INDEX('Fuel Mapping'!$F$4:$F$66,MATCH('Eurostat Coal Mining Data'!B69,'Fuel Mapping'!$E$4:$E$70,0),0)</f>
        <v>Renewable municipal waste</v>
      </c>
      <c r="D69" s="462" t="str" cm="1">
        <f t="array" ref="D69">INDEX('Fuel Mapping'!$G$4:$G$66,MATCH('Eurostat Coal Mining Data'!C69,'Fuel Mapping'!$F$4:$F$66,0),0)</f>
        <v>Biomass</v>
      </c>
      <c r="E69" t="s">
        <v>642</v>
      </c>
      <c r="F69" t="s">
        <v>433</v>
      </c>
      <c r="G69" s="382">
        <f t="shared" si="0"/>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2">
        <v>0</v>
      </c>
      <c r="AC69" s="352">
        <v>0</v>
      </c>
      <c r="AD69" s="352">
        <v>0</v>
      </c>
      <c r="AE69" s="352">
        <v>0</v>
      </c>
      <c r="AF69" s="352">
        <v>0</v>
      </c>
      <c r="AG69" s="352">
        <v>0</v>
      </c>
      <c r="AH69" s="352">
        <v>0</v>
      </c>
      <c r="AI69" s="352">
        <v>0</v>
      </c>
      <c r="AJ69" s="352">
        <v>0</v>
      </c>
    </row>
    <row r="70" spans="1:36" x14ac:dyDescent="0.35">
      <c r="A70" s="352" t="s">
        <v>1128</v>
      </c>
      <c r="B70" t="s">
        <v>323</v>
      </c>
      <c r="C70" s="442" t="str" cm="1">
        <f t="array" ref="C70">INDEX('Fuel Mapping'!$F$4:$F$66,MATCH('Eurostat Coal Mining Data'!B70,'Fuel Mapping'!$E$4:$E$70,0),0)</f>
        <v>Non-renewable municipal waste</v>
      </c>
      <c r="D70" s="462" t="str" cm="1">
        <f t="array" ref="D70">INDEX('Fuel Mapping'!$G$4:$G$66,MATCH('Eurostat Coal Mining Data'!C70,'Fuel Mapping'!$F$4:$F$66,0),0)</f>
        <v>Biomass</v>
      </c>
      <c r="E70" t="s">
        <v>642</v>
      </c>
      <c r="F70" t="s">
        <v>433</v>
      </c>
      <c r="G70" s="382">
        <f t="shared" si="0"/>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52">
        <v>0</v>
      </c>
      <c r="Z70" s="352">
        <v>0</v>
      </c>
      <c r="AA70" s="352">
        <v>0</v>
      </c>
      <c r="AB70" s="352">
        <v>0</v>
      </c>
      <c r="AC70" s="352">
        <v>0</v>
      </c>
      <c r="AD70" s="352">
        <v>0</v>
      </c>
      <c r="AE70" s="352">
        <v>0</v>
      </c>
      <c r="AF70" s="352">
        <v>0</v>
      </c>
      <c r="AG70" s="352">
        <v>0</v>
      </c>
      <c r="AH70" s="352">
        <v>0</v>
      </c>
      <c r="AI70" s="352">
        <v>0</v>
      </c>
      <c r="AJ70" s="352">
        <v>0</v>
      </c>
    </row>
  </sheetData>
  <hyperlinks>
    <hyperlink ref="B4" r:id="rId1" xr:uid="{00000000-0004-0000-1A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AJ37"/>
  <sheetViews>
    <sheetView workbookViewId="0"/>
  </sheetViews>
  <sheetFormatPr defaultRowHeight="14.5" x14ac:dyDescent="0.35"/>
  <cols>
    <col min="2" max="2" width="31.26953125" customWidth="1"/>
    <col min="3" max="3" width="24.26953125" customWidth="1"/>
    <col min="4" max="4" width="11.26953125" bestFit="1" customWidth="1"/>
    <col min="6" max="6" width="9" style="352"/>
    <col min="7" max="7" width="13.7265625" style="352" bestFit="1" customWidth="1"/>
  </cols>
  <sheetData>
    <row r="1" spans="1:36" x14ac:dyDescent="0.35">
      <c r="A1" s="352"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445</v>
      </c>
    </row>
    <row r="7" spans="1:36" s="353" customFormat="1"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1136</v>
      </c>
      <c r="B8" t="s">
        <v>431</v>
      </c>
      <c r="C8" s="442" t="str" cm="1">
        <f t="array" ref="C8">INDEX('Fuel Mapping'!$F$4:$F$66,MATCH('Eurostat Oil and Gas Ext. Data'!B8,'Fuel Mapping'!$E$4:$E$70,0),0)</f>
        <v>Bioenergy</v>
      </c>
      <c r="D8" s="462" cm="1">
        <f t="array" ref="D8">INDEX('Fuel Mapping'!$G$4:$G$66,MATCH('Eurostat Oil and Gas Ext. Data'!C8,'Fuel Mapping'!$F$4:$F$66,0),0)</f>
        <v>0</v>
      </c>
      <c r="E8" t="s">
        <v>642</v>
      </c>
      <c r="F8" t="s">
        <v>433</v>
      </c>
      <c r="G8" s="382">
        <f>H8/$H$37</f>
        <v>9.5165287046012383E-3</v>
      </c>
      <c r="H8" s="352">
        <v>79.531999999999996</v>
      </c>
      <c r="I8" s="352">
        <v>68.457999999999998</v>
      </c>
      <c r="J8" s="352">
        <v>52.686</v>
      </c>
      <c r="K8" s="352">
        <v>43.125</v>
      </c>
      <c r="L8" s="352">
        <v>35.432000000000002</v>
      </c>
      <c r="M8" s="352">
        <v>31.303999999999998</v>
      </c>
      <c r="N8" s="352">
        <v>25.873999999999999</v>
      </c>
      <c r="O8" s="352">
        <v>22.175000000000001</v>
      </c>
      <c r="P8" s="352">
        <v>20.372</v>
      </c>
      <c r="Q8" s="352">
        <v>15.522</v>
      </c>
      <c r="R8" s="352">
        <v>15.571</v>
      </c>
      <c r="S8" s="352">
        <v>13.321</v>
      </c>
      <c r="T8" s="352">
        <v>14.581</v>
      </c>
      <c r="U8" s="352">
        <v>14.48</v>
      </c>
      <c r="V8" s="352">
        <v>9.1929999999999996</v>
      </c>
      <c r="W8" s="352">
        <v>5.016</v>
      </c>
      <c r="X8" s="352">
        <v>5.0720000000000001</v>
      </c>
      <c r="Y8" s="352">
        <v>4.08</v>
      </c>
      <c r="Z8" s="352">
        <v>5.97</v>
      </c>
      <c r="AA8" s="352">
        <v>5.3780000000000001</v>
      </c>
      <c r="AB8" s="352">
        <v>4.5289999999999999</v>
      </c>
      <c r="AC8" s="352">
        <v>4.3630000000000004</v>
      </c>
      <c r="AD8" s="352">
        <v>4.0910000000000002</v>
      </c>
      <c r="AE8" s="352">
        <v>3.4670000000000001</v>
      </c>
      <c r="AF8" s="352">
        <v>3.3719999999999999</v>
      </c>
      <c r="AG8" s="352">
        <v>12.64</v>
      </c>
      <c r="AH8" s="352">
        <v>7.5919999999999996</v>
      </c>
      <c r="AI8" s="352">
        <v>2.82</v>
      </c>
      <c r="AJ8" s="352">
        <v>2.431</v>
      </c>
    </row>
    <row r="9" spans="1:36" x14ac:dyDescent="0.35">
      <c r="A9" s="352" t="s">
        <v>1136</v>
      </c>
      <c r="B9" t="s">
        <v>400</v>
      </c>
      <c r="C9" s="442" t="str" cm="1">
        <f t="array" ref="C9">INDEX('Fuel Mapping'!$F$4:$F$66,MATCH('Eurostat Oil and Gas Ext. Data'!B9,'Fuel Mapping'!$E$4:$E$70,0),0)</f>
        <v>Electricity</v>
      </c>
      <c r="D9" s="462" t="str" cm="1">
        <f t="array" ref="D9">INDEX('Fuel Mapping'!$G$4:$G$66,MATCH('Eurostat Oil and Gas Ext. Data'!C9,'Fuel Mapping'!$F$4:$F$66,0),0)</f>
        <v>Electricity</v>
      </c>
      <c r="E9" t="s">
        <v>642</v>
      </c>
      <c r="F9" t="s">
        <v>433</v>
      </c>
      <c r="G9" s="382">
        <f t="shared" ref="G9:G37" si="0">H9/$H$37</f>
        <v>7.8952894666654061E-2</v>
      </c>
      <c r="H9" s="352">
        <v>659.82899999999995</v>
      </c>
      <c r="I9" s="352">
        <v>683.69899999999996</v>
      </c>
      <c r="J9" s="352">
        <v>615.65800000000002</v>
      </c>
      <c r="K9" s="352">
        <v>598.05999999999995</v>
      </c>
      <c r="L9" s="352">
        <v>575.82299999999998</v>
      </c>
      <c r="M9" s="352">
        <v>572.44899999999996</v>
      </c>
      <c r="N9" s="352">
        <v>500.81</v>
      </c>
      <c r="O9" s="352">
        <v>499.048</v>
      </c>
      <c r="P9" s="352">
        <v>488.89400000000001</v>
      </c>
      <c r="Q9" s="352">
        <v>479.84100000000001</v>
      </c>
      <c r="R9" s="352">
        <v>521.07000000000005</v>
      </c>
      <c r="S9" s="352">
        <v>506.41199999999998</v>
      </c>
      <c r="T9" s="352">
        <v>502.87299999999999</v>
      </c>
      <c r="U9" s="352">
        <v>522.48599999999999</v>
      </c>
      <c r="V9" s="352">
        <v>519.51800000000003</v>
      </c>
      <c r="W9" s="352">
        <v>501.97699999999998</v>
      </c>
      <c r="X9" s="352">
        <v>494.67</v>
      </c>
      <c r="Y9" s="352">
        <v>466.38099999999997</v>
      </c>
      <c r="Z9" s="352">
        <v>759.58799999999997</v>
      </c>
      <c r="AA9" s="352">
        <v>759.24400000000003</v>
      </c>
      <c r="AB9" s="352">
        <v>827.17100000000005</v>
      </c>
      <c r="AC9" s="352">
        <v>840.84199999999998</v>
      </c>
      <c r="AD9" s="352">
        <v>865.09</v>
      </c>
      <c r="AE9" s="352">
        <v>831.21199999999999</v>
      </c>
      <c r="AF9" s="352">
        <v>819.09</v>
      </c>
      <c r="AG9" s="352">
        <v>825.53800000000001</v>
      </c>
      <c r="AH9" s="352">
        <v>808.42700000000002</v>
      </c>
      <c r="AI9" s="352">
        <v>792.09</v>
      </c>
      <c r="AJ9" s="352">
        <v>766.81100000000004</v>
      </c>
    </row>
    <row r="10" spans="1:36" x14ac:dyDescent="0.35">
      <c r="A10" s="352" t="s">
        <v>1136</v>
      </c>
      <c r="B10" t="s">
        <v>643</v>
      </c>
      <c r="C10" s="442" cm="1">
        <f t="array" ref="C10">INDEX('Fuel Mapping'!$F$4:$F$66,MATCH('Eurostat Oil and Gas Ext. Data'!B10,'Fuel Mapping'!$E$4:$E$70,0),0)</f>
        <v>0</v>
      </c>
      <c r="D10" s="462" t="e" cm="1">
        <f t="array" ref="D10">INDEX('Fuel Mapping'!$G$4:$G$66,MATCH('Eurostat Oil and Gas Ext. Data'!C10,'Fuel Mapping'!$F$4:$F$66,0),0)</f>
        <v>#N/A</v>
      </c>
      <c r="E10" t="s">
        <v>642</v>
      </c>
      <c r="F10" t="s">
        <v>433</v>
      </c>
      <c r="G10" s="382">
        <f t="shared" si="0"/>
        <v>0.95908904951856766</v>
      </c>
      <c r="H10" s="352">
        <v>8015.3459999999995</v>
      </c>
      <c r="I10" s="352">
        <v>7969.2280000000001</v>
      </c>
      <c r="J10" s="352">
        <v>7917.9859999999999</v>
      </c>
      <c r="K10" s="352">
        <v>8251.83</v>
      </c>
      <c r="L10" s="352">
        <v>7693.8779999999997</v>
      </c>
      <c r="M10" s="352">
        <v>7762.2129999999997</v>
      </c>
      <c r="N10" s="352">
        <v>7799.6319999999996</v>
      </c>
      <c r="O10" s="352">
        <v>8224.6029999999992</v>
      </c>
      <c r="P10" s="352">
        <v>8313.7839999999997</v>
      </c>
      <c r="Q10" s="352">
        <v>7953.2060000000001</v>
      </c>
      <c r="R10" s="352">
        <v>8168.9790000000003</v>
      </c>
      <c r="S10" s="352">
        <v>8285.7150000000001</v>
      </c>
      <c r="T10" s="352">
        <v>9150.0149999999994</v>
      </c>
      <c r="U10" s="352">
        <v>10052.436</v>
      </c>
      <c r="V10" s="352">
        <v>9840.2729999999992</v>
      </c>
      <c r="W10" s="352">
        <v>9498.42</v>
      </c>
      <c r="X10" s="352">
        <v>10194.094999999999</v>
      </c>
      <c r="Y10" s="352">
        <v>9920.9330000000009</v>
      </c>
      <c r="Z10" s="352">
        <v>9500.6759999999995</v>
      </c>
      <c r="AA10" s="352">
        <v>9535.8109999999997</v>
      </c>
      <c r="AB10" s="352">
        <v>10365.005999999999</v>
      </c>
      <c r="AC10" s="352">
        <v>10152.852000000001</v>
      </c>
      <c r="AD10" s="352">
        <v>9181.143</v>
      </c>
      <c r="AE10" s="352">
        <v>8603.1309999999994</v>
      </c>
      <c r="AF10" s="352">
        <v>8583.8539999999994</v>
      </c>
      <c r="AG10" s="352">
        <v>7923.5020000000004</v>
      </c>
      <c r="AH10" s="352">
        <v>7653.1450000000004</v>
      </c>
      <c r="AI10" s="352">
        <v>6819.9030000000002</v>
      </c>
      <c r="AJ10" s="352">
        <v>6560.32</v>
      </c>
    </row>
    <row r="11" spans="1:36" x14ac:dyDescent="0.35">
      <c r="A11" s="352" t="s">
        <v>1136</v>
      </c>
      <c r="B11" t="s">
        <v>397</v>
      </c>
      <c r="C11" s="442" t="str" cm="1">
        <f t="array" ref="C11">INDEX('Fuel Mapping'!$F$4:$F$66,MATCH('Eurostat Oil and Gas Ext. Data'!B11,'Fuel Mapping'!$E$4:$E$70,0),0)</f>
        <v>Natural gas</v>
      </c>
      <c r="D11" s="462" t="str" cm="1">
        <f t="array" ref="D11">INDEX('Fuel Mapping'!$G$4:$G$66,MATCH('Eurostat Oil and Gas Ext. Data'!C11,'Fuel Mapping'!$F$4:$F$66,0),0)</f>
        <v>Natural Gas</v>
      </c>
      <c r="E11" t="s">
        <v>642</v>
      </c>
      <c r="F11" t="s">
        <v>433</v>
      </c>
      <c r="G11" s="382">
        <f t="shared" si="0"/>
        <v>0.83536711661935648</v>
      </c>
      <c r="H11" s="352">
        <v>6981.3710000000001</v>
      </c>
      <c r="I11" s="352">
        <v>6900.3270000000002</v>
      </c>
      <c r="J11" s="352">
        <v>6840.268</v>
      </c>
      <c r="K11" s="352">
        <v>7108.3339999999998</v>
      </c>
      <c r="L11" s="352">
        <v>6575.1809999999996</v>
      </c>
      <c r="M11" s="352">
        <v>6657.7020000000002</v>
      </c>
      <c r="N11" s="352">
        <v>6749.1080000000002</v>
      </c>
      <c r="O11" s="352">
        <v>7232.3609999999999</v>
      </c>
      <c r="P11" s="352">
        <v>7357.2820000000002</v>
      </c>
      <c r="Q11" s="352">
        <v>7097.5439999999999</v>
      </c>
      <c r="R11" s="352">
        <v>7235.5420000000004</v>
      </c>
      <c r="S11" s="352">
        <v>7342.1480000000001</v>
      </c>
      <c r="T11" s="352">
        <v>8110.3919999999998</v>
      </c>
      <c r="U11" s="352">
        <v>8909.0419999999995</v>
      </c>
      <c r="V11" s="352">
        <v>9091.1589999999997</v>
      </c>
      <c r="W11" s="352">
        <v>8996.1270000000004</v>
      </c>
      <c r="X11" s="352">
        <v>9628.2749999999996</v>
      </c>
      <c r="Y11" s="352">
        <v>9451.2039999999997</v>
      </c>
      <c r="Z11" s="352">
        <v>8610.7209999999995</v>
      </c>
      <c r="AA11" s="352">
        <v>8484.4989999999998</v>
      </c>
      <c r="AB11" s="352">
        <v>8987.4650000000001</v>
      </c>
      <c r="AC11" s="352">
        <v>8780.9959999999992</v>
      </c>
      <c r="AD11" s="352">
        <v>7702.8770000000004</v>
      </c>
      <c r="AE11" s="352">
        <v>7094.5379999999996</v>
      </c>
      <c r="AF11" s="352">
        <v>6906.5959999999995</v>
      </c>
      <c r="AG11" s="352">
        <v>6127.3190000000004</v>
      </c>
      <c r="AH11" s="352">
        <v>5990.39</v>
      </c>
      <c r="AI11" s="352">
        <v>5548.58</v>
      </c>
      <c r="AJ11" s="352">
        <v>5276.3739999999998</v>
      </c>
    </row>
    <row r="12" spans="1:36" x14ac:dyDescent="0.35">
      <c r="A12" s="352" t="s">
        <v>1136</v>
      </c>
      <c r="B12" t="s">
        <v>396</v>
      </c>
      <c r="C12" s="442" t="str" cm="1">
        <f t="array" ref="C12">INDEX('Fuel Mapping'!$F$4:$F$66,MATCH('Eurostat Oil and Gas Ext. Data'!B12,'Fuel Mapping'!$E$4:$E$70,0),0)</f>
        <v>Heat</v>
      </c>
      <c r="D12" s="462" t="str" cm="1">
        <f t="array" ref="D12">INDEX('Fuel Mapping'!$G$4:$G$66,MATCH('Eurostat Oil and Gas Ext. Data'!C12,'Fuel Mapping'!$F$4:$F$66,0),0)</f>
        <v>Heat</v>
      </c>
      <c r="E12" t="s">
        <v>642</v>
      </c>
      <c r="F12" t="s">
        <v>433</v>
      </c>
      <c r="G12" s="382">
        <f t="shared" si="0"/>
        <v>2.6725301591468678E-3</v>
      </c>
      <c r="H12" s="352">
        <v>22.335000000000001</v>
      </c>
      <c r="I12" s="352">
        <v>16.867999999999999</v>
      </c>
      <c r="J12" s="352">
        <v>15.811999999999999</v>
      </c>
      <c r="K12" s="352">
        <v>22.734000000000002</v>
      </c>
      <c r="L12" s="352">
        <v>22.571999999999999</v>
      </c>
      <c r="M12" s="352">
        <v>20.588000000000001</v>
      </c>
      <c r="N12" s="352">
        <v>21.306000000000001</v>
      </c>
      <c r="O12" s="352">
        <v>18.629000000000001</v>
      </c>
      <c r="P12" s="352">
        <v>58.23</v>
      </c>
      <c r="Q12" s="352">
        <v>24.815000000000001</v>
      </c>
      <c r="R12" s="352">
        <v>25.436</v>
      </c>
      <c r="S12" s="352">
        <v>41.295999999999999</v>
      </c>
      <c r="T12" s="352">
        <v>73.228999999999999</v>
      </c>
      <c r="U12" s="352">
        <v>41.582999999999998</v>
      </c>
      <c r="V12" s="352">
        <v>60.762999999999998</v>
      </c>
      <c r="W12" s="352">
        <v>31.861999999999998</v>
      </c>
      <c r="X12" s="352">
        <v>98.906000000000006</v>
      </c>
      <c r="Y12" s="352">
        <v>13.304</v>
      </c>
      <c r="Z12" s="352">
        <v>50.445</v>
      </c>
      <c r="AA12" s="352">
        <v>19.155000000000001</v>
      </c>
      <c r="AB12" s="352">
        <v>0.23899999999999999</v>
      </c>
      <c r="AC12" s="352">
        <v>0.35799999999999998</v>
      </c>
      <c r="AD12" s="352">
        <v>9.84</v>
      </c>
      <c r="AE12" s="352">
        <v>2.2690000000000001</v>
      </c>
      <c r="AF12" s="352">
        <v>25.007000000000001</v>
      </c>
      <c r="AG12" s="352">
        <v>516.02700000000004</v>
      </c>
      <c r="AH12" s="352">
        <v>449.07799999999997</v>
      </c>
      <c r="AI12" s="352">
        <v>4.9450000000000003</v>
      </c>
      <c r="AJ12" s="352">
        <v>3.774</v>
      </c>
    </row>
    <row r="13" spans="1:36" x14ac:dyDescent="0.35">
      <c r="A13" s="352" t="s">
        <v>1136</v>
      </c>
      <c r="B13" t="s">
        <v>395</v>
      </c>
      <c r="C13" s="442" t="str" cm="1">
        <f t="array" ref="C13">INDEX('Fuel Mapping'!$F$4:$F$66,MATCH('Eurostat Oil and Gas Ext. Data'!B13,'Fuel Mapping'!$E$4:$E$70,0),0)</f>
        <v>Oil and petroleum products (excluding biofuel portion)</v>
      </c>
      <c r="D13" s="462" cm="1">
        <f t="array" ref="D13">INDEX('Fuel Mapping'!$G$4:$G$66,MATCH('Eurostat Oil and Gas Ext. Data'!C13,'Fuel Mapping'!$F$4:$F$66,0),0)</f>
        <v>0</v>
      </c>
      <c r="E13" t="s">
        <v>642</v>
      </c>
      <c r="F13" t="s">
        <v>433</v>
      </c>
      <c r="G13" s="382">
        <f t="shared" si="0"/>
        <v>8.3007219241642796E-2</v>
      </c>
      <c r="H13" s="352">
        <v>693.71199999999999</v>
      </c>
      <c r="I13" s="352">
        <v>699.97900000000004</v>
      </c>
      <c r="J13" s="352">
        <v>725.95600000000002</v>
      </c>
      <c r="K13" s="352">
        <v>779.50199999999995</v>
      </c>
      <c r="L13" s="352">
        <v>760.673</v>
      </c>
      <c r="M13" s="352">
        <v>731.38099999999997</v>
      </c>
      <c r="N13" s="352">
        <v>723.20399999999995</v>
      </c>
      <c r="O13" s="352">
        <v>661.83699999999999</v>
      </c>
      <c r="P13" s="352">
        <v>599.76900000000001</v>
      </c>
      <c r="Q13" s="352">
        <v>541.96</v>
      </c>
      <c r="R13" s="352">
        <v>569.89099999999996</v>
      </c>
      <c r="S13" s="352">
        <v>568.67999999999995</v>
      </c>
      <c r="T13" s="352">
        <v>642.08699999999999</v>
      </c>
      <c r="U13" s="352">
        <v>778.80899999999997</v>
      </c>
      <c r="V13" s="352">
        <v>361.50799999999998</v>
      </c>
      <c r="W13" s="352">
        <v>145.31800000000001</v>
      </c>
      <c r="X13" s="352">
        <v>169.25</v>
      </c>
      <c r="Y13" s="352">
        <v>171.43299999999999</v>
      </c>
      <c r="Z13" s="352">
        <v>545.42100000000005</v>
      </c>
      <c r="AA13" s="352">
        <v>747.27300000000002</v>
      </c>
      <c r="AB13" s="352">
        <v>1061.98</v>
      </c>
      <c r="AC13" s="352">
        <v>1050.8710000000001</v>
      </c>
      <c r="AD13" s="352">
        <v>1099.7940000000001</v>
      </c>
      <c r="AE13" s="352">
        <v>1156.6400000000001</v>
      </c>
      <c r="AF13" s="352">
        <v>1302.5170000000001</v>
      </c>
      <c r="AG13" s="352">
        <v>925.95100000000002</v>
      </c>
      <c r="AH13" s="352">
        <v>844.71900000000005</v>
      </c>
      <c r="AI13" s="352">
        <v>909.173</v>
      </c>
      <c r="AJ13" s="352">
        <v>931.11300000000006</v>
      </c>
    </row>
    <row r="14" spans="1:36" x14ac:dyDescent="0.35">
      <c r="A14" s="352" t="s">
        <v>1136</v>
      </c>
      <c r="B14" t="s">
        <v>393</v>
      </c>
      <c r="C14" s="442" t="str" cm="1">
        <f t="array" ref="C14">INDEX('Fuel Mapping'!$F$4:$F$66,MATCH('Eurostat Oil and Gas Ext. Data'!B14,'Fuel Mapping'!$E$4:$E$70,0),0)</f>
        <v>Crude oil</v>
      </c>
      <c r="D14" s="462" t="str" cm="1">
        <f t="array" ref="D14">INDEX('Fuel Mapping'!$G$4:$G$66,MATCH('Eurostat Oil and Gas Ext. Data'!C14,'Fuel Mapping'!$F$4:$F$66,0),0)</f>
        <v>Crude Oil</v>
      </c>
      <c r="E14" t="s">
        <v>642</v>
      </c>
      <c r="F14" t="s">
        <v>433</v>
      </c>
      <c r="G14" s="382">
        <f t="shared" si="0"/>
        <v>2.6144967081871082E-4</v>
      </c>
      <c r="H14" s="352">
        <v>2.1850000000000001</v>
      </c>
      <c r="I14" s="352">
        <v>0.46899999999999997</v>
      </c>
      <c r="J14" s="352">
        <v>0</v>
      </c>
      <c r="K14" s="352">
        <v>0</v>
      </c>
      <c r="L14" s="352">
        <v>0</v>
      </c>
      <c r="M14" s="352">
        <v>0</v>
      </c>
      <c r="N14" s="352">
        <v>0</v>
      </c>
      <c r="O14" s="352">
        <v>0</v>
      </c>
      <c r="P14" s="352">
        <v>0.99</v>
      </c>
      <c r="Q14" s="352">
        <v>2.9689999999999999</v>
      </c>
      <c r="R14" s="352">
        <v>0.99</v>
      </c>
      <c r="S14" s="352">
        <v>0.99</v>
      </c>
      <c r="T14" s="352">
        <v>13.87</v>
      </c>
      <c r="U14" s="352">
        <v>41.378</v>
      </c>
      <c r="V14" s="352">
        <v>136.398</v>
      </c>
      <c r="W14" s="352">
        <v>40.46</v>
      </c>
      <c r="X14" s="352">
        <v>24.675999999999998</v>
      </c>
      <c r="Y14" s="352">
        <v>70.694000000000003</v>
      </c>
      <c r="Z14" s="352">
        <v>126.672</v>
      </c>
      <c r="AA14" s="352">
        <v>251.40700000000001</v>
      </c>
      <c r="AB14" s="352">
        <v>492.89600000000002</v>
      </c>
      <c r="AC14" s="352">
        <v>497.05900000000003</v>
      </c>
      <c r="AD14" s="352">
        <v>400.745</v>
      </c>
      <c r="AE14" s="352">
        <v>380.38200000000001</v>
      </c>
      <c r="AF14" s="352">
        <v>312.33499999999998</v>
      </c>
      <c r="AG14" s="352">
        <v>276.34500000000003</v>
      </c>
      <c r="AH14" s="352">
        <v>267.762</v>
      </c>
      <c r="AI14" s="352">
        <v>296.86099999999999</v>
      </c>
      <c r="AJ14" s="352">
        <v>306.05399999999997</v>
      </c>
    </row>
    <row r="15" spans="1:36" x14ac:dyDescent="0.35">
      <c r="A15" s="352" t="s">
        <v>1136</v>
      </c>
      <c r="B15" t="s">
        <v>391</v>
      </c>
      <c r="C15" s="442" t="str" cm="1">
        <f t="array" ref="C15">INDEX('Fuel Mapping'!$F$4:$F$66,MATCH('Eurostat Oil and Gas Ext. Data'!B15,'Fuel Mapping'!$E$4:$E$70,0),0)</f>
        <v>Natural gas liquids</v>
      </c>
      <c r="D15" s="462" t="str" cm="1">
        <f t="array" ref="D15">INDEX('Fuel Mapping'!$G$4:$G$66,MATCH('Eurostat Oil and Gas Ext. Data'!C15,'Fuel Mapping'!$F$4:$F$66,0),0)</f>
        <v>Crude Oil</v>
      </c>
      <c r="E15" t="s">
        <v>642</v>
      </c>
      <c r="F15" t="s">
        <v>433</v>
      </c>
      <c r="G15" s="382">
        <f t="shared" si="0"/>
        <v>0</v>
      </c>
      <c r="H15" s="352">
        <v>0</v>
      </c>
      <c r="I15" s="352">
        <v>0</v>
      </c>
      <c r="J15" s="352">
        <v>0</v>
      </c>
      <c r="K15" s="352">
        <v>0</v>
      </c>
      <c r="L15" s="352">
        <v>0</v>
      </c>
      <c r="M15" s="352">
        <v>0</v>
      </c>
      <c r="N15" s="352">
        <v>0</v>
      </c>
      <c r="O15" s="352">
        <v>0</v>
      </c>
      <c r="P15" s="352">
        <v>0</v>
      </c>
      <c r="Q15" s="352">
        <v>0</v>
      </c>
      <c r="R15" s="352">
        <v>0</v>
      </c>
      <c r="S15" s="352">
        <v>0</v>
      </c>
      <c r="T15" s="352">
        <v>0</v>
      </c>
      <c r="U15" s="352">
        <v>0</v>
      </c>
      <c r="V15" s="352">
        <v>11.613</v>
      </c>
      <c r="W15" s="352">
        <v>38.134</v>
      </c>
      <c r="X15" s="352">
        <v>48.863999999999997</v>
      </c>
      <c r="Y15" s="352">
        <v>0</v>
      </c>
      <c r="Z15" s="352">
        <v>329.94799999999998</v>
      </c>
      <c r="AA15" s="352">
        <v>361.47300000000001</v>
      </c>
      <c r="AB15" s="352">
        <v>486.90899999999999</v>
      </c>
      <c r="AC15" s="352">
        <v>436.80599999999998</v>
      </c>
      <c r="AD15" s="352">
        <v>585.17399999999998</v>
      </c>
      <c r="AE15" s="352">
        <v>645.20500000000004</v>
      </c>
      <c r="AF15" s="352">
        <v>761.55899999999997</v>
      </c>
      <c r="AG15" s="352">
        <v>467.73500000000001</v>
      </c>
      <c r="AH15" s="352">
        <v>434.72699999999998</v>
      </c>
      <c r="AI15" s="352">
        <v>381.10700000000003</v>
      </c>
      <c r="AJ15" s="352">
        <v>348.38099999999997</v>
      </c>
    </row>
    <row r="16" spans="1:36" x14ac:dyDescent="0.35">
      <c r="A16" s="352" t="s">
        <v>1136</v>
      </c>
      <c r="B16" t="s">
        <v>389</v>
      </c>
      <c r="C16" s="442" t="str" cm="1">
        <f t="array" ref="C16">INDEX('Fuel Mapping'!$F$4:$F$66,MATCH('Eurostat Oil and Gas Ext. Data'!B16,'Fuel Mapping'!$E$4:$E$70,0),0)</f>
        <v>Refinery gas</v>
      </c>
      <c r="D16" s="462" t="str" cm="1">
        <f t="array" ref="D16">INDEX('Fuel Mapping'!$G$4:$G$66,MATCH('Eurostat Oil and Gas Ext. Data'!C16,'Fuel Mapping'!$F$4:$F$66,0),0)</f>
        <v>LPG Propane or Butane</v>
      </c>
      <c r="E16" t="s">
        <v>642</v>
      </c>
      <c r="F16" t="s">
        <v>433</v>
      </c>
      <c r="G16" s="382">
        <f t="shared" si="0"/>
        <v>2.8992794159896399E-4</v>
      </c>
      <c r="H16" s="352">
        <v>2.423</v>
      </c>
      <c r="I16" s="352">
        <v>1.236</v>
      </c>
      <c r="J16" s="352">
        <v>11.497999999999999</v>
      </c>
      <c r="K16" s="352">
        <v>17.247</v>
      </c>
      <c r="L16" s="352">
        <v>29.895</v>
      </c>
      <c r="M16" s="352">
        <v>43.692999999999998</v>
      </c>
      <c r="N16" s="352">
        <v>33.344000000000001</v>
      </c>
      <c r="O16" s="352">
        <v>35.643999999999998</v>
      </c>
      <c r="P16" s="352">
        <v>25.295999999999999</v>
      </c>
      <c r="Q16" s="352">
        <v>31.045000000000002</v>
      </c>
      <c r="R16" s="352">
        <v>25.295999999999999</v>
      </c>
      <c r="S16" s="352">
        <v>27.594000000000001</v>
      </c>
      <c r="T16" s="352">
        <v>29.895</v>
      </c>
      <c r="U16" s="352">
        <v>34.491999999999997</v>
      </c>
      <c r="V16" s="352">
        <v>29.556999999999999</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1136</v>
      </c>
      <c r="B17" t="s">
        <v>387</v>
      </c>
      <c r="C17" s="442" t="str" cm="1">
        <f t="array" ref="C17">INDEX('Fuel Mapping'!$F$4:$F$66,MATCH('Eurostat Oil and Gas Ext. Data'!B17,'Fuel Mapping'!$E$4:$E$70,0),0)</f>
        <v>Ethane</v>
      </c>
      <c r="D17" s="462" t="str" cm="1">
        <f t="array" ref="D17">INDEX('Fuel Mapping'!$G$4:$G$66,MATCH('Eurostat Oil and Gas Ext. Data'!C17,'Fuel Mapping'!$F$4:$F$66,0),0)</f>
        <v>LPG Propane or Butane</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v>
      </c>
    </row>
    <row r="18" spans="1:36" x14ac:dyDescent="0.35">
      <c r="A18" s="352" t="s">
        <v>1136</v>
      </c>
      <c r="B18" t="s">
        <v>386</v>
      </c>
      <c r="C18" s="442" t="str" cm="1">
        <f t="array" ref="C18">INDEX('Fuel Mapping'!$F$4:$F$66,MATCH('Eurostat Oil and Gas Ext. Data'!B18,'Fuel Mapping'!$E$4:$E$70,0),0)</f>
        <v>Liquefied petroleum gases</v>
      </c>
      <c r="D18" s="462" t="str" cm="1">
        <f t="array" ref="D18">INDEX('Fuel Mapping'!$G$4:$G$66,MATCH('Eurostat Oil and Gas Ext. Data'!C18,'Fuel Mapping'!$F$4:$F$66,0),0)</f>
        <v>LPG Propane or Butane</v>
      </c>
      <c r="E18" t="s">
        <v>642</v>
      </c>
      <c r="F18" t="s">
        <v>433</v>
      </c>
      <c r="G18" s="382">
        <f t="shared" si="0"/>
        <v>2.9076553779838318E-5</v>
      </c>
      <c r="H18" s="352">
        <v>0.24299999999999999</v>
      </c>
      <c r="I18" s="352">
        <v>0.19800000000000001</v>
      </c>
      <c r="J18" s="352">
        <v>0</v>
      </c>
      <c r="K18" s="352">
        <v>0</v>
      </c>
      <c r="L18" s="352">
        <v>0</v>
      </c>
      <c r="M18" s="352">
        <v>0</v>
      </c>
      <c r="N18" s="352">
        <v>13.471</v>
      </c>
      <c r="O18" s="352">
        <v>14.545</v>
      </c>
      <c r="P18" s="352">
        <v>24.457999999999998</v>
      </c>
      <c r="Q18" s="352">
        <v>3.2959999999999998</v>
      </c>
      <c r="R18" s="352">
        <v>5.4930000000000003</v>
      </c>
      <c r="S18" s="352">
        <v>17.914000000000001</v>
      </c>
      <c r="T18" s="352">
        <v>13.519</v>
      </c>
      <c r="U18" s="352">
        <v>0</v>
      </c>
      <c r="V18" s="352">
        <v>0</v>
      </c>
      <c r="W18" s="352">
        <v>0</v>
      </c>
      <c r="X18" s="352">
        <v>0</v>
      </c>
      <c r="Y18" s="352">
        <v>1.1299999999999999</v>
      </c>
      <c r="Z18" s="352">
        <v>2.25</v>
      </c>
      <c r="AA18" s="352">
        <v>0</v>
      </c>
      <c r="AB18" s="352">
        <v>0</v>
      </c>
      <c r="AC18" s="352">
        <v>0</v>
      </c>
      <c r="AD18" s="352">
        <v>0</v>
      </c>
      <c r="AE18" s="352">
        <v>0</v>
      </c>
      <c r="AF18" s="352">
        <v>0</v>
      </c>
      <c r="AG18" s="352">
        <v>0</v>
      </c>
      <c r="AH18" s="352">
        <v>0</v>
      </c>
      <c r="AI18" s="352">
        <v>0</v>
      </c>
      <c r="AJ18" s="352">
        <v>13.439</v>
      </c>
    </row>
    <row r="19" spans="1:36" x14ac:dyDescent="0.35">
      <c r="A19" s="352" t="s">
        <v>1136</v>
      </c>
      <c r="B19" t="s">
        <v>384</v>
      </c>
      <c r="C19" s="442" t="str" cm="1">
        <f t="array" ref="C19">INDEX('Fuel Mapping'!$F$4:$F$66,MATCH('Eurostat Oil and Gas Ext. Data'!B19,'Fuel Mapping'!$E$4:$E$70,0),0)</f>
        <v>Naphtha</v>
      </c>
      <c r="D19" s="462" t="str" cm="1">
        <f t="array" ref="D19">INDEX('Fuel Mapping'!$G$4:$G$66,MATCH('Eurostat Oil and Gas Ext. Data'!C19,'Fuel Mapping'!$F$4:$F$66,0),0)</f>
        <v>Petroleum Diesel</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1.0429999999999999</v>
      </c>
      <c r="AA19" s="352">
        <v>2.0870000000000002</v>
      </c>
      <c r="AB19" s="352">
        <v>2.0880000000000001</v>
      </c>
      <c r="AC19" s="352">
        <v>3.109</v>
      </c>
      <c r="AD19" s="352">
        <v>4.1479999999999997</v>
      </c>
      <c r="AE19" s="352">
        <v>0</v>
      </c>
      <c r="AF19" s="352">
        <v>0</v>
      </c>
      <c r="AG19" s="352">
        <v>0</v>
      </c>
      <c r="AH19" s="352">
        <v>0</v>
      </c>
      <c r="AI19" s="352">
        <v>0</v>
      </c>
      <c r="AJ19" s="352">
        <v>0</v>
      </c>
    </row>
    <row r="20" spans="1:36" x14ac:dyDescent="0.35">
      <c r="A20" s="352" t="s">
        <v>1136</v>
      </c>
      <c r="B20" t="s">
        <v>383</v>
      </c>
      <c r="C20" s="442" t="str" cm="1">
        <f t="array" ref="C20">INDEX('Fuel Mapping'!$F$4:$F$66,MATCH('Eurostat Oil and Gas Ext. Data'!B20,'Fuel Mapping'!$E$4:$E$70,0),0)</f>
        <v>Aviation gasoline</v>
      </c>
      <c r="D20" s="462" t="str" cm="1">
        <f t="array" ref="D20">INDEX('Fuel Mapping'!$G$4:$G$66,MATCH('Eurostat Oil and Gas Ext. Data'!C20,'Fuel Mapping'!$F$4:$F$66,0),0)</f>
        <v>Petroleum Diesel</v>
      </c>
      <c r="E20" t="s">
        <v>642</v>
      </c>
      <c r="F20" t="s">
        <v>433</v>
      </c>
      <c r="G20" s="382">
        <f t="shared" si="0"/>
        <v>0</v>
      </c>
      <c r="H20" s="352">
        <v>0</v>
      </c>
      <c r="I20" s="352">
        <v>0</v>
      </c>
      <c r="J20" s="352">
        <v>0</v>
      </c>
      <c r="K20" s="352">
        <v>0</v>
      </c>
      <c r="L20" s="352">
        <v>0</v>
      </c>
      <c r="M20" s="352">
        <v>0</v>
      </c>
      <c r="N20" s="352">
        <v>0</v>
      </c>
      <c r="O20" s="352">
        <v>0</v>
      </c>
      <c r="P20" s="352">
        <v>0</v>
      </c>
      <c r="Q20" s="352">
        <v>0</v>
      </c>
      <c r="R20" s="352">
        <v>0</v>
      </c>
      <c r="S20" s="352">
        <v>0</v>
      </c>
      <c r="T20" s="352">
        <v>0</v>
      </c>
      <c r="U20" s="352">
        <v>0</v>
      </c>
      <c r="V20" s="352">
        <v>0</v>
      </c>
      <c r="W20" s="352">
        <v>0</v>
      </c>
      <c r="X20" s="352">
        <v>0</v>
      </c>
      <c r="Y20" s="352">
        <v>0</v>
      </c>
      <c r="Z20" s="352">
        <v>0</v>
      </c>
      <c r="AA20" s="352">
        <v>0</v>
      </c>
      <c r="AB20" s="352">
        <v>0</v>
      </c>
      <c r="AC20" s="352">
        <v>0</v>
      </c>
      <c r="AD20" s="352">
        <v>0</v>
      </c>
      <c r="AE20" s="352">
        <v>0</v>
      </c>
      <c r="AF20" s="352">
        <v>0</v>
      </c>
      <c r="AG20" s="352">
        <v>0</v>
      </c>
      <c r="AH20" s="352">
        <v>0</v>
      </c>
      <c r="AI20" s="352">
        <v>0</v>
      </c>
      <c r="AJ20" s="352">
        <v>0</v>
      </c>
    </row>
    <row r="21" spans="1:36" x14ac:dyDescent="0.35">
      <c r="A21" s="352" t="s">
        <v>1136</v>
      </c>
      <c r="B21" t="s">
        <v>381</v>
      </c>
      <c r="C21" s="442" t="str" cm="1">
        <f t="array" ref="C21">INDEX('Fuel Mapping'!$F$4:$F$66,MATCH('Eurostat Oil and Gas Ext. Data'!B21,'Fuel Mapping'!$E$4:$E$70,0),0)</f>
        <v>Motor gasoline (excluding biofuel portion)</v>
      </c>
      <c r="D21" s="462" t="str" cm="1">
        <f t="array" ref="D21">INDEX('Fuel Mapping'!$G$4:$G$66,MATCH('Eurostat Oil and Gas Ext. Data'!C21,'Fuel Mapping'!$F$4:$F$66,0),0)</f>
        <v>Petroleum Diesel</v>
      </c>
      <c r="E21" t="s">
        <v>642</v>
      </c>
      <c r="F21" t="s">
        <v>433</v>
      </c>
      <c r="G21" s="382">
        <f t="shared" si="0"/>
        <v>1.0840887952482929E-4</v>
      </c>
      <c r="H21" s="352">
        <v>0.90600000000000003</v>
      </c>
      <c r="I21" s="352">
        <v>0.20200000000000001</v>
      </c>
      <c r="J21" s="352">
        <v>0</v>
      </c>
      <c r="K21" s="352">
        <v>0</v>
      </c>
      <c r="L21" s="352">
        <v>0</v>
      </c>
      <c r="M21" s="352">
        <v>0</v>
      </c>
      <c r="N21" s="352">
        <v>0</v>
      </c>
      <c r="O21" s="352">
        <v>0</v>
      </c>
      <c r="P21" s="352">
        <v>0</v>
      </c>
      <c r="Q21" s="352">
        <v>0</v>
      </c>
      <c r="R21" s="352">
        <v>1.042</v>
      </c>
      <c r="S21" s="352">
        <v>0</v>
      </c>
      <c r="T21" s="352">
        <v>3.1190000000000002</v>
      </c>
      <c r="U21" s="352">
        <v>4.1580000000000004</v>
      </c>
      <c r="V21" s="352">
        <v>6.3490000000000002</v>
      </c>
      <c r="W21" s="352">
        <v>1.0580000000000001</v>
      </c>
      <c r="X21" s="352">
        <v>1.0580000000000001</v>
      </c>
      <c r="Y21" s="352">
        <v>1.0580000000000001</v>
      </c>
      <c r="Z21" s="352">
        <v>2.1160000000000001</v>
      </c>
      <c r="AA21" s="352">
        <v>4.2320000000000002</v>
      </c>
      <c r="AB21" s="352">
        <v>0</v>
      </c>
      <c r="AC21" s="352">
        <v>2.1160000000000001</v>
      </c>
      <c r="AD21" s="352">
        <v>1.0580000000000001</v>
      </c>
      <c r="AE21" s="352">
        <v>1.0580000000000001</v>
      </c>
      <c r="AF21" s="352">
        <v>1.0580000000000001</v>
      </c>
      <c r="AG21" s="352">
        <v>1.0580000000000001</v>
      </c>
      <c r="AH21" s="352">
        <v>0</v>
      </c>
      <c r="AI21" s="352">
        <v>0</v>
      </c>
      <c r="AJ21" s="352">
        <v>0</v>
      </c>
    </row>
    <row r="22" spans="1:36" x14ac:dyDescent="0.35">
      <c r="A22" s="352" t="s">
        <v>1136</v>
      </c>
      <c r="B22" t="s">
        <v>379</v>
      </c>
      <c r="C22" s="442" t="str" cm="1">
        <f t="array" ref="C22">INDEX('Fuel Mapping'!$F$4:$F$66,MATCH('Eurostat Oil and Gas Ext. Data'!B22,'Fuel Mapping'!$E$4:$E$70,0),0)</f>
        <v>Gasoline-type jet fuel</v>
      </c>
      <c r="D22" s="462" t="str" cm="1">
        <f t="array" ref="D22">INDEX('Fuel Mapping'!$G$4:$G$66,MATCH('Eurostat Oil and Gas Ext. Data'!C22,'Fuel Mapping'!$F$4:$F$66,0),0)</f>
        <v>Petroleum Diesel</v>
      </c>
      <c r="E22" t="s">
        <v>642</v>
      </c>
      <c r="F22" t="s">
        <v>433</v>
      </c>
      <c r="G22" s="382">
        <f t="shared" si="0"/>
        <v>0</v>
      </c>
      <c r="H22" s="352">
        <v>0</v>
      </c>
      <c r="I22" s="352">
        <v>0</v>
      </c>
      <c r="J22" s="352">
        <v>0</v>
      </c>
      <c r="K22" s="352">
        <v>0</v>
      </c>
      <c r="L22" s="352">
        <v>0</v>
      </c>
      <c r="M22" s="352">
        <v>0</v>
      </c>
      <c r="N22" s="352">
        <v>0</v>
      </c>
      <c r="O22" s="352">
        <v>0</v>
      </c>
      <c r="P22" s="352">
        <v>0</v>
      </c>
      <c r="Q22" s="352">
        <v>0</v>
      </c>
      <c r="R22" s="352">
        <v>0</v>
      </c>
      <c r="S22" s="352">
        <v>0</v>
      </c>
      <c r="T22" s="352">
        <v>0</v>
      </c>
      <c r="U22" s="352">
        <v>0</v>
      </c>
      <c r="V22" s="352">
        <v>0</v>
      </c>
      <c r="W22" s="352">
        <v>0</v>
      </c>
      <c r="X22" s="352">
        <v>0</v>
      </c>
      <c r="Y22" s="352">
        <v>0</v>
      </c>
      <c r="Z22" s="352">
        <v>0</v>
      </c>
      <c r="AA22" s="352">
        <v>0</v>
      </c>
      <c r="AB22" s="352">
        <v>0</v>
      </c>
      <c r="AC22" s="352">
        <v>0</v>
      </c>
      <c r="AD22" s="352">
        <v>0</v>
      </c>
      <c r="AE22" s="352">
        <v>0</v>
      </c>
      <c r="AF22" s="352">
        <v>0</v>
      </c>
      <c r="AG22" s="352">
        <v>0</v>
      </c>
      <c r="AH22" s="352">
        <v>0</v>
      </c>
      <c r="AI22" s="352">
        <v>0</v>
      </c>
      <c r="AJ22" s="352">
        <v>0</v>
      </c>
    </row>
    <row r="23" spans="1:36" x14ac:dyDescent="0.35">
      <c r="A23" s="352" t="s">
        <v>1136</v>
      </c>
      <c r="B23" t="s">
        <v>377</v>
      </c>
      <c r="C23" s="442" t="str" cm="1">
        <f t="array" ref="C23">INDEX('Fuel Mapping'!$F$4:$F$66,MATCH('Eurostat Oil and Gas Ext. Data'!B23,'Fuel Mapping'!$E$4:$E$70,0),0)</f>
        <v>Kerosene-type jet fuel (excluding biofuel portion)</v>
      </c>
      <c r="D23" s="462" t="str" cm="1">
        <f t="array" ref="D23">INDEX('Fuel Mapping'!$G$4:$G$66,MATCH('Eurostat Oil and Gas Ext. Data'!C23,'Fuel Mapping'!$F$4:$F$66,0),0)</f>
        <v>Petroleum Diesel</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1136</v>
      </c>
      <c r="B24" t="s">
        <v>375</v>
      </c>
      <c r="C24" s="442" t="str" cm="1">
        <f t="array" ref="C24">INDEX('Fuel Mapping'!$F$4:$F$66,MATCH('Eurostat Oil and Gas Ext. Data'!B24,'Fuel Mapping'!$E$4:$E$70,0),0)</f>
        <v>Other kerosene</v>
      </c>
      <c r="D24" s="462" t="str" cm="1">
        <f t="array" ref="D24">INDEX('Fuel Mapping'!$G$4:$G$66,MATCH('Eurostat Oil and Gas Ext. Data'!C24,'Fuel Mapping'!$F$4:$F$66,0),0)</f>
        <v>Petroleum Diesel</v>
      </c>
      <c r="E24" t="s">
        <v>642</v>
      </c>
      <c r="F24" t="s">
        <v>433</v>
      </c>
      <c r="G24" s="382">
        <f t="shared" si="0"/>
        <v>0</v>
      </c>
      <c r="H24" s="352">
        <v>0</v>
      </c>
      <c r="I24" s="352">
        <v>0</v>
      </c>
      <c r="J24" s="352">
        <v>3.0790000000000002</v>
      </c>
      <c r="K24" s="352">
        <v>2.0529999999999999</v>
      </c>
      <c r="L24" s="352">
        <v>2.0920000000000001</v>
      </c>
      <c r="M24" s="352">
        <v>2.0529999999999999</v>
      </c>
      <c r="N24" s="352">
        <v>0</v>
      </c>
      <c r="O24" s="352">
        <v>0</v>
      </c>
      <c r="P24" s="352">
        <v>1.0269999999999999</v>
      </c>
      <c r="Q24" s="352">
        <v>0</v>
      </c>
      <c r="R24" s="352">
        <v>1.0269999999999999</v>
      </c>
      <c r="S24" s="352">
        <v>1.0269999999999999</v>
      </c>
      <c r="T24" s="352">
        <v>1.0269999999999999</v>
      </c>
      <c r="U24" s="352">
        <v>0</v>
      </c>
      <c r="V24" s="352">
        <v>0</v>
      </c>
      <c r="W24" s="352">
        <v>0</v>
      </c>
      <c r="X24" s="352">
        <v>0</v>
      </c>
      <c r="Y24" s="352">
        <v>0</v>
      </c>
      <c r="Z24" s="352">
        <v>0</v>
      </c>
      <c r="AA24" s="352">
        <v>0</v>
      </c>
      <c r="AB24" s="352">
        <v>0</v>
      </c>
      <c r="AC24" s="352">
        <v>0</v>
      </c>
      <c r="AD24" s="352">
        <v>0</v>
      </c>
      <c r="AE24" s="352">
        <v>0</v>
      </c>
      <c r="AF24" s="352">
        <v>0</v>
      </c>
      <c r="AG24" s="352">
        <v>1.05</v>
      </c>
      <c r="AH24" s="352">
        <v>0</v>
      </c>
      <c r="AI24" s="352">
        <v>0</v>
      </c>
      <c r="AJ24" s="352">
        <v>0</v>
      </c>
    </row>
    <row r="25" spans="1:36" x14ac:dyDescent="0.35">
      <c r="A25" s="352" t="s">
        <v>1136</v>
      </c>
      <c r="B25" t="s">
        <v>373</v>
      </c>
      <c r="C25" s="442" t="str" cm="1">
        <f t="array" ref="C25">INDEX('Fuel Mapping'!$F$4:$F$66,MATCH('Eurostat Oil and Gas Ext. Data'!B25,'Fuel Mapping'!$E$4:$E$70,0),0)</f>
        <v>Gas oil and diesel oil (excluding biofuel portion)</v>
      </c>
      <c r="D25" s="462" t="str" cm="1">
        <f t="array" ref="D25">INDEX('Fuel Mapping'!$G$4:$G$66,MATCH('Eurostat Oil and Gas Ext. Data'!C25,'Fuel Mapping'!$F$4:$F$66,0),0)</f>
        <v>Petroleum Diesel</v>
      </c>
      <c r="E25" t="s">
        <v>642</v>
      </c>
      <c r="F25" t="s">
        <v>433</v>
      </c>
      <c r="G25" s="382">
        <f t="shared" si="0"/>
        <v>7.4878707096079106E-2</v>
      </c>
      <c r="H25" s="352">
        <v>625.78</v>
      </c>
      <c r="I25" s="352">
        <v>636.10199999999998</v>
      </c>
      <c r="J25" s="352">
        <v>649.54300000000001</v>
      </c>
      <c r="K25" s="352">
        <v>695.947</v>
      </c>
      <c r="L25" s="352">
        <v>711.23500000000001</v>
      </c>
      <c r="M25" s="352">
        <v>685.63599999999997</v>
      </c>
      <c r="N25" s="352">
        <v>658.53800000000001</v>
      </c>
      <c r="O25" s="352">
        <v>590.41999999999996</v>
      </c>
      <c r="P25" s="352">
        <v>522.62199999999996</v>
      </c>
      <c r="Q25" s="352">
        <v>494.077</v>
      </c>
      <c r="R25" s="352">
        <v>502.22800000000001</v>
      </c>
      <c r="S25" s="352">
        <v>435.44200000000001</v>
      </c>
      <c r="T25" s="352">
        <v>504.31700000000001</v>
      </c>
      <c r="U25" s="352">
        <v>550.447</v>
      </c>
      <c r="V25" s="352">
        <v>100.602</v>
      </c>
      <c r="W25" s="352">
        <v>33.823999999999998</v>
      </c>
      <c r="X25" s="352">
        <v>51.307000000000002</v>
      </c>
      <c r="Y25" s="352">
        <v>98.551000000000002</v>
      </c>
      <c r="Z25" s="352">
        <v>55.412999999999997</v>
      </c>
      <c r="AA25" s="352">
        <v>35.918999999999997</v>
      </c>
      <c r="AB25" s="352">
        <v>48.244</v>
      </c>
      <c r="AC25" s="352">
        <v>61.601999999999997</v>
      </c>
      <c r="AD25" s="352">
        <v>73.930000000000007</v>
      </c>
      <c r="AE25" s="352">
        <v>91.397999999999996</v>
      </c>
      <c r="AF25" s="352">
        <v>188.96700000000001</v>
      </c>
      <c r="AG25" s="352">
        <v>132.47999999999999</v>
      </c>
      <c r="AH25" s="352">
        <v>86.263999999999996</v>
      </c>
      <c r="AI25" s="352">
        <v>201.292</v>
      </c>
      <c r="AJ25" s="352">
        <v>172.535</v>
      </c>
    </row>
    <row r="26" spans="1:36" x14ac:dyDescent="0.35">
      <c r="A26" s="352" t="s">
        <v>1136</v>
      </c>
      <c r="B26" t="s">
        <v>371</v>
      </c>
      <c r="C26" s="442" t="str" cm="1">
        <f t="array" ref="C26">INDEX('Fuel Mapping'!$F$4:$F$66,MATCH('Eurostat Oil and Gas Ext. Data'!B26,'Fuel Mapping'!$E$4:$E$70,0),0)</f>
        <v>Fuel oil</v>
      </c>
      <c r="D26" s="462" t="str" cm="1">
        <f t="array" ref="D26">INDEX('Fuel Mapping'!$G$4:$G$66,MATCH('Eurostat Oil and Gas Ext. Data'!C26,'Fuel Mapping'!$F$4:$F$66,0),0)</f>
        <v>Petroleum Diesel</v>
      </c>
      <c r="E26" t="s">
        <v>642</v>
      </c>
      <c r="F26" t="s">
        <v>433</v>
      </c>
      <c r="G26" s="382">
        <f t="shared" si="0"/>
        <v>7.3975299766705534E-3</v>
      </c>
      <c r="H26" s="352">
        <v>61.823</v>
      </c>
      <c r="I26" s="352">
        <v>61.738</v>
      </c>
      <c r="J26" s="352">
        <v>61.837000000000003</v>
      </c>
      <c r="K26" s="352">
        <v>64.254999999999995</v>
      </c>
      <c r="L26" s="352">
        <v>17.452999999999999</v>
      </c>
      <c r="M26" s="352">
        <v>0</v>
      </c>
      <c r="N26" s="352">
        <v>17.850999999999999</v>
      </c>
      <c r="O26" s="352">
        <v>21.228999999999999</v>
      </c>
      <c r="P26" s="352">
        <v>25.376000000000001</v>
      </c>
      <c r="Q26" s="352">
        <v>0</v>
      </c>
      <c r="R26" s="352">
        <v>9.6489999999999991</v>
      </c>
      <c r="S26" s="352">
        <v>60.484999999999999</v>
      </c>
      <c r="T26" s="352">
        <v>70.034000000000006</v>
      </c>
      <c r="U26" s="352">
        <v>92.634</v>
      </c>
      <c r="V26" s="352">
        <v>35.703000000000003</v>
      </c>
      <c r="W26" s="352">
        <v>31.843</v>
      </c>
      <c r="X26" s="352">
        <v>27.983000000000001</v>
      </c>
      <c r="Y26" s="352">
        <v>0</v>
      </c>
      <c r="Z26" s="352">
        <v>27.018000000000001</v>
      </c>
      <c r="AA26" s="352">
        <v>92.155000000000001</v>
      </c>
      <c r="AB26" s="352">
        <v>31.843</v>
      </c>
      <c r="AC26" s="352">
        <v>50.177</v>
      </c>
      <c r="AD26" s="352">
        <v>34.738</v>
      </c>
      <c r="AE26" s="352">
        <v>38.597000000000001</v>
      </c>
      <c r="AF26" s="352">
        <v>38.597000000000001</v>
      </c>
      <c r="AG26" s="352">
        <v>47.281999999999996</v>
      </c>
      <c r="AH26" s="352">
        <v>55.966000000000001</v>
      </c>
      <c r="AI26" s="352">
        <v>29.913</v>
      </c>
      <c r="AJ26" s="352">
        <v>90.703999999999994</v>
      </c>
    </row>
    <row r="27" spans="1:36" x14ac:dyDescent="0.35">
      <c r="A27" s="352" t="s">
        <v>1136</v>
      </c>
      <c r="B27" t="s">
        <v>369</v>
      </c>
      <c r="C27" s="442" t="str" cm="1">
        <f t="array" ref="C27">INDEX('Fuel Mapping'!$F$4:$F$66,MATCH('Eurostat Oil and Gas Ext. Data'!B27,'Fuel Mapping'!$E$4:$E$70,0),0)</f>
        <v>White spirit and special boiling point industrial spirits</v>
      </c>
      <c r="D27" s="462" t="str" cm="1">
        <f t="array" ref="D27">INDEX('Fuel Mapping'!$G$4:$G$66,MATCH('Eurostat Oil and Gas Ext. Data'!C27,'Fuel Mapping'!$F$4:$F$66,0),0)</f>
        <v>Petroleum Diesel</v>
      </c>
      <c r="E27" t="s">
        <v>642</v>
      </c>
      <c r="F27" t="s">
        <v>433</v>
      </c>
      <c r="G27" s="382">
        <f t="shared" si="0"/>
        <v>0</v>
      </c>
      <c r="H27" s="352">
        <v>0</v>
      </c>
      <c r="I27" s="352">
        <v>0</v>
      </c>
      <c r="J27" s="352">
        <v>0</v>
      </c>
      <c r="K27" s="352">
        <v>0</v>
      </c>
      <c r="L27" s="352">
        <v>0</v>
      </c>
      <c r="M27" s="352">
        <v>0</v>
      </c>
      <c r="N27" s="352">
        <v>0</v>
      </c>
      <c r="O27" s="352">
        <v>0</v>
      </c>
      <c r="P27" s="352">
        <v>0</v>
      </c>
      <c r="Q27" s="352">
        <v>0</v>
      </c>
      <c r="R27" s="352">
        <v>0</v>
      </c>
      <c r="S27" s="352">
        <v>0</v>
      </c>
      <c r="T27" s="352">
        <v>0</v>
      </c>
      <c r="U27" s="352">
        <v>0</v>
      </c>
      <c r="V27" s="352">
        <v>0</v>
      </c>
      <c r="W27" s="352">
        <v>0</v>
      </c>
      <c r="X27" s="352">
        <v>0</v>
      </c>
      <c r="Y27" s="352">
        <v>0</v>
      </c>
      <c r="Z27" s="352">
        <v>0</v>
      </c>
      <c r="AA27" s="352">
        <v>0</v>
      </c>
      <c r="AB27" s="352">
        <v>0</v>
      </c>
      <c r="AC27" s="352">
        <v>0</v>
      </c>
      <c r="AD27" s="352">
        <v>0</v>
      </c>
      <c r="AE27" s="352">
        <v>0</v>
      </c>
      <c r="AF27" s="352">
        <v>0</v>
      </c>
      <c r="AG27" s="352">
        <v>0</v>
      </c>
      <c r="AH27" s="352">
        <v>0</v>
      </c>
      <c r="AI27" s="352">
        <v>0</v>
      </c>
      <c r="AJ27" s="352">
        <v>0</v>
      </c>
    </row>
    <row r="28" spans="1:36" x14ac:dyDescent="0.35">
      <c r="A28" s="352" t="s">
        <v>1136</v>
      </c>
      <c r="B28" t="s">
        <v>367</v>
      </c>
      <c r="C28" s="442" t="str" cm="1">
        <f t="array" ref="C28">INDEX('Fuel Mapping'!$F$4:$F$66,MATCH('Eurostat Oil and Gas Ext. Data'!B28,'Fuel Mapping'!$E$4:$E$70,0),0)</f>
        <v>Lubricants</v>
      </c>
      <c r="D28" s="462" t="str" cm="1">
        <f t="array" ref="D28">INDEX('Fuel Mapping'!$G$4:$G$66,MATCH('Eurostat Oil and Gas Ext. Data'!C28,'Fuel Mapping'!$F$4:$F$66,0),0)</f>
        <v>Petroleum Diesel</v>
      </c>
      <c r="E28" t="s">
        <v>642</v>
      </c>
      <c r="F28" t="s">
        <v>433</v>
      </c>
      <c r="G28" s="382">
        <f t="shared" si="0"/>
        <v>0</v>
      </c>
      <c r="H28" s="352">
        <v>0</v>
      </c>
      <c r="I28" s="352">
        <v>0</v>
      </c>
      <c r="J28" s="352">
        <v>0</v>
      </c>
      <c r="K28" s="352">
        <v>0</v>
      </c>
      <c r="L28" s="352">
        <v>0</v>
      </c>
      <c r="M28" s="352">
        <v>0</v>
      </c>
      <c r="N28" s="352">
        <v>0</v>
      </c>
      <c r="O28" s="352">
        <v>0</v>
      </c>
      <c r="P28" s="352">
        <v>0</v>
      </c>
      <c r="Q28" s="352">
        <v>0</v>
      </c>
      <c r="R28" s="352">
        <v>0</v>
      </c>
      <c r="S28" s="352">
        <v>0</v>
      </c>
      <c r="T28" s="352">
        <v>0</v>
      </c>
      <c r="U28" s="352">
        <v>0</v>
      </c>
      <c r="V28" s="352">
        <v>0</v>
      </c>
      <c r="W28" s="352">
        <v>0</v>
      </c>
      <c r="X28" s="352">
        <v>0</v>
      </c>
      <c r="Y28" s="352">
        <v>0</v>
      </c>
      <c r="Z28" s="352">
        <v>0</v>
      </c>
      <c r="AA28" s="352">
        <v>0</v>
      </c>
      <c r="AB28" s="352">
        <v>0</v>
      </c>
      <c r="AC28" s="352">
        <v>0</v>
      </c>
      <c r="AD28" s="352">
        <v>0</v>
      </c>
      <c r="AE28" s="352">
        <v>0</v>
      </c>
      <c r="AF28" s="352">
        <v>0</v>
      </c>
      <c r="AG28" s="352">
        <v>0</v>
      </c>
      <c r="AH28" s="352">
        <v>0</v>
      </c>
      <c r="AI28" s="352">
        <v>0</v>
      </c>
      <c r="AJ28" s="352">
        <v>0</v>
      </c>
    </row>
    <row r="29" spans="1:36" x14ac:dyDescent="0.35">
      <c r="A29" s="352" t="s">
        <v>1136</v>
      </c>
      <c r="B29" t="s">
        <v>366</v>
      </c>
      <c r="C29" s="442" t="str" cm="1">
        <f t="array" ref="C29">INDEX('Fuel Mapping'!$F$4:$F$66,MATCH('Eurostat Oil and Gas Ext. Data'!B29,'Fuel Mapping'!$E$4:$E$70,0),0)</f>
        <v>Paraffin waxes</v>
      </c>
      <c r="D29" s="462" t="str" cm="1">
        <f t="array" ref="D29">INDEX('Fuel Mapping'!$G$4:$G$66,MATCH('Eurostat Oil and Gas Ext. Data'!C29,'Fuel Mapping'!$F$4:$F$66,0),0)</f>
        <v>Petroleum Diesel</v>
      </c>
      <c r="E29" t="s">
        <v>642</v>
      </c>
      <c r="F29" t="s">
        <v>433</v>
      </c>
      <c r="G29" s="382">
        <f t="shared" si="0"/>
        <v>0</v>
      </c>
      <c r="H29" s="352">
        <v>0</v>
      </c>
      <c r="I29" s="352">
        <v>0</v>
      </c>
      <c r="J29" s="352">
        <v>0</v>
      </c>
      <c r="K29" s="352">
        <v>0</v>
      </c>
      <c r="L29" s="352">
        <v>0</v>
      </c>
      <c r="M29" s="352">
        <v>0</v>
      </c>
      <c r="N29" s="352">
        <v>0</v>
      </c>
      <c r="O29" s="352">
        <v>0</v>
      </c>
      <c r="P29" s="352">
        <v>0</v>
      </c>
      <c r="Q29" s="352">
        <v>0</v>
      </c>
      <c r="R29" s="352">
        <v>0</v>
      </c>
      <c r="S29" s="352">
        <v>0</v>
      </c>
      <c r="T29" s="352">
        <v>0</v>
      </c>
      <c r="U29" s="352">
        <v>0</v>
      </c>
      <c r="V29" s="352">
        <v>0</v>
      </c>
      <c r="W29" s="352">
        <v>0</v>
      </c>
      <c r="X29" s="352">
        <v>0</v>
      </c>
      <c r="Y29" s="352">
        <v>0</v>
      </c>
      <c r="Z29" s="352">
        <v>0</v>
      </c>
      <c r="AA29" s="352">
        <v>0</v>
      </c>
      <c r="AB29" s="352">
        <v>0</v>
      </c>
      <c r="AC29" s="352">
        <v>0</v>
      </c>
      <c r="AD29" s="352">
        <v>0</v>
      </c>
      <c r="AE29" s="352">
        <v>0</v>
      </c>
      <c r="AF29" s="352">
        <v>0</v>
      </c>
      <c r="AG29" s="352">
        <v>0</v>
      </c>
      <c r="AH29" s="352">
        <v>0</v>
      </c>
      <c r="AI29" s="352">
        <v>0</v>
      </c>
      <c r="AJ29" s="352">
        <v>0</v>
      </c>
    </row>
    <row r="30" spans="1:36" x14ac:dyDescent="0.35">
      <c r="A30" s="352" t="s">
        <v>1136</v>
      </c>
      <c r="B30" t="s">
        <v>364</v>
      </c>
      <c r="C30" s="442" t="str" cm="1">
        <f t="array" ref="C30">INDEX('Fuel Mapping'!$F$4:$F$66,MATCH('Eurostat Oil and Gas Ext. Data'!B30,'Fuel Mapping'!$E$4:$E$70,0),0)</f>
        <v>Petroleum coke</v>
      </c>
      <c r="D30" s="462" t="str" cm="1">
        <f t="array" ref="D30">INDEX('Fuel Mapping'!$G$4:$G$66,MATCH('Eurostat Oil and Gas Ext. Data'!C30,'Fuel Mapping'!$F$4:$F$66,0),0)</f>
        <v>Petroleum Diesel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1136</v>
      </c>
      <c r="B31" t="s">
        <v>362</v>
      </c>
      <c r="C31" s="442" t="str" cm="1">
        <f t="array" ref="C31">INDEX('Fuel Mapping'!$F$4:$F$66,MATCH('Eurostat Oil and Gas Ext. Data'!B31,'Fuel Mapping'!$E$4:$E$70,0),0)</f>
        <v>Bitumen</v>
      </c>
      <c r="D31" s="462" t="str" cm="1">
        <f t="array" ref="D31">INDEX('Fuel Mapping'!$G$4:$G$66,MATCH('Eurostat Oil and Gas Ext. Data'!C31,'Fuel Mapping'!$F$4:$F$66,0),0)</f>
        <v>Petroleum Diesel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1136</v>
      </c>
      <c r="B32" t="s">
        <v>361</v>
      </c>
      <c r="C32" s="442" t="str" cm="1">
        <f t="array" ref="C32">INDEX('Fuel Mapping'!$F$4:$F$66,MATCH('Eurostat Oil and Gas Ext. Data'!B32,'Fuel Mapping'!$E$4:$E$70,0),0)</f>
        <v>Other oil products n.e.c.</v>
      </c>
      <c r="D32" s="462" t="str" cm="1">
        <f t="array" ref="D32">INDEX('Fuel Mapping'!$G$4:$G$66,MATCH('Eurostat Oil and Gas Ext. Data'!C32,'Fuel Mapping'!$F$4:$F$66,0),0)</f>
        <v>Petroleum Diesel</v>
      </c>
      <c r="E32" t="s">
        <v>642</v>
      </c>
      <c r="F32" t="s">
        <v>433</v>
      </c>
      <c r="G32" s="382">
        <f t="shared" si="0"/>
        <v>4.2119123170794596E-5</v>
      </c>
      <c r="H32" s="352">
        <v>0.35199999999999998</v>
      </c>
      <c r="I32" s="352">
        <v>3.5000000000000003E-2</v>
      </c>
      <c r="J32" s="352">
        <v>0</v>
      </c>
      <c r="K32" s="352">
        <v>0</v>
      </c>
      <c r="L32" s="352">
        <v>0</v>
      </c>
      <c r="M32" s="352">
        <v>0</v>
      </c>
      <c r="N32" s="352">
        <v>0</v>
      </c>
      <c r="O32" s="352">
        <v>0</v>
      </c>
      <c r="P32" s="352">
        <v>0</v>
      </c>
      <c r="Q32" s="352">
        <v>10.574</v>
      </c>
      <c r="R32" s="352">
        <v>24.166</v>
      </c>
      <c r="S32" s="352">
        <v>25.228000000000002</v>
      </c>
      <c r="T32" s="352">
        <v>6.306</v>
      </c>
      <c r="U32" s="352">
        <v>55.7</v>
      </c>
      <c r="V32" s="352">
        <v>41.286999999999999</v>
      </c>
      <c r="W32" s="352">
        <v>0</v>
      </c>
      <c r="X32" s="352">
        <v>15.363</v>
      </c>
      <c r="Y32" s="352">
        <v>0</v>
      </c>
      <c r="Z32" s="352">
        <v>0.96</v>
      </c>
      <c r="AA32" s="352">
        <v>0</v>
      </c>
      <c r="AB32" s="352">
        <v>0</v>
      </c>
      <c r="AC32" s="352">
        <v>0</v>
      </c>
      <c r="AD32" s="352">
        <v>0</v>
      </c>
      <c r="AE32" s="352">
        <v>0</v>
      </c>
      <c r="AF32" s="352">
        <v>0</v>
      </c>
      <c r="AG32" s="352">
        <v>0</v>
      </c>
      <c r="AH32" s="352">
        <v>0</v>
      </c>
      <c r="AI32" s="352">
        <v>0</v>
      </c>
      <c r="AJ32" s="352">
        <v>0</v>
      </c>
    </row>
    <row r="33" spans="1:36" x14ac:dyDescent="0.35">
      <c r="A33" s="352" t="s">
        <v>1136</v>
      </c>
      <c r="B33" t="s">
        <v>351</v>
      </c>
      <c r="C33" s="442" t="str" cm="1">
        <f t="array" ref="C33">INDEX('Fuel Mapping'!$F$4:$F$66,MATCH('Eurostat Oil and Gas Ext. Data'!B33,'Fuel Mapping'!$E$4:$E$70,0),0)</f>
        <v>Blended biogasoline</v>
      </c>
      <c r="D33" s="462" t="str" cm="1">
        <f t="array" ref="D33">INDEX('Fuel Mapping'!$G$4:$G$66,MATCH('Eurostat Oil and Gas Ext. Data'!C33,'Fuel Mapping'!$F$4:$F$66,0),0)</f>
        <v>Biomass</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1136</v>
      </c>
      <c r="B34" t="s">
        <v>347</v>
      </c>
      <c r="C34" s="442" t="str" cm="1">
        <f t="array" ref="C34">INDEX('Fuel Mapping'!$F$4:$F$66,MATCH('Eurostat Oil and Gas Ext. Data'!B34,'Fuel Mapping'!$E$4:$E$70,0),0)</f>
        <v>Blended biodiesels</v>
      </c>
      <c r="D34" s="462" t="str" cm="1">
        <f t="array" ref="D34">INDEX('Fuel Mapping'!$G$4:$G$66,MATCH('Eurostat Oil and Gas Ext. Data'!C34,'Fuel Mapping'!$F$4:$F$66,0),0)</f>
        <v>Biomass</v>
      </c>
      <c r="E34" t="s">
        <v>642</v>
      </c>
      <c r="F34" t="s">
        <v>433</v>
      </c>
      <c r="G34" s="382">
        <f t="shared" si="0"/>
        <v>0</v>
      </c>
      <c r="H34" s="352">
        <v>0</v>
      </c>
      <c r="I34" s="352">
        <v>0</v>
      </c>
      <c r="J34" s="352">
        <v>0</v>
      </c>
      <c r="K34" s="352">
        <v>0</v>
      </c>
      <c r="L34" s="352">
        <v>0</v>
      </c>
      <c r="M34" s="352">
        <v>0</v>
      </c>
      <c r="N34" s="352">
        <v>0</v>
      </c>
      <c r="O34" s="352">
        <v>0</v>
      </c>
      <c r="P34" s="352">
        <v>0</v>
      </c>
      <c r="Q34" s="352">
        <v>0</v>
      </c>
      <c r="R34" s="352">
        <v>0</v>
      </c>
      <c r="S34" s="352">
        <v>0</v>
      </c>
      <c r="T34" s="352">
        <v>0</v>
      </c>
      <c r="U34" s="352">
        <v>0</v>
      </c>
      <c r="V34" s="352">
        <v>0</v>
      </c>
      <c r="W34" s="352">
        <v>0</v>
      </c>
      <c r="X34" s="352">
        <v>0</v>
      </c>
      <c r="Y34" s="352">
        <v>0</v>
      </c>
      <c r="Z34" s="352">
        <v>0</v>
      </c>
      <c r="AA34" s="352">
        <v>0</v>
      </c>
      <c r="AB34" s="352">
        <v>0</v>
      </c>
      <c r="AC34" s="352">
        <v>0</v>
      </c>
      <c r="AD34" s="352">
        <v>0</v>
      </c>
      <c r="AE34" s="352">
        <v>0</v>
      </c>
      <c r="AF34" s="352">
        <v>0</v>
      </c>
      <c r="AG34" s="352">
        <v>0</v>
      </c>
      <c r="AH34" s="352">
        <v>0</v>
      </c>
      <c r="AI34" s="352">
        <v>0</v>
      </c>
      <c r="AJ34" s="352">
        <v>0</v>
      </c>
    </row>
    <row r="35" spans="1:36" x14ac:dyDescent="0.35">
      <c r="A35" s="352" t="s">
        <v>1136</v>
      </c>
      <c r="B35" t="s">
        <v>343</v>
      </c>
      <c r="C35" s="442" t="str" cm="1">
        <f t="array" ref="C35">INDEX('Fuel Mapping'!$F$4:$F$66,MATCH('Eurostat Oil and Gas Ext. Data'!B35,'Fuel Mapping'!$E$4:$E$70,0),0)</f>
        <v>Blended bio jet kerosene</v>
      </c>
      <c r="D35" s="462" t="str" cm="1">
        <f t="array" ref="D35">INDEX('Fuel Mapping'!$G$4:$G$66,MATCH('Eurostat Oil and Gas Ext. Data'!C35,'Fuel Mapping'!$F$4:$F$66,0),0)</f>
        <v>Biomass</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1136</v>
      </c>
      <c r="B36" t="s">
        <v>336</v>
      </c>
      <c r="C36" s="442" t="str" cm="1">
        <f t="array" ref="C36">INDEX('Fuel Mapping'!$F$4:$F$66,MATCH('Eurostat Oil and Gas Ext. Data'!B36,'Fuel Mapping'!$E$4:$E$70,0),0)</f>
        <v>Renewables and biofuels</v>
      </c>
      <c r="D36" s="462" cm="1">
        <f t="array" ref="D36">INDEX('Fuel Mapping'!$G$4:$G$66,MATCH('Eurostat Oil and Gas Ext. Data'!C36,'Fuel Mapping'!$F$4:$F$66,0),0)</f>
        <v>0</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1136</v>
      </c>
      <c r="B37" t="s">
        <v>331</v>
      </c>
      <c r="C37" s="442" t="str" cm="1">
        <f t="array" ref="C37">INDEX('Fuel Mapping'!$F$4:$F$66,MATCH('Eurostat Oil and Gas Ext. Data'!B37,'Fuel Mapping'!$E$4:$E$70,0),0)</f>
        <v>Total</v>
      </c>
      <c r="D37" s="462" cm="1">
        <f t="array" ref="D37">INDEX('Fuel Mapping'!$G$4:$G$66,MATCH('Eurostat Oil and Gas Ext. Data'!C37,'Fuel Mapping'!$F$4:$F$66,0),0)</f>
        <v>0</v>
      </c>
      <c r="E37" t="s">
        <v>642</v>
      </c>
      <c r="F37" t="s">
        <v>433</v>
      </c>
      <c r="G37" s="382">
        <f t="shared" si="0"/>
        <v>1</v>
      </c>
      <c r="H37" s="352">
        <v>8357.2489999999998</v>
      </c>
      <c r="I37" s="352">
        <v>8300.8700000000008</v>
      </c>
      <c r="J37" s="352">
        <v>8197.69</v>
      </c>
      <c r="K37" s="352">
        <v>8508.6270000000004</v>
      </c>
      <c r="L37" s="352">
        <v>7934.2479999999996</v>
      </c>
      <c r="M37" s="352">
        <v>7982.1210000000001</v>
      </c>
      <c r="N37" s="352">
        <v>7994.4269999999997</v>
      </c>
      <c r="O37" s="352">
        <v>8411.8790000000008</v>
      </c>
      <c r="P37" s="352">
        <v>8504.1759999999995</v>
      </c>
      <c r="Q37" s="352">
        <v>8144.1620000000003</v>
      </c>
      <c r="R37" s="352">
        <v>8351.9390000000003</v>
      </c>
      <c r="S37" s="352">
        <v>8458.5339999999997</v>
      </c>
      <c r="T37" s="352">
        <v>9328.58</v>
      </c>
      <c r="U37" s="352">
        <v>10251.918</v>
      </c>
      <c r="V37" s="352">
        <v>10032.948</v>
      </c>
      <c r="W37" s="352">
        <v>9675.2860000000001</v>
      </c>
      <c r="X37" s="352">
        <v>10391.1</v>
      </c>
      <c r="Y37" s="352">
        <v>10102.32</v>
      </c>
      <c r="Z37" s="352">
        <v>9966.1740000000009</v>
      </c>
      <c r="AA37" s="352">
        <v>10010.173000000001</v>
      </c>
      <c r="AB37" s="352">
        <v>10876.857</v>
      </c>
      <c r="AC37" s="352">
        <v>10673.067999999999</v>
      </c>
      <c r="AD37" s="352">
        <v>9677.6029999999992</v>
      </c>
      <c r="AE37" s="352">
        <v>9084.6610000000001</v>
      </c>
      <c r="AF37" s="352">
        <v>9053.2080000000005</v>
      </c>
      <c r="AG37" s="352">
        <v>8394.8340000000007</v>
      </c>
      <c r="AH37" s="352">
        <v>8092.6149999999998</v>
      </c>
      <c r="AI37" s="352">
        <v>7254.7839999999997</v>
      </c>
      <c r="AJ37" s="352">
        <v>6978.0720000000001</v>
      </c>
    </row>
  </sheetData>
  <hyperlinks>
    <hyperlink ref="B4" r:id="rId1" xr:uid="{00000000-0004-0000-1B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G107"/>
  <sheetViews>
    <sheetView topLeftCell="A44" workbookViewId="0">
      <selection activeCell="B52" sqref="B52:AF52"/>
    </sheetView>
  </sheetViews>
  <sheetFormatPr defaultColWidth="9" defaultRowHeight="14.5" x14ac:dyDescent="0.35"/>
  <cols>
    <col min="1" max="1" width="35.08984375" style="322" customWidth="1"/>
    <col min="2" max="3" width="9.08984375" style="322" bestFit="1" customWidth="1"/>
    <col min="4" max="4" width="18.6328125" style="322" bestFit="1" customWidth="1"/>
    <col min="5" max="16" width="9.08984375" style="322" bestFit="1" customWidth="1"/>
    <col min="17" max="17" width="9.7265625" style="322" bestFit="1" customWidth="1"/>
    <col min="18" max="20" width="9.08984375" style="322" bestFit="1" customWidth="1"/>
    <col min="21" max="21" width="14" style="322" bestFit="1" customWidth="1"/>
    <col min="22" max="16384" width="9" style="322"/>
  </cols>
  <sheetData>
    <row r="1" spans="1:33" x14ac:dyDescent="0.35">
      <c r="A1" s="380" t="s">
        <v>87</v>
      </c>
      <c r="B1" s="468"/>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468"/>
      <c r="AG1" s="468"/>
    </row>
    <row r="2" spans="1:33" x14ac:dyDescent="0.35">
      <c r="A2" s="322" t="s">
        <v>1141</v>
      </c>
    </row>
    <row r="3" spans="1:33" x14ac:dyDescent="0.35">
      <c r="A3" s="322" t="s">
        <v>1142</v>
      </c>
    </row>
    <row r="4" spans="1:33" x14ac:dyDescent="0.35">
      <c r="A4" s="322" t="s">
        <v>1138</v>
      </c>
    </row>
    <row r="5" spans="1:33" x14ac:dyDescent="0.35">
      <c r="A5" s="322" t="s">
        <v>1139</v>
      </c>
    </row>
    <row r="6" spans="1:33" x14ac:dyDescent="0.35">
      <c r="A6" s="322" t="s">
        <v>1140</v>
      </c>
    </row>
    <row r="9" spans="1:33" x14ac:dyDescent="0.35">
      <c r="A9" s="380" t="s">
        <v>1143</v>
      </c>
      <c r="B9" s="468"/>
      <c r="C9" s="468"/>
      <c r="D9" s="468"/>
      <c r="E9" s="468"/>
      <c r="F9" s="468"/>
      <c r="G9" s="468"/>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row>
    <row r="12" spans="1:33" x14ac:dyDescent="0.35">
      <c r="A12" s="274" t="s">
        <v>1145</v>
      </c>
      <c r="B12" s="469"/>
      <c r="C12" s="469"/>
      <c r="D12" s="469"/>
      <c r="E12" s="469"/>
      <c r="F12" s="469"/>
      <c r="G12" s="469"/>
      <c r="H12" s="469"/>
      <c r="I12" s="469"/>
      <c r="J12" s="469"/>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row>
    <row r="13" spans="1:33" x14ac:dyDescent="0.3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35">
      <c r="U14" s="285"/>
      <c r="V14" s="285"/>
      <c r="W14" s="285"/>
      <c r="X14" s="285"/>
    </row>
    <row r="15" spans="1:33" x14ac:dyDescent="0.35">
      <c r="A15" s="353" t="s">
        <v>1135</v>
      </c>
      <c r="U15" s="465" t="s">
        <v>1144</v>
      </c>
    </row>
    <row r="16" spans="1:33" x14ac:dyDescent="0.35">
      <c r="A16" s="463" t="s">
        <v>1131</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66">
        <f>T16/$T$18</f>
        <v>0.14845015311035692</v>
      </c>
    </row>
    <row r="17" spans="1:33" x14ac:dyDescent="0.35">
      <c r="A17" s="463" t="s">
        <v>1132</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66">
        <f t="shared" ref="U17:U18" si="0">T17/$T$18</f>
        <v>0.85154984688964297</v>
      </c>
    </row>
    <row r="18" spans="1:33" x14ac:dyDescent="0.35">
      <c r="A18" s="464" t="s">
        <v>880</v>
      </c>
      <c r="B18" s="378">
        <f>SUM(B16:B17)</f>
        <v>13099.522000000001</v>
      </c>
      <c r="C18" s="378">
        <f t="shared" ref="C18:T18" si="1">SUM(C16:C17)</f>
        <v>13118.349</v>
      </c>
      <c r="D18" s="378">
        <f t="shared" si="1"/>
        <v>12967.828000000001</v>
      </c>
      <c r="E18" s="378">
        <f t="shared" si="1"/>
        <v>12216.601999999999</v>
      </c>
      <c r="F18" s="378">
        <f t="shared" si="1"/>
        <v>12464.013999999999</v>
      </c>
      <c r="G18" s="378">
        <f t="shared" si="1"/>
        <v>12449.162</v>
      </c>
      <c r="H18" s="378">
        <f t="shared" si="1"/>
        <v>11470.08</v>
      </c>
      <c r="I18" s="378">
        <f t="shared" si="1"/>
        <v>10673.874</v>
      </c>
      <c r="J18" s="378">
        <f t="shared" si="1"/>
        <v>10392.364</v>
      </c>
      <c r="K18" s="378">
        <f t="shared" si="1"/>
        <v>10030.603000000001</v>
      </c>
      <c r="L18" s="378">
        <f t="shared" si="1"/>
        <v>10391.694</v>
      </c>
      <c r="M18" s="378">
        <f t="shared" si="1"/>
        <v>10391.406000000001</v>
      </c>
      <c r="N18" s="378">
        <f t="shared" si="1"/>
        <v>9829.2659999999996</v>
      </c>
      <c r="O18" s="378">
        <f t="shared" si="1"/>
        <v>9724.1530000000002</v>
      </c>
      <c r="P18" s="378">
        <f t="shared" si="1"/>
        <v>9609.4830000000002</v>
      </c>
      <c r="Q18" s="378">
        <f t="shared" si="1"/>
        <v>10182.565000000001</v>
      </c>
      <c r="R18" s="378">
        <f t="shared" si="1"/>
        <v>9803.9180000000015</v>
      </c>
      <c r="S18" s="378">
        <f t="shared" si="1"/>
        <v>9768.5130000000008</v>
      </c>
      <c r="T18" s="378">
        <f t="shared" si="1"/>
        <v>9814.1630000000005</v>
      </c>
      <c r="U18" s="467">
        <f t="shared" si="0"/>
        <v>1</v>
      </c>
    </row>
    <row r="20" spans="1:33" x14ac:dyDescent="0.35">
      <c r="A20" s="353" t="s">
        <v>1134</v>
      </c>
    </row>
    <row r="21" spans="1:33" x14ac:dyDescent="0.35">
      <c r="A21" s="463" t="s">
        <v>1133</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35">
      <c r="A22" s="463" t="s">
        <v>1137</v>
      </c>
      <c r="B22" s="470">
        <f>B21-B18</f>
        <v>1483.044372789007</v>
      </c>
      <c r="C22" s="470">
        <f t="shared" ref="C22:T22" si="2">C21-C18</f>
        <v>1520.8020399999969</v>
      </c>
      <c r="D22" s="470">
        <f t="shared" si="2"/>
        <v>1597.2446499999969</v>
      </c>
      <c r="E22" s="470">
        <f t="shared" si="2"/>
        <v>43.1357500000031</v>
      </c>
      <c r="F22" s="470">
        <f t="shared" si="2"/>
        <v>18.844909999997981</v>
      </c>
      <c r="G22" s="470">
        <f t="shared" si="2"/>
        <v>48.83040619458734</v>
      </c>
      <c r="H22" s="470">
        <f t="shared" si="2"/>
        <v>38.276710000001913</v>
      </c>
      <c r="I22" s="470">
        <f t="shared" si="2"/>
        <v>9.0592100000012579</v>
      </c>
      <c r="J22" s="470">
        <f t="shared" si="2"/>
        <v>-23.697869999998147</v>
      </c>
      <c r="K22" s="470">
        <f t="shared" si="2"/>
        <v>-2.899729999999181</v>
      </c>
      <c r="L22" s="470">
        <f t="shared" si="2"/>
        <v>-8.3989195999201911</v>
      </c>
      <c r="M22" s="470">
        <f t="shared" si="2"/>
        <v>-163.1687252732354</v>
      </c>
      <c r="N22" s="470">
        <f t="shared" si="2"/>
        <v>-9.3611780677383649</v>
      </c>
      <c r="O22" s="470">
        <f t="shared" si="2"/>
        <v>4.4978894560372282</v>
      </c>
      <c r="P22" s="470">
        <f t="shared" si="2"/>
        <v>84.18294919546679</v>
      </c>
      <c r="Q22" s="470">
        <f t="shared" si="2"/>
        <v>9.4308824980798818</v>
      </c>
      <c r="R22" s="470">
        <f t="shared" si="2"/>
        <v>437.51057188952655</v>
      </c>
      <c r="S22" s="470">
        <f t="shared" si="2"/>
        <v>499.90198303285251</v>
      </c>
      <c r="T22" s="470">
        <f t="shared" si="2"/>
        <v>434.49465884888195</v>
      </c>
    </row>
    <row r="25" spans="1:33" x14ac:dyDescent="0.35">
      <c r="A25" s="274" t="s">
        <v>882</v>
      </c>
      <c r="B25" s="469"/>
      <c r="C25" s="469"/>
      <c r="D25" s="469"/>
      <c r="E25" s="469"/>
      <c r="F25" s="469"/>
      <c r="G25" s="469"/>
      <c r="H25" s="469"/>
      <c r="I25" s="469"/>
      <c r="J25" s="469"/>
      <c r="K25" s="469"/>
      <c r="L25" s="469"/>
      <c r="M25" s="469"/>
      <c r="N25" s="469"/>
      <c r="O25" s="469"/>
      <c r="P25" s="469"/>
      <c r="Q25" s="469"/>
      <c r="R25" s="469"/>
      <c r="S25" s="469"/>
      <c r="T25" s="469"/>
      <c r="U25" s="469"/>
      <c r="V25" s="469"/>
      <c r="W25" s="469"/>
      <c r="X25" s="469"/>
      <c r="Y25" s="469"/>
      <c r="Z25" s="469"/>
      <c r="AA25" s="469"/>
      <c r="AB25" s="469"/>
      <c r="AC25" s="469"/>
      <c r="AD25" s="469"/>
      <c r="AE25" s="469"/>
      <c r="AF25" s="469"/>
      <c r="AG25" s="469"/>
    </row>
    <row r="27" spans="1:33" x14ac:dyDescent="0.35">
      <c r="A27" s="353" t="s">
        <v>1131</v>
      </c>
      <c r="B27" s="285">
        <v>2018</v>
      </c>
      <c r="D27" s="353" t="s">
        <v>1132</v>
      </c>
      <c r="E27" s="285">
        <v>2018</v>
      </c>
    </row>
    <row r="28" spans="1:33" x14ac:dyDescent="0.35">
      <c r="A28" s="471" t="s">
        <v>30</v>
      </c>
      <c r="B28" s="379">
        <f>SUMIF('Eurostat Coal Mining Data'!$D$8:$D$70,'Coal and Oil-Gas Ext. Calcs'!A28,'Eurostat Coal Mining Data'!$G$8:$G$70)</f>
        <v>0.61321327133928294</v>
      </c>
      <c r="D28" s="471" t="s">
        <v>30</v>
      </c>
      <c r="E28" s="379">
        <f>SUMIF('Eurostat Oil and Gas Ext. Data'!$D$8:$D$37,'Coal and Oil-Gas Ext. Calcs'!D28,'Eurostat Oil and Gas Ext. Data'!$G$8:$G$37)</f>
        <v>7.8952894666654061E-2</v>
      </c>
    </row>
    <row r="29" spans="1:33" x14ac:dyDescent="0.35">
      <c r="A29" s="471" t="s">
        <v>858</v>
      </c>
      <c r="B29" s="379">
        <f>SUMIF('Eurostat Coal Mining Data'!$D$8:$D$70,'Coal and Oil-Gas Ext. Calcs'!A29,'Eurostat Coal Mining Data'!$G$8:$G$70)</f>
        <v>0.21221019222823037</v>
      </c>
      <c r="D29" s="471" t="s">
        <v>858</v>
      </c>
      <c r="E29" s="379">
        <f>SUMIF('Eurostat Oil and Gas Ext. Data'!$D$8:$D$37,'Coal and Oil-Gas Ext. Calcs'!D29,'Eurostat Oil and Gas Ext. Data'!$G$8:$G$37)</f>
        <v>0</v>
      </c>
    </row>
    <row r="30" spans="1:33" x14ac:dyDescent="0.35">
      <c r="A30" s="471" t="s">
        <v>523</v>
      </c>
      <c r="B30" s="379">
        <f>SUMIF('Eurostat Coal Mining Data'!$D$8:$D$70,'Coal and Oil-Gas Ext. Calcs'!A30,'Eurostat Coal Mining Data'!$G$8:$G$70)</f>
        <v>4.4389030512439309E-2</v>
      </c>
      <c r="D30" s="471" t="s">
        <v>523</v>
      </c>
      <c r="E30" s="379">
        <f>SUMIF('Eurostat Oil and Gas Ext. Data'!$D$8:$D$37,'Coal and Oil-Gas Ext. Calcs'!D30,'Eurostat Oil and Gas Ext. Data'!$G$8:$G$37)</f>
        <v>0.83536711661935648</v>
      </c>
    </row>
    <row r="31" spans="1:33" x14ac:dyDescent="0.35">
      <c r="A31" s="471" t="s">
        <v>53</v>
      </c>
      <c r="B31" s="379">
        <f>SUMIF('Eurostat Coal Mining Data'!$D$8:$D$70,'Coal and Oil-Gas Ext. Calcs'!A31,'Eurostat Coal Mining Data'!$G$8:$G$70)</f>
        <v>5.5253776132290584E-4</v>
      </c>
      <c r="D31" s="471" t="s">
        <v>53</v>
      </c>
      <c r="E31" s="379">
        <f>SUMIF('Eurostat Oil and Gas Ext. Data'!$D$8:$D$37,'Coal and Oil-Gas Ext. Calcs'!D31,'Eurostat Oil and Gas Ext. Data'!$G$8:$G$37)</f>
        <v>0</v>
      </c>
    </row>
    <row r="32" spans="1:33" x14ac:dyDescent="0.35">
      <c r="A32" s="471" t="s">
        <v>89</v>
      </c>
      <c r="B32" s="379">
        <f>SUMIF('Eurostat Coal Mining Data'!$D$8:$D$70,'Coal and Oil-Gas Ext. Calcs'!A32,'Eurostat Coal Mining Data'!$G$8:$G$70)</f>
        <v>5.3158937315448948E-2</v>
      </c>
      <c r="D32" s="471" t="s">
        <v>89</v>
      </c>
      <c r="E32" s="379">
        <f>SUMIF('Eurostat Oil and Gas Ext. Data'!$D$8:$D$37,'Coal and Oil-Gas Ext. Calcs'!D32,'Eurostat Oil and Gas Ext. Data'!$G$8:$G$37)</f>
        <v>8.2426765075445288E-2</v>
      </c>
    </row>
    <row r="33" spans="1:33" x14ac:dyDescent="0.35">
      <c r="A33" s="471" t="s">
        <v>321</v>
      </c>
      <c r="B33" s="379">
        <f>SUMIF('Eurostat Coal Mining Data'!$D$8:$D$70,'Coal and Oil-Gas Ext. Calcs'!A33,'Eurostat Coal Mining Data'!$G$8:$G$70)</f>
        <v>7.6469167020153564E-2</v>
      </c>
      <c r="D33" s="471" t="s">
        <v>321</v>
      </c>
      <c r="E33" s="379">
        <f>SUMIF('Eurostat Oil and Gas Ext. Data'!$D$8:$D$37,'Coal and Oil-Gas Ext. Calcs'!D33,'Eurostat Oil and Gas Ext. Data'!$G$8:$G$37)</f>
        <v>2.6725301591468678E-3</v>
      </c>
    </row>
    <row r="34" spans="1:33" x14ac:dyDescent="0.35">
      <c r="A34" s="471" t="s">
        <v>88</v>
      </c>
      <c r="B34" s="379">
        <f>SUMIF('Eurostat Coal Mining Data'!$D$8:$D$70,'Coal and Oil-Gas Ext. Calcs'!A34,'Eurostat Coal Mining Data'!$G$8:$G$70)</f>
        <v>0</v>
      </c>
      <c r="D34" s="471" t="s">
        <v>88</v>
      </c>
      <c r="E34" s="379">
        <f>SUMIF('Eurostat Oil and Gas Ext. Data'!$D$8:$D$37,'Coal and Oil-Gas Ext. Calcs'!D34,'Eurostat Oil and Gas Ext. Data'!$G$8:$G$37)</f>
        <v>2.6144967081871082E-4</v>
      </c>
    </row>
    <row r="35" spans="1:33" x14ac:dyDescent="0.35">
      <c r="A35" s="471" t="s">
        <v>90</v>
      </c>
      <c r="B35" s="379">
        <f>SUMIF('Eurostat Coal Mining Data'!$D$8:$D$70,'Coal and Oil-Gas Ext. Calcs'!A35,'Eurostat Coal Mining Data'!$G$8:$G$70)</f>
        <v>0</v>
      </c>
      <c r="D35" s="471" t="s">
        <v>90</v>
      </c>
      <c r="E35" s="379">
        <f>SUMIF('Eurostat Oil and Gas Ext. Data'!$D$8:$D$37,'Coal and Oil-Gas Ext. Calcs'!D35,'Eurostat Oil and Gas Ext. Data'!$G$8:$G$37)</f>
        <v>0</v>
      </c>
    </row>
    <row r="36" spans="1:33" x14ac:dyDescent="0.35">
      <c r="A36" s="471" t="s">
        <v>859</v>
      </c>
      <c r="B36" s="379">
        <f>SUMIF('Eurostat Coal Mining Data'!$D$8:$D$70,'Coal and Oil-Gas Ext. Calcs'!A36,'Eurostat Coal Mining Data'!$G$8:$G$70)</f>
        <v>2.196423399047576E-5</v>
      </c>
      <c r="D36" s="471" t="s">
        <v>859</v>
      </c>
      <c r="E36" s="379">
        <f>SUMIF('Eurostat Oil and Gas Ext. Data'!$D$8:$D$37,'Coal and Oil-Gas Ext. Calcs'!D36,'Eurostat Oil and Gas Ext. Data'!$G$8:$G$37)</f>
        <v>3.1900449537880233E-4</v>
      </c>
    </row>
    <row r="37" spans="1:33" x14ac:dyDescent="0.35">
      <c r="A37" s="471" t="s">
        <v>31</v>
      </c>
      <c r="B37" s="379">
        <f>SUMIF('Eurostat Coal Mining Data'!$D$8:$D$70,'Coal and Oil-Gas Ext. Calcs'!A37,'Eurostat Coal Mining Data'!$G$8:$G$70)</f>
        <v>0</v>
      </c>
      <c r="D37" s="471" t="s">
        <v>31</v>
      </c>
      <c r="E37" s="379">
        <f>SUMIF('Eurostat Oil and Gas Ext. Data'!$D$8:$D$37,'Coal and Oil-Gas Ext. Calcs'!D37,'Eurostat Oil and Gas Ext. Data'!$G$8:$G$37)</f>
        <v>0</v>
      </c>
    </row>
    <row r="38" spans="1:33" x14ac:dyDescent="0.35">
      <c r="A38" s="472" t="s">
        <v>330</v>
      </c>
      <c r="B38" s="386">
        <f>SUM(B28:B37)</f>
        <v>1.0000151004108684</v>
      </c>
      <c r="D38" s="472" t="s">
        <v>330</v>
      </c>
      <c r="E38" s="386">
        <f>SUM(E28:E37)</f>
        <v>0.9999997606868003</v>
      </c>
    </row>
    <row r="41" spans="1:33" x14ac:dyDescent="0.35">
      <c r="A41" s="274" t="s">
        <v>887</v>
      </c>
      <c r="B41" s="469"/>
      <c r="C41" s="469"/>
      <c r="D41" s="469"/>
      <c r="E41" s="469"/>
      <c r="F41" s="469"/>
      <c r="G41" s="469"/>
      <c r="H41" s="469"/>
      <c r="I41" s="469"/>
      <c r="J41" s="469"/>
      <c r="K41" s="469"/>
      <c r="L41" s="469"/>
      <c r="M41" s="469"/>
      <c r="N41" s="469"/>
      <c r="O41" s="469"/>
      <c r="P41" s="469"/>
      <c r="Q41" s="469"/>
      <c r="R41" s="469"/>
      <c r="S41" s="469"/>
      <c r="T41" s="469"/>
      <c r="U41" s="469"/>
      <c r="V41" s="469"/>
      <c r="W41" s="469"/>
      <c r="X41" s="469"/>
      <c r="Y41" s="469"/>
      <c r="Z41" s="469"/>
      <c r="AA41" s="469"/>
      <c r="AB41" s="469"/>
      <c r="AC41" s="469"/>
      <c r="AD41" s="469"/>
      <c r="AE41" s="469"/>
      <c r="AF41" s="469"/>
      <c r="AG41" s="469"/>
    </row>
    <row r="44" spans="1:33" x14ac:dyDescent="0.3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35">
      <c r="A45" s="353" t="s">
        <v>1147</v>
      </c>
      <c r="B45" s="473">
        <f>cenpren!X2</f>
        <v>10185.360137879292</v>
      </c>
      <c r="C45" s="473">
        <f>cenpren!Y2</f>
        <v>10176.989959372955</v>
      </c>
      <c r="D45" s="473">
        <f>cenpren!Z2</f>
        <v>10163.116166344331</v>
      </c>
      <c r="E45" s="473">
        <f>cenpren!AA2</f>
        <v>10059.75952209915</v>
      </c>
      <c r="F45" s="473">
        <f>cenpren!AB2</f>
        <v>9952.8511157609555</v>
      </c>
      <c r="G45" s="473">
        <f>cenpren!AC2</f>
        <v>9906.0323701623656</v>
      </c>
      <c r="H45" s="473">
        <f>cenpren!AD2</f>
        <v>9838.5127478657196</v>
      </c>
      <c r="I45" s="473">
        <f>cenpren!AE2</f>
        <v>9788.6263661064422</v>
      </c>
      <c r="J45" s="473">
        <f>cenpren!AF2</f>
        <v>9676.0052356921151</v>
      </c>
      <c r="K45" s="473">
        <f>cenpren!AG2</f>
        <v>9628.2122811350382</v>
      </c>
      <c r="L45" s="473">
        <f>cenpren!AH2</f>
        <v>9591.6239019724926</v>
      </c>
      <c r="M45" s="473">
        <f>cenpren!AI2</f>
        <v>9552.1430383410352</v>
      </c>
      <c r="N45" s="473">
        <f>cenpren!AJ2</f>
        <v>9481.9234653010171</v>
      </c>
      <c r="O45" s="473">
        <f>cenpren!AK2</f>
        <v>9383.2906228855918</v>
      </c>
      <c r="P45" s="473">
        <f>cenpren!AL2</f>
        <v>9331.7097947773673</v>
      </c>
      <c r="Q45" s="473">
        <f>cenpren!AM2</f>
        <v>9241.2031869407765</v>
      </c>
      <c r="R45" s="473">
        <f>cenpren!AN2</f>
        <v>9215.5665856947144</v>
      </c>
      <c r="S45" s="473">
        <f>cenpren!AO2</f>
        <v>9174.2333429091796</v>
      </c>
      <c r="T45" s="473">
        <f>cenpren!AP2</f>
        <v>9129.8014894887565</v>
      </c>
      <c r="U45" s="473">
        <f>cenpren!AQ2</f>
        <v>9086.4278305424814</v>
      </c>
      <c r="V45" s="473">
        <f>cenpren!AR2</f>
        <v>9042.3438216152681</v>
      </c>
      <c r="W45" s="473">
        <f>cenpren!AS2</f>
        <v>9009.4897659934741</v>
      </c>
      <c r="X45" s="473">
        <f>cenpren!AT2</f>
        <v>8978.3982143862886</v>
      </c>
      <c r="Y45" s="473">
        <f>cenpren!AU2</f>
        <v>8814.5887933394733</v>
      </c>
      <c r="Z45" s="473">
        <f>cenpren!AV2</f>
        <v>8663.6166219147672</v>
      </c>
      <c r="AA45" s="473">
        <f>cenpren!AW2</f>
        <v>8599.696251904481</v>
      </c>
      <c r="AB45" s="473">
        <f>cenpren!AX2</f>
        <v>8500.7776108721573</v>
      </c>
      <c r="AC45" s="473">
        <f>cenpren!AY2</f>
        <v>8415.5868151576196</v>
      </c>
      <c r="AD45" s="473">
        <f>cenpren!AZ2</f>
        <v>8259.7634063468395</v>
      </c>
      <c r="AE45" s="473">
        <f>cenpren!BA2</f>
        <v>8176.4133498846086</v>
      </c>
      <c r="AF45" s="473">
        <f>cenpren!BB2</f>
        <v>8103.1594183314373</v>
      </c>
    </row>
    <row r="47" spans="1:33" x14ac:dyDescent="0.35">
      <c r="A47" s="353" t="s">
        <v>1203</v>
      </c>
    </row>
    <row r="48" spans="1:33" x14ac:dyDescent="0.35">
      <c r="A48" s="508" t="s">
        <v>450</v>
      </c>
      <c r="B48" s="322">
        <f>cenpren!X79</f>
        <v>1810.9871629561244</v>
      </c>
      <c r="C48" s="322">
        <f>cenpren!Y79</f>
        <v>1830.7974255495394</v>
      </c>
      <c r="D48" s="322">
        <f>cenpren!Z79</f>
        <v>1875.2372723441176</v>
      </c>
      <c r="E48" s="322">
        <f>cenpren!AA79</f>
        <v>1888.3803169471187</v>
      </c>
      <c r="F48" s="322">
        <f>cenpren!AB79</f>
        <v>1896.4684115325397</v>
      </c>
      <c r="G48" s="322">
        <f>cenpren!AC79</f>
        <v>1893.2977971697801</v>
      </c>
      <c r="H48" s="322">
        <f>cenpren!AD79</f>
        <v>1871.942376224187</v>
      </c>
      <c r="I48" s="322">
        <f>cenpren!AE79</f>
        <v>1854.8041909999672</v>
      </c>
      <c r="J48" s="322">
        <f>cenpren!AF79</f>
        <v>1835.4087628182908</v>
      </c>
      <c r="K48" s="322">
        <f>cenpren!AG79</f>
        <v>1844.3211700016868</v>
      </c>
      <c r="L48" s="322">
        <f>cenpren!AH79</f>
        <v>1846.1820340709171</v>
      </c>
      <c r="M48" s="322">
        <f>cenpren!AI79</f>
        <v>1834.6737142738557</v>
      </c>
      <c r="N48" s="322">
        <f>cenpren!AJ79</f>
        <v>1857.1304610942</v>
      </c>
      <c r="O48" s="322">
        <f>cenpren!AK79</f>
        <v>1856.6638352006714</v>
      </c>
      <c r="P48" s="322">
        <f>cenpren!AL79</f>
        <v>1874.5929454592708</v>
      </c>
      <c r="Q48" s="322">
        <f>cenpren!AM79</f>
        <v>1877.3688284471825</v>
      </c>
      <c r="R48" s="322">
        <f>cenpren!AN79</f>
        <v>1874.2624308339953</v>
      </c>
      <c r="S48" s="322">
        <f>cenpren!AO79</f>
        <v>1881.1329713813739</v>
      </c>
      <c r="T48" s="322">
        <f>cenpren!AP79</f>
        <v>1883.7015539639945</v>
      </c>
      <c r="U48" s="322">
        <f>cenpren!AQ79</f>
        <v>1882.7572822919565</v>
      </c>
      <c r="V48" s="322">
        <f>cenpren!AR79</f>
        <v>1879.379862545504</v>
      </c>
      <c r="W48" s="322">
        <f>cenpren!AS79</f>
        <v>1871.20687505822</v>
      </c>
      <c r="X48" s="322">
        <f>cenpren!AT79</f>
        <v>1870.1588520647604</v>
      </c>
      <c r="Y48" s="322">
        <f>cenpren!AU79</f>
        <v>1851.124264834725</v>
      </c>
      <c r="Z48" s="322">
        <f>cenpren!AV79</f>
        <v>1850.1798086488041</v>
      </c>
      <c r="AA48" s="322">
        <f>cenpren!AW79</f>
        <v>1834.3377772555675</v>
      </c>
      <c r="AB48" s="322">
        <f>cenpren!AX79</f>
        <v>1811.0167663032694</v>
      </c>
      <c r="AC48" s="322">
        <f>cenpren!AY79</f>
        <v>1808.6104492571317</v>
      </c>
      <c r="AD48" s="322">
        <f>cenpren!AZ79</f>
        <v>1779.1117781557741</v>
      </c>
      <c r="AE48" s="322">
        <f>cenpren!BA79</f>
        <v>1782.8353613808501</v>
      </c>
      <c r="AF48" s="322">
        <f>cenpren!BB79</f>
        <v>1773.3927223789103</v>
      </c>
    </row>
    <row r="49" spans="1:32" x14ac:dyDescent="0.35">
      <c r="A49" s="508" t="s">
        <v>1204</v>
      </c>
      <c r="B49" s="322">
        <f>cenpren!X3</f>
        <v>281.31062127430698</v>
      </c>
      <c r="C49" s="322">
        <f>cenpren!Y3</f>
        <v>283.22516049794831</v>
      </c>
      <c r="D49" s="322">
        <f>cenpren!Z3</f>
        <v>275.29719346540514</v>
      </c>
      <c r="E49" s="322">
        <f>cenpren!AA3</f>
        <v>270.38091321798896</v>
      </c>
      <c r="F49" s="322">
        <f>cenpren!AB3</f>
        <v>269.39231512939807</v>
      </c>
      <c r="G49" s="322">
        <f>cenpren!AC3</f>
        <v>271.1107356194895</v>
      </c>
      <c r="H49" s="322">
        <f>cenpren!AD3</f>
        <v>268.74336873732267</v>
      </c>
      <c r="I49" s="322">
        <f>cenpren!AE3</f>
        <v>266.98823555442289</v>
      </c>
      <c r="J49" s="322">
        <f>cenpren!AF3</f>
        <v>263.9925242694091</v>
      </c>
      <c r="K49" s="322">
        <f>cenpren!AG3</f>
        <v>257.77854082469037</v>
      </c>
      <c r="L49" s="322">
        <f>cenpren!AH3</f>
        <v>251.50101091521975</v>
      </c>
      <c r="M49" s="322">
        <f>cenpren!AI3</f>
        <v>251.41832835976135</v>
      </c>
      <c r="N49" s="322">
        <f>cenpren!AJ3</f>
        <v>243.63173829494588</v>
      </c>
      <c r="O49" s="322">
        <f>cenpren!AK3</f>
        <v>238.08533054029343</v>
      </c>
      <c r="P49" s="322">
        <f>cenpren!AL3</f>
        <v>231.35120722945049</v>
      </c>
      <c r="Q49" s="322">
        <f>cenpren!AM3</f>
        <v>222.65689699503466</v>
      </c>
      <c r="R49" s="322">
        <f>cenpren!AN3</f>
        <v>221.74409385507818</v>
      </c>
      <c r="S49" s="322">
        <f>cenpren!AO3</f>
        <v>216.61314188422682</v>
      </c>
      <c r="T49" s="322">
        <f>cenpren!AP3</f>
        <v>212.20056557368864</v>
      </c>
      <c r="U49" s="322">
        <f>cenpren!AQ3</f>
        <v>207.70522804086855</v>
      </c>
      <c r="V49" s="322">
        <f>cenpren!AR3</f>
        <v>203.10926537299721</v>
      </c>
      <c r="W49" s="322">
        <f>cenpren!AS3</f>
        <v>202.53924542014366</v>
      </c>
      <c r="X49" s="322">
        <f>cenpren!AT3</f>
        <v>200.12282706866054</v>
      </c>
      <c r="Y49" s="322">
        <f>cenpren!AU3</f>
        <v>193.29191585158884</v>
      </c>
      <c r="Z49" s="322">
        <f>cenpren!AV3</f>
        <v>189.16578804162751</v>
      </c>
      <c r="AA49" s="322">
        <f>cenpren!AW3</f>
        <v>188.34330193931288</v>
      </c>
      <c r="AB49" s="322">
        <f>cenpren!AX3</f>
        <v>183.18779966426862</v>
      </c>
      <c r="AC49" s="322">
        <f>cenpren!AY3</f>
        <v>175.19252683410667</v>
      </c>
      <c r="AD49" s="322">
        <f>cenpren!AZ3</f>
        <v>171.70827943136601</v>
      </c>
      <c r="AE49" s="322">
        <f>cenpren!BA3</f>
        <v>165.27773078187735</v>
      </c>
      <c r="AF49" s="322">
        <f>cenpren!BB3</f>
        <v>159.31797059775349</v>
      </c>
    </row>
    <row r="50" spans="1:32" x14ac:dyDescent="0.35">
      <c r="A50" s="508" t="s">
        <v>1205</v>
      </c>
      <c r="B50" s="322">
        <f>cenpren!X53</f>
        <v>7118.0107348730726</v>
      </c>
      <c r="C50" s="322">
        <f>cenpren!Y53</f>
        <v>7089.2304686413845</v>
      </c>
      <c r="D50" s="322">
        <f>cenpren!Z53</f>
        <v>7040.7804201302915</v>
      </c>
      <c r="E50" s="322">
        <f>cenpren!AA53</f>
        <v>6942.6465033634204</v>
      </c>
      <c r="F50" s="322">
        <f>cenpren!AB53</f>
        <v>6840.1969044743155</v>
      </c>
      <c r="G50" s="322">
        <f>cenpren!AC53</f>
        <v>6797.3511940885974</v>
      </c>
      <c r="H50" s="322">
        <f>cenpren!AD53</f>
        <v>6761.3599173237744</v>
      </c>
      <c r="I50" s="322">
        <f>cenpren!AE53</f>
        <v>6736.0457913837799</v>
      </c>
      <c r="J50" s="322">
        <f>cenpren!AF53</f>
        <v>6656.9907625727328</v>
      </c>
      <c r="K50" s="322">
        <f>cenpren!AG53</f>
        <v>6613.7947496982842</v>
      </c>
      <c r="L50" s="322">
        <f>cenpren!AH53</f>
        <v>6582.0306654648593</v>
      </c>
      <c r="M50" s="322">
        <f>cenpren!AI53</f>
        <v>6556.3261612880115</v>
      </c>
      <c r="N50" s="322">
        <f>cenpren!AJ53</f>
        <v>6476.9454656737298</v>
      </c>
      <c r="O50" s="322">
        <f>cenpren!AK53</f>
        <v>6393.5124605873589</v>
      </c>
      <c r="P50" s="322">
        <f>cenpren!AL53</f>
        <v>6334.2031264029647</v>
      </c>
      <c r="Q50" s="322">
        <f>cenpren!AM53</f>
        <v>6259.2294324323711</v>
      </c>
      <c r="R50" s="322">
        <f>cenpren!AN53</f>
        <v>6239.9943522342128</v>
      </c>
      <c r="S50" s="322">
        <f>cenpren!AO53</f>
        <v>6200.1722824329345</v>
      </c>
      <c r="T50" s="322">
        <f>cenpren!AP53</f>
        <v>6161.590828913555</v>
      </c>
      <c r="U50" s="322">
        <f>cenpren!AQ53</f>
        <v>6128.0090316714659</v>
      </c>
      <c r="V50" s="322">
        <f>cenpren!AR53</f>
        <v>6098.0242332043645</v>
      </c>
      <c r="W50" s="322">
        <f>cenpren!AS53</f>
        <v>6076.8298180008687</v>
      </c>
      <c r="X50" s="322">
        <f>cenpren!AT53</f>
        <v>6052.2222109235436</v>
      </c>
      <c r="Y50" s="322">
        <f>cenpren!AU53</f>
        <v>5933.0772732131882</v>
      </c>
      <c r="Z50" s="322">
        <f>cenpren!AV53</f>
        <v>5803.9122700635189</v>
      </c>
      <c r="AA50" s="322">
        <f>cenpren!AW53</f>
        <v>5761.2732425705499</v>
      </c>
      <c r="AB50" s="322">
        <f>cenpren!AX53</f>
        <v>5698.3961334960331</v>
      </c>
      <c r="AC50" s="322">
        <f>cenpren!AY53</f>
        <v>5629.2436799255402</v>
      </c>
      <c r="AD50" s="322">
        <f>cenpren!AZ53</f>
        <v>5523.2485408868379</v>
      </c>
      <c r="AE50" s="322">
        <f>cenpren!BA53</f>
        <v>5451.6015029445471</v>
      </c>
      <c r="AF50" s="322">
        <f>cenpren!BB53</f>
        <v>5400.6870626260552</v>
      </c>
    </row>
    <row r="51" spans="1:32" x14ac:dyDescent="0.35">
      <c r="A51" s="508" t="s">
        <v>1206</v>
      </c>
      <c r="B51" s="322">
        <f>cenpren!X68</f>
        <v>10.67847270618269</v>
      </c>
      <c r="C51" s="322">
        <f>cenpren!Y68</f>
        <v>10.773614315371075</v>
      </c>
      <c r="D51" s="322">
        <f>cenpren!Z68</f>
        <v>10.972117496882555</v>
      </c>
      <c r="E51" s="322">
        <f>cenpren!AA68</f>
        <v>10.874101390456657</v>
      </c>
      <c r="F51" s="322">
        <f>cenpren!AB68</f>
        <v>10.831849296051908</v>
      </c>
      <c r="G51" s="322">
        <f>cenpren!AC68</f>
        <v>10.740624842936151</v>
      </c>
      <c r="H51" s="322">
        <f>cenpren!AD68</f>
        <v>10.60154050730852</v>
      </c>
      <c r="I51" s="322">
        <f>cenpren!AE68</f>
        <v>10.412203827846449</v>
      </c>
      <c r="J51" s="322">
        <f>cenpren!AF68</f>
        <v>10.231314981494592</v>
      </c>
      <c r="K51" s="322">
        <f>cenpren!AG68</f>
        <v>10.184134415629661</v>
      </c>
      <c r="L51" s="322">
        <f>cenpren!AH68</f>
        <v>10.109210658257787</v>
      </c>
      <c r="M51" s="322">
        <f>cenpren!AI68</f>
        <v>9.9771108086274314</v>
      </c>
      <c r="N51" s="322">
        <f>cenpren!AJ68</f>
        <v>10.014051355304185</v>
      </c>
      <c r="O51" s="322">
        <f>cenpren!AK68</f>
        <v>9.9397675241858607</v>
      </c>
      <c r="P51" s="322">
        <f>cenpren!AL68</f>
        <v>9.9519133955399344</v>
      </c>
      <c r="Q51" s="322">
        <f>cenpren!AM68</f>
        <v>9.9023693884364548</v>
      </c>
      <c r="R51" s="322">
        <f>cenpren!AN68</f>
        <v>9.8484063553684571</v>
      </c>
      <c r="S51" s="322">
        <f>cenpren!AO68</f>
        <v>9.8723566265008085</v>
      </c>
      <c r="T51" s="322">
        <f>cenpren!AP68</f>
        <v>9.874686585106538</v>
      </c>
      <c r="U51" s="322">
        <f>cenpren!AQ68</f>
        <v>9.8583203034969085</v>
      </c>
      <c r="V51" s="322">
        <f>cenpren!AR68</f>
        <v>9.8355736782767504</v>
      </c>
      <c r="W51" s="322">
        <f>cenpren!AS68</f>
        <v>9.7835689011877136</v>
      </c>
      <c r="X51" s="322">
        <f>cenpren!AT68</f>
        <v>9.7526162471355136</v>
      </c>
      <c r="Y51" s="322">
        <f>cenpren!AU68</f>
        <v>9.5293737722761804</v>
      </c>
      <c r="Z51" s="322">
        <f>cenpren!AV68</f>
        <v>9.5089706204862274</v>
      </c>
      <c r="AA51" s="322">
        <f>cenpren!AW68</f>
        <v>9.4299063394560374</v>
      </c>
      <c r="AB51" s="322">
        <f>cenpren!AX68</f>
        <v>9.3834157187140157</v>
      </c>
      <c r="AC51" s="322">
        <f>cenpren!AY68</f>
        <v>9.3393211764749537</v>
      </c>
      <c r="AD51" s="322">
        <f>cenpren!AZ68</f>
        <v>9.2352552909014936</v>
      </c>
      <c r="AE51" s="322">
        <f>cenpren!BA68</f>
        <v>9.2604584191298134</v>
      </c>
      <c r="AF51" s="322">
        <f>cenpren!BB68</f>
        <v>9.2257355710775055</v>
      </c>
    </row>
    <row r="52" spans="1:32" x14ac:dyDescent="0.35">
      <c r="A52" s="508" t="s">
        <v>1207</v>
      </c>
      <c r="B52" s="322">
        <f>SUM(cenpren!X43,cenpren!X38)</f>
        <v>692.93605623788039</v>
      </c>
      <c r="C52" s="322">
        <f>SUM(cenpren!Y43,cenpren!Y38)</f>
        <v>688.80137121720725</v>
      </c>
      <c r="D52" s="322">
        <f>SUM(cenpren!Z43,cenpren!Z38)</f>
        <v>687.34925405274555</v>
      </c>
      <c r="E52" s="322">
        <f>SUM(cenpren!AA43,cenpren!AA38)</f>
        <v>675.60448047398393</v>
      </c>
      <c r="F52" s="322">
        <f>SUM(cenpren!AB43,cenpren!AB38)</f>
        <v>664.20039099343762</v>
      </c>
      <c r="G52" s="322">
        <f>SUM(cenpren!AC43,cenpren!AC38)</f>
        <v>661.24849800877712</v>
      </c>
      <c r="H52" s="322">
        <f>SUM(cenpren!AD43,cenpren!AD38)</f>
        <v>655.38954978085121</v>
      </c>
      <c r="I52" s="322">
        <f>SUM(cenpren!AE43,cenpren!AE38)</f>
        <v>650.83381535827255</v>
      </c>
      <c r="J52" s="322">
        <f>SUM(cenpren!AF43,cenpren!AF38)</f>
        <v>641.38968607057859</v>
      </c>
      <c r="K52" s="322">
        <f>SUM(cenpren!AG43,cenpren!AG38)</f>
        <v>635.86203500523925</v>
      </c>
      <c r="L52" s="322">
        <f>SUM(cenpren!AH43,cenpren!AH38)</f>
        <v>636.95196746951751</v>
      </c>
      <c r="M52" s="322">
        <f>SUM(cenpren!AI43,cenpren!AI38)</f>
        <v>636.044059855863</v>
      </c>
      <c r="N52" s="322">
        <f>SUM(cenpren!AJ43,cenpren!AJ38)</f>
        <v>632.67759469129646</v>
      </c>
      <c r="O52" s="322">
        <f>SUM(cenpren!AK43,cenpren!AK38)</f>
        <v>626.59131024656244</v>
      </c>
      <c r="P52" s="322">
        <f>SUM(cenpren!AL43,cenpren!AL38)</f>
        <v>623.83950790304414</v>
      </c>
      <c r="Q52" s="322">
        <f>SUM(cenpren!AM43,cenpren!AM38)</f>
        <v>616.32719218785235</v>
      </c>
      <c r="R52" s="322">
        <f>SUM(cenpren!AN43,cenpren!AN38)</f>
        <v>614.52643449263758</v>
      </c>
      <c r="S52" s="322">
        <f>SUM(cenpren!AO43,cenpren!AO38)</f>
        <v>612.3537411464481</v>
      </c>
      <c r="T52" s="322">
        <f>SUM(cenpren!AP43,cenpren!AP38)</f>
        <v>609.5576908897566</v>
      </c>
      <c r="U52" s="322">
        <f>SUM(cenpren!AQ43,cenpren!AQ38)</f>
        <v>606.62293199552141</v>
      </c>
      <c r="V52" s="322">
        <f>SUM(cenpren!AR43,cenpren!AR38)</f>
        <v>602.27068918658142</v>
      </c>
      <c r="W52" s="322">
        <f>SUM(cenpren!AS43,cenpren!AS38)</f>
        <v>600.37122913427777</v>
      </c>
      <c r="X52" s="322">
        <f>SUM(cenpren!AT43,cenpren!AT38)</f>
        <v>598.32387735415705</v>
      </c>
      <c r="Y52" s="322">
        <f>SUM(cenpren!AU43,cenpren!AU38)</f>
        <v>584.16901417358463</v>
      </c>
      <c r="Z52" s="322">
        <f>SUM(cenpren!AV43,cenpren!AV38)</f>
        <v>569.17553702994678</v>
      </c>
      <c r="AA52" s="322">
        <f>SUM(cenpren!AW43,cenpren!AW38)</f>
        <v>566.43500131720407</v>
      </c>
      <c r="AB52" s="322">
        <f>SUM(cenpren!AX43,cenpren!AX38)</f>
        <v>562.45572245992037</v>
      </c>
      <c r="AC52" s="322">
        <f>SUM(cenpren!AY43,cenpren!AY38)</f>
        <v>559.14872219374638</v>
      </c>
      <c r="AD52" s="322">
        <f>SUM(cenpren!AZ43,cenpren!AZ38)</f>
        <v>546.15814429014745</v>
      </c>
      <c r="AE52" s="322">
        <f>SUM(cenpren!BA43,cenpren!BA38)</f>
        <v>538.92086799443609</v>
      </c>
      <c r="AF52" s="322">
        <f>SUM(cenpren!BB43,cenpren!BB38)</f>
        <v>534.63819787642637</v>
      </c>
    </row>
    <row r="53" spans="1:32" x14ac:dyDescent="0.35">
      <c r="A53" s="508" t="s">
        <v>1208</v>
      </c>
      <c r="B53" s="322">
        <f>cenpren!X60</f>
        <v>160.29055752080086</v>
      </c>
      <c r="C53" s="322">
        <f>cenpren!Y60</f>
        <v>161.64685165400982</v>
      </c>
      <c r="D53" s="322">
        <f>cenpren!Z60</f>
        <v>165.67827567940682</v>
      </c>
      <c r="E53" s="322">
        <f>cenpren!AA60</f>
        <v>166.42344432772421</v>
      </c>
      <c r="F53" s="322">
        <f>cenpren!AB60</f>
        <v>167.32613136666566</v>
      </c>
      <c r="G53" s="322">
        <f>cenpren!AC60</f>
        <v>166.68809753818616</v>
      </c>
      <c r="H53" s="322">
        <f>cenpren!AD60</f>
        <v>164.48050299939533</v>
      </c>
      <c r="I53" s="322">
        <f>cenpren!AE60</f>
        <v>162.78627884179753</v>
      </c>
      <c r="J53" s="322">
        <f>cenpren!AF60</f>
        <v>161.27760583426789</v>
      </c>
      <c r="K53" s="322">
        <f>cenpren!AG60</f>
        <v>161.99540027657156</v>
      </c>
      <c r="L53" s="322">
        <f>cenpren!AH60</f>
        <v>161.94202561911374</v>
      </c>
      <c r="M53" s="322">
        <f>cenpren!AI60</f>
        <v>160.65505743007375</v>
      </c>
      <c r="N53" s="322">
        <f>cenpren!AJ60</f>
        <v>162.98558316562955</v>
      </c>
      <c r="O53" s="322">
        <f>cenpren!AK60</f>
        <v>162.69821052470914</v>
      </c>
      <c r="P53" s="322">
        <f>cenpren!AL60</f>
        <v>164.87718797903986</v>
      </c>
      <c r="Q53" s="322">
        <f>cenpren!AM60</f>
        <v>165.30469869062347</v>
      </c>
      <c r="R53" s="322">
        <f>cenpren!AN60</f>
        <v>165.06801086445981</v>
      </c>
      <c r="S53" s="322">
        <f>cenpren!AO60</f>
        <v>165.79313608804233</v>
      </c>
      <c r="T53" s="322">
        <f>cenpren!AP60</f>
        <v>166.07341854849241</v>
      </c>
      <c r="U53" s="322">
        <f>cenpren!AQ60</f>
        <v>165.76345610710743</v>
      </c>
      <c r="V53" s="322">
        <f>cenpren!AR60</f>
        <v>165.29003750050302</v>
      </c>
      <c r="W53" s="322">
        <f>cenpren!AS60</f>
        <v>164.52989614393027</v>
      </c>
      <c r="X53" s="322">
        <f>cenpren!AT60</f>
        <v>164.35080004044426</v>
      </c>
      <c r="Y53" s="322">
        <f>cenpren!AU60</f>
        <v>162.14866293197295</v>
      </c>
      <c r="Z53" s="322">
        <f>cenpren!AV60</f>
        <v>162.78735703841451</v>
      </c>
      <c r="AA53" s="322">
        <f>cenpren!AW60</f>
        <v>161.28567968485507</v>
      </c>
      <c r="AB53" s="322">
        <f>cenpren!AX60</f>
        <v>159.11157152593762</v>
      </c>
      <c r="AC53" s="322">
        <f>cenpren!AY60</f>
        <v>158.86221735349895</v>
      </c>
      <c r="AD53" s="322">
        <f>cenpren!AZ60</f>
        <v>156.69996540516283</v>
      </c>
      <c r="AE53" s="322">
        <f>cenpren!BA60</f>
        <v>156.94401475313481</v>
      </c>
      <c r="AF53" s="322">
        <f>cenpren!BB60</f>
        <v>155.72889667459785</v>
      </c>
    </row>
    <row r="54" spans="1:32" x14ac:dyDescent="0.35">
      <c r="A54" s="508" t="s">
        <v>1209</v>
      </c>
      <c r="B54" s="322">
        <v>0</v>
      </c>
      <c r="C54" s="322">
        <v>0</v>
      </c>
      <c r="D54" s="322">
        <v>0</v>
      </c>
      <c r="E54" s="322">
        <v>0</v>
      </c>
      <c r="F54" s="322">
        <v>0</v>
      </c>
      <c r="G54" s="322">
        <v>0</v>
      </c>
      <c r="H54" s="322">
        <v>0</v>
      </c>
      <c r="I54" s="322">
        <v>0</v>
      </c>
      <c r="J54" s="322">
        <v>0</v>
      </c>
      <c r="K54" s="322">
        <v>0</v>
      </c>
      <c r="L54" s="322">
        <v>0</v>
      </c>
      <c r="M54" s="322">
        <v>0</v>
      </c>
      <c r="N54" s="322">
        <v>0</v>
      </c>
      <c r="O54" s="322">
        <v>0</v>
      </c>
      <c r="P54" s="322">
        <v>0</v>
      </c>
      <c r="Q54" s="322">
        <v>0</v>
      </c>
      <c r="R54" s="322">
        <v>0</v>
      </c>
      <c r="S54" s="322">
        <v>0</v>
      </c>
      <c r="T54" s="322">
        <v>0</v>
      </c>
      <c r="U54" s="322">
        <v>0</v>
      </c>
      <c r="V54" s="322">
        <v>0</v>
      </c>
      <c r="W54" s="322">
        <v>0</v>
      </c>
      <c r="X54" s="322">
        <v>0</v>
      </c>
      <c r="Y54" s="322">
        <v>0</v>
      </c>
      <c r="Z54" s="322">
        <v>0</v>
      </c>
      <c r="AA54" s="322">
        <v>0</v>
      </c>
      <c r="AB54" s="322">
        <v>0</v>
      </c>
      <c r="AC54" s="322">
        <v>0</v>
      </c>
      <c r="AD54" s="322">
        <v>0</v>
      </c>
      <c r="AE54" s="322">
        <v>0</v>
      </c>
      <c r="AF54" s="322">
        <v>0</v>
      </c>
    </row>
    <row r="55" spans="1:32" x14ac:dyDescent="0.35">
      <c r="A55" s="508" t="s">
        <v>1210</v>
      </c>
      <c r="B55" s="322">
        <f>cenpren!X44</f>
        <v>58.03445845796012</v>
      </c>
      <c r="C55" s="322">
        <f>cenpren!Y44</f>
        <v>57.951749348442512</v>
      </c>
      <c r="D55" s="322">
        <f>cenpren!Z44</f>
        <v>57.489204230473312</v>
      </c>
      <c r="E55" s="322">
        <f>cenpren!AA44</f>
        <v>56.480930950662049</v>
      </c>
      <c r="F55" s="322">
        <f>cenpren!AB44</f>
        <v>55.559446349176838</v>
      </c>
      <c r="G55" s="322">
        <f>cenpren!AC44</f>
        <v>55.538244054558838</v>
      </c>
      <c r="H55" s="322">
        <f>cenpren!AD44</f>
        <v>55.307819752945093</v>
      </c>
      <c r="I55" s="322">
        <f>cenpren!AE44</f>
        <v>55.133011627535801</v>
      </c>
      <c r="J55" s="322">
        <f>cenpren!AF44</f>
        <v>54.509856612044906</v>
      </c>
      <c r="K55" s="322">
        <f>cenpren!AG44</f>
        <v>53.950033483781183</v>
      </c>
      <c r="L55" s="322">
        <f>cenpren!AH44</f>
        <v>54.027578420705602</v>
      </c>
      <c r="M55" s="322">
        <f>cenpren!AI44</f>
        <v>54.081741982621132</v>
      </c>
      <c r="N55" s="322">
        <f>cenpren!AJ44</f>
        <v>53.42941629290771</v>
      </c>
      <c r="O55" s="322">
        <f>cenpren!AK44</f>
        <v>52.749970388876527</v>
      </c>
      <c r="P55" s="322">
        <f>cenpren!AL44</f>
        <v>52.224748921896442</v>
      </c>
      <c r="Q55" s="322">
        <f>cenpren!AM44</f>
        <v>51.427865514034181</v>
      </c>
      <c r="R55" s="322">
        <f>cenpren!AN44</f>
        <v>51.333715772302718</v>
      </c>
      <c r="S55" s="322">
        <f>cenpren!AO44</f>
        <v>50.997886674038185</v>
      </c>
      <c r="T55" s="322">
        <f>cenpren!AP44</f>
        <v>50.669246729608524</v>
      </c>
      <c r="U55" s="322">
        <f>cenpren!AQ44</f>
        <v>50.390559457359586</v>
      </c>
      <c r="V55" s="322">
        <f>cenpren!AR44</f>
        <v>49.976920872012677</v>
      </c>
      <c r="W55" s="322">
        <f>cenpren!AS44</f>
        <v>49.859681814185748</v>
      </c>
      <c r="X55" s="322">
        <f>cenpren!AT44</f>
        <v>49.654079466689247</v>
      </c>
      <c r="Y55" s="322">
        <f>cenpren!AU44</f>
        <v>48.396668004084837</v>
      </c>
      <c r="Z55" s="322">
        <f>cenpren!AV44</f>
        <v>46.942880074088144</v>
      </c>
      <c r="AA55" s="322">
        <f>cenpren!AW44</f>
        <v>46.75982115029872</v>
      </c>
      <c r="AB55" s="322">
        <f>cenpren!AX44</f>
        <v>46.473478073782957</v>
      </c>
      <c r="AC55" s="322">
        <f>cenpren!AY44</f>
        <v>46.017407414910458</v>
      </c>
      <c r="AD55" s="322">
        <f>cenpren!AZ44</f>
        <v>45.005620400081881</v>
      </c>
      <c r="AE55" s="322">
        <f>cenpren!BA44</f>
        <v>44.204466781357731</v>
      </c>
      <c r="AF55" s="322">
        <f>cenpren!BB44</f>
        <v>43.75652969886611</v>
      </c>
    </row>
    <row r="56" spans="1:32" x14ac:dyDescent="0.35">
      <c r="A56" s="508" t="s">
        <v>1211</v>
      </c>
      <c r="B56" s="322">
        <f>cenpren!X34</f>
        <v>11.891058985258617</v>
      </c>
      <c r="C56" s="322">
        <f>cenpren!Y34</f>
        <v>11.669707220853203</v>
      </c>
      <c r="D56" s="322">
        <f>cenpren!Z34</f>
        <v>11.403182977592635</v>
      </c>
      <c r="E56" s="322">
        <f>cenpren!AA34</f>
        <v>11.138768725725209</v>
      </c>
      <c r="F56" s="322">
        <f>cenpren!AB34</f>
        <v>10.951853587464036</v>
      </c>
      <c r="G56" s="322">
        <f>cenpren!AC34</f>
        <v>10.822115067128637</v>
      </c>
      <c r="H56" s="322">
        <f>cenpren!AD34</f>
        <v>10.792854667287168</v>
      </c>
      <c r="I56" s="322">
        <f>cenpren!AE34</f>
        <v>10.766095013486876</v>
      </c>
      <c r="J56" s="322">
        <f>cenpren!AF34</f>
        <v>10.751611494515565</v>
      </c>
      <c r="K56" s="322">
        <f>cenpren!AG34</f>
        <v>10.613374508314298</v>
      </c>
      <c r="L56" s="322">
        <f>cenpren!AH34</f>
        <v>10.537883643221706</v>
      </c>
      <c r="M56" s="322">
        <f>cenpren!AI34</f>
        <v>10.382095276212372</v>
      </c>
      <c r="N56" s="322">
        <f>cenpren!AJ34</f>
        <v>10.067566370906013</v>
      </c>
      <c r="O56" s="322">
        <f>cenpren!AK34</f>
        <v>9.8163594853482525</v>
      </c>
      <c r="P56" s="322">
        <f>cenpren!AL34</f>
        <v>9.6341062901996732</v>
      </c>
      <c r="Q56" s="322">
        <f>cenpren!AM34</f>
        <v>9.4875471347853946</v>
      </c>
      <c r="R56" s="322">
        <f>cenpren!AN34</f>
        <v>9.4281296185650874</v>
      </c>
      <c r="S56" s="322">
        <f>cenpren!AO34</f>
        <v>9.2873070887759628</v>
      </c>
      <c r="T56" s="322">
        <f>cenpren!AP34</f>
        <v>9.1803152316405772</v>
      </c>
      <c r="U56" s="322">
        <f>cenpren!AQ34</f>
        <v>9.0822461249822748</v>
      </c>
      <c r="V56" s="322">
        <f>cenpren!AR34</f>
        <v>8.9779651354141574</v>
      </c>
      <c r="W56" s="322">
        <f>cenpren!AS34</f>
        <v>8.93016113576547</v>
      </c>
      <c r="X56" s="322">
        <f>cenpren!AT34</f>
        <v>8.820663264975888</v>
      </c>
      <c r="Y56" s="322">
        <f>cenpren!AU34</f>
        <v>8.6988382652491509</v>
      </c>
      <c r="Z56" s="322">
        <f>cenpren!AV34</f>
        <v>8.5886297023150213</v>
      </c>
      <c r="AA56" s="322">
        <f>cenpren!AW34</f>
        <v>8.4900047625094626</v>
      </c>
      <c r="AB56" s="322">
        <f>cenpren!AX34</f>
        <v>8.383073393929644</v>
      </c>
      <c r="AC56" s="322">
        <f>cenpren!AY34</f>
        <v>8.2447226878948303</v>
      </c>
      <c r="AD56" s="322">
        <f>cenpren!AZ34</f>
        <v>8.191351842677177</v>
      </c>
      <c r="AE56" s="322">
        <f>cenpren!BA34</f>
        <v>8.0073902760636066</v>
      </c>
      <c r="AF56" s="322">
        <f>cenpren!BB34</f>
        <v>7.8878828627343562</v>
      </c>
    </row>
    <row r="57" spans="1:32" x14ac:dyDescent="0.35">
      <c r="A57" s="508" t="s">
        <v>1212</v>
      </c>
      <c r="B57" s="322">
        <f>cenpren!X83</f>
        <v>0</v>
      </c>
      <c r="C57" s="322">
        <f>cenpren!Y83</f>
        <v>0</v>
      </c>
      <c r="D57" s="322">
        <f>cenpren!Z83</f>
        <v>0</v>
      </c>
      <c r="E57" s="322">
        <f>cenpren!AA83</f>
        <v>0</v>
      </c>
      <c r="F57" s="322">
        <f>cenpren!AB83</f>
        <v>0</v>
      </c>
      <c r="G57" s="322">
        <f>cenpren!AC83</f>
        <v>0</v>
      </c>
      <c r="H57" s="322">
        <f>cenpren!AD83</f>
        <v>0</v>
      </c>
      <c r="I57" s="322">
        <f>cenpren!AE83</f>
        <v>0</v>
      </c>
      <c r="J57" s="322">
        <f>cenpren!AF83</f>
        <v>0</v>
      </c>
      <c r="K57" s="322">
        <f>cenpren!AG83</f>
        <v>0</v>
      </c>
      <c r="L57" s="322">
        <f>cenpren!AH83</f>
        <v>0</v>
      </c>
      <c r="M57" s="322">
        <f>cenpren!AI83</f>
        <v>0</v>
      </c>
      <c r="N57" s="322">
        <f>cenpren!AJ83</f>
        <v>0</v>
      </c>
      <c r="O57" s="322">
        <f>cenpren!AK83</f>
        <v>0</v>
      </c>
      <c r="P57" s="322">
        <f>cenpren!AL83</f>
        <v>0</v>
      </c>
      <c r="Q57" s="322">
        <f>cenpren!AM83</f>
        <v>0</v>
      </c>
      <c r="R57" s="322">
        <f>cenpren!AN83</f>
        <v>0</v>
      </c>
      <c r="S57" s="322">
        <f>cenpren!AO83</f>
        <v>0</v>
      </c>
      <c r="T57" s="322">
        <f>cenpren!AP83</f>
        <v>0</v>
      </c>
      <c r="U57" s="322">
        <f>cenpren!AQ83</f>
        <v>0</v>
      </c>
      <c r="V57" s="322">
        <f>cenpren!AR83</f>
        <v>0</v>
      </c>
      <c r="W57" s="322">
        <f>cenpren!AS83</f>
        <v>0</v>
      </c>
      <c r="X57" s="322">
        <f>cenpren!AT83</f>
        <v>0</v>
      </c>
      <c r="Y57" s="322">
        <f>cenpren!AU83</f>
        <v>0</v>
      </c>
      <c r="Z57" s="322">
        <f>cenpren!AV83</f>
        <v>0</v>
      </c>
      <c r="AA57" s="322">
        <f>cenpren!AW83</f>
        <v>0</v>
      </c>
      <c r="AB57" s="322">
        <f>cenpren!AX83</f>
        <v>0</v>
      </c>
      <c r="AC57" s="322">
        <f>cenpren!AY83</f>
        <v>0</v>
      </c>
      <c r="AD57" s="322">
        <f>cenpren!AZ83</f>
        <v>0</v>
      </c>
      <c r="AE57" s="322">
        <f>cenpren!BA83</f>
        <v>0</v>
      </c>
      <c r="AF57" s="322">
        <f>cenpren!BB83</f>
        <v>0</v>
      </c>
    </row>
    <row r="58" spans="1:32" x14ac:dyDescent="0.35">
      <c r="A58" s="508"/>
    </row>
    <row r="59" spans="1:32" x14ac:dyDescent="0.35">
      <c r="A59" s="509" t="s">
        <v>1213</v>
      </c>
    </row>
    <row r="60" spans="1:32" x14ac:dyDescent="0.35">
      <c r="A60" s="353" t="s">
        <v>1146</v>
      </c>
    </row>
    <row r="61" spans="1:32" x14ac:dyDescent="0.35">
      <c r="A61" s="471" t="s">
        <v>30</v>
      </c>
      <c r="B61" s="322">
        <f>$U$16*$B28*B$45</f>
        <v>927.1896708686437</v>
      </c>
      <c r="C61" s="322">
        <f t="shared" ref="C61:AF69" si="3">$U$16*$B28*C$45</f>
        <v>926.42772009328132</v>
      </c>
      <c r="D61" s="322">
        <f t="shared" si="3"/>
        <v>925.16476646004946</v>
      </c>
      <c r="E61" s="322">
        <f t="shared" si="3"/>
        <v>915.75604534832542</v>
      </c>
      <c r="F61" s="322">
        <f t="shared" si="3"/>
        <v>906.02400163617835</v>
      </c>
      <c r="G61" s="322">
        <f t="shared" si="3"/>
        <v>901.76201612615216</v>
      </c>
      <c r="H61" s="322">
        <f t="shared" si="3"/>
        <v>895.61559660568969</v>
      </c>
      <c r="I61" s="322">
        <f t="shared" si="3"/>
        <v>891.07435925540756</v>
      </c>
      <c r="J61" s="322">
        <f t="shared" si="3"/>
        <v>880.82227710728864</v>
      </c>
      <c r="K61" s="322">
        <f t="shared" si="3"/>
        <v>876.47160779312117</v>
      </c>
      <c r="L61" s="322">
        <f t="shared" si="3"/>
        <v>873.14090894947662</v>
      </c>
      <c r="M61" s="322">
        <f t="shared" si="3"/>
        <v>869.54690260502514</v>
      </c>
      <c r="N61" s="322">
        <f t="shared" si="3"/>
        <v>863.15470223761952</v>
      </c>
      <c r="O61" s="322">
        <f t="shared" si="3"/>
        <v>854.17599638352897</v>
      </c>
      <c r="P61" s="322">
        <f t="shared" si="3"/>
        <v>849.48051086417706</v>
      </c>
      <c r="Q61" s="322">
        <f t="shared" si="3"/>
        <v>841.24154917843748</v>
      </c>
      <c r="R61" s="322">
        <f t="shared" si="3"/>
        <v>838.90780824539706</v>
      </c>
      <c r="S61" s="322">
        <f t="shared" si="3"/>
        <v>835.14517685529756</v>
      </c>
      <c r="T61" s="322">
        <f t="shared" si="3"/>
        <v>831.10047396887182</v>
      </c>
      <c r="U61" s="322">
        <f t="shared" si="3"/>
        <v>827.15210022279246</v>
      </c>
      <c r="V61" s="322">
        <f t="shared" si="3"/>
        <v>823.13906217853298</v>
      </c>
      <c r="W61" s="322">
        <f t="shared" si="3"/>
        <v>820.14830479673128</v>
      </c>
      <c r="X61" s="322">
        <f t="shared" si="3"/>
        <v>817.31799098247041</v>
      </c>
      <c r="Y61" s="322">
        <f t="shared" si="3"/>
        <v>802.40615663105359</v>
      </c>
      <c r="Z61" s="322">
        <f t="shared" si="3"/>
        <v>788.66291770393764</v>
      </c>
      <c r="AA61" s="322">
        <f t="shared" si="3"/>
        <v>782.84414389237372</v>
      </c>
      <c r="AB61" s="322">
        <f t="shared" si="3"/>
        <v>773.83942133176038</v>
      </c>
      <c r="AC61" s="322">
        <f t="shared" si="3"/>
        <v>766.08436655015828</v>
      </c>
      <c r="AD61" s="322">
        <f t="shared" si="3"/>
        <v>751.89951170230813</v>
      </c>
      <c r="AE61" s="322">
        <f t="shared" si="3"/>
        <v>744.31202236742536</v>
      </c>
      <c r="AF61" s="322">
        <f t="shared" si="3"/>
        <v>737.64359947739683</v>
      </c>
    </row>
    <row r="62" spans="1:32" x14ac:dyDescent="0.35">
      <c r="A62" s="471" t="s">
        <v>858</v>
      </c>
      <c r="B62" s="322">
        <f t="shared" ref="B62:Q70" si="4">$U$16*$B29*B$45</f>
        <v>320.86568814359572</v>
      </c>
      <c r="C62" s="322">
        <f t="shared" si="4"/>
        <v>320.6020054608075</v>
      </c>
      <c r="D62" s="322">
        <f t="shared" si="4"/>
        <v>320.16494441563776</v>
      </c>
      <c r="E62" s="322">
        <f t="shared" si="4"/>
        <v>316.90893772259926</v>
      </c>
      <c r="F62" s="322">
        <f t="shared" si="4"/>
        <v>313.54104116286288</v>
      </c>
      <c r="G62" s="322">
        <f t="shared" si="4"/>
        <v>312.06612728439893</v>
      </c>
      <c r="H62" s="322">
        <f t="shared" si="4"/>
        <v>309.93908123220899</v>
      </c>
      <c r="I62" s="322">
        <f t="shared" si="4"/>
        <v>308.36752872984283</v>
      </c>
      <c r="J62" s="322">
        <f t="shared" si="4"/>
        <v>304.81966630566478</v>
      </c>
      <c r="K62" s="322">
        <f t="shared" si="4"/>
        <v>303.31406227745367</v>
      </c>
      <c r="L62" s="322">
        <f t="shared" si="4"/>
        <v>302.1614319041409</v>
      </c>
      <c r="M62" s="322">
        <f t="shared" si="4"/>
        <v>300.91768064683396</v>
      </c>
      <c r="N62" s="322">
        <f t="shared" si="4"/>
        <v>298.70557903043243</v>
      </c>
      <c r="O62" s="322">
        <f t="shared" si="4"/>
        <v>295.59838454474249</v>
      </c>
      <c r="P62" s="322">
        <f t="shared" si="4"/>
        <v>293.97345251662398</v>
      </c>
      <c r="Q62" s="322">
        <f t="shared" si="4"/>
        <v>291.12225583708499</v>
      </c>
      <c r="R62" s="322">
        <f t="shared" si="3"/>
        <v>290.31463533185723</v>
      </c>
      <c r="S62" s="322">
        <f t="shared" si="3"/>
        <v>289.01252924919999</v>
      </c>
      <c r="T62" s="322">
        <f t="shared" si="3"/>
        <v>287.61280876506913</v>
      </c>
      <c r="U62" s="322">
        <f t="shared" si="3"/>
        <v>286.24642419577498</v>
      </c>
      <c r="V62" s="322">
        <f t="shared" si="3"/>
        <v>284.85766172993408</v>
      </c>
      <c r="W62" s="322">
        <f t="shared" si="3"/>
        <v>283.8226723900687</v>
      </c>
      <c r="X62" s="322">
        <f t="shared" si="3"/>
        <v>282.84320657179194</v>
      </c>
      <c r="Y62" s="322">
        <f t="shared" si="3"/>
        <v>277.6827780845245</v>
      </c>
      <c r="Z62" s="322">
        <f t="shared" si="3"/>
        <v>272.92675679328255</v>
      </c>
      <c r="AA62" s="322">
        <f t="shared" si="3"/>
        <v>270.91309667404261</v>
      </c>
      <c r="AB62" s="322">
        <f t="shared" si="3"/>
        <v>267.79689877869015</v>
      </c>
      <c r="AC62" s="322">
        <f t="shared" si="3"/>
        <v>265.11316419096681</v>
      </c>
      <c r="AD62" s="322">
        <f t="shared" si="3"/>
        <v>260.2043161364922</v>
      </c>
      <c r="AE62" s="322">
        <f t="shared" si="3"/>
        <v>257.57856968653607</v>
      </c>
      <c r="AF62" s="322">
        <f t="shared" si="3"/>
        <v>255.27087777983377</v>
      </c>
    </row>
    <row r="63" spans="1:32" x14ac:dyDescent="0.35">
      <c r="A63" s="471" t="s">
        <v>523</v>
      </c>
      <c r="B63" s="322">
        <f t="shared" si="4"/>
        <v>67.117025209056706</v>
      </c>
      <c r="C63" s="322">
        <f t="shared" si="3"/>
        <v>67.061869429171736</v>
      </c>
      <c r="D63" s="322">
        <f t="shared" si="3"/>
        <v>66.970447260113176</v>
      </c>
      <c r="E63" s="322">
        <f t="shared" si="3"/>
        <v>66.289372619312928</v>
      </c>
      <c r="F63" s="322">
        <f t="shared" si="3"/>
        <v>65.584893434863133</v>
      </c>
      <c r="G63" s="322">
        <f t="shared" si="3"/>
        <v>65.276378577650519</v>
      </c>
      <c r="H63" s="322">
        <f t="shared" si="3"/>
        <v>64.831454085001837</v>
      </c>
      <c r="I63" s="322">
        <f t="shared" si="3"/>
        <v>64.502724860232064</v>
      </c>
      <c r="J63" s="322">
        <f t="shared" si="3"/>
        <v>63.760601346996651</v>
      </c>
      <c r="K63" s="322">
        <f t="shared" si="3"/>
        <v>63.445666882981669</v>
      </c>
      <c r="L63" s="322">
        <f t="shared" si="3"/>
        <v>63.204565622607149</v>
      </c>
      <c r="M63" s="322">
        <f t="shared" si="3"/>
        <v>62.944404166973079</v>
      </c>
      <c r="N63" s="322">
        <f t="shared" si="3"/>
        <v>62.481688191288654</v>
      </c>
      <c r="O63" s="322">
        <f t="shared" si="3"/>
        <v>61.831741318402194</v>
      </c>
      <c r="P63" s="322">
        <f t="shared" si="3"/>
        <v>61.491846440501043</v>
      </c>
      <c r="Q63" s="322">
        <f t="shared" si="3"/>
        <v>60.895447864748824</v>
      </c>
      <c r="R63" s="322">
        <f t="shared" si="3"/>
        <v>60.726513984275869</v>
      </c>
      <c r="S63" s="322">
        <f t="shared" si="3"/>
        <v>60.454146168071539</v>
      </c>
      <c r="T63" s="322">
        <f t="shared" si="3"/>
        <v>60.161359876204145</v>
      </c>
      <c r="U63" s="322">
        <f t="shared" si="3"/>
        <v>59.875546618597305</v>
      </c>
      <c r="V63" s="322">
        <f t="shared" si="3"/>
        <v>59.585052468323681</v>
      </c>
      <c r="W63" s="322">
        <f t="shared" si="3"/>
        <v>59.368558750915781</v>
      </c>
      <c r="X63" s="322">
        <f t="shared" si="3"/>
        <v>59.163679156600068</v>
      </c>
      <c r="Y63" s="322">
        <f t="shared" si="3"/>
        <v>58.084247414074639</v>
      </c>
      <c r="Z63" s="322">
        <f t="shared" si="3"/>
        <v>57.089407477321281</v>
      </c>
      <c r="AA63" s="322">
        <f t="shared" si="3"/>
        <v>56.668200467723494</v>
      </c>
      <c r="AB63" s="322">
        <f t="shared" si="3"/>
        <v>56.016370308167211</v>
      </c>
      <c r="AC63" s="322">
        <f t="shared" si="3"/>
        <v>55.455000586709062</v>
      </c>
      <c r="AD63" s="322">
        <f t="shared" si="3"/>
        <v>54.428193138004374</v>
      </c>
      <c r="AE63" s="322">
        <f t="shared" si="3"/>
        <v>53.878953075304281</v>
      </c>
      <c r="AF63" s="322">
        <f t="shared" si="3"/>
        <v>53.396242017063742</v>
      </c>
    </row>
    <row r="64" spans="1:32" x14ac:dyDescent="0.35">
      <c r="A64" s="471" t="s">
        <v>53</v>
      </c>
      <c r="B64" s="322">
        <f t="shared" si="4"/>
        <v>0.83544719106385634</v>
      </c>
      <c r="C64" s="322">
        <f t="shared" si="3"/>
        <v>0.83476063290320612</v>
      </c>
      <c r="D64" s="322">
        <f t="shared" si="3"/>
        <v>0.83362264452986834</v>
      </c>
      <c r="E64" s="322">
        <f t="shared" si="3"/>
        <v>0.82514488655729634</v>
      </c>
      <c r="F64" s="322">
        <f t="shared" si="3"/>
        <v>0.8163757977310514</v>
      </c>
      <c r="G64" s="322">
        <f t="shared" si="3"/>
        <v>0.81253552218163727</v>
      </c>
      <c r="H64" s="322">
        <f t="shared" si="3"/>
        <v>0.80699727139562527</v>
      </c>
      <c r="I64" s="322">
        <f t="shared" si="3"/>
        <v>0.80290537509064053</v>
      </c>
      <c r="J64" s="322">
        <f t="shared" si="3"/>
        <v>0.79366770398373787</v>
      </c>
      <c r="K64" s="322">
        <f t="shared" si="3"/>
        <v>0.78974751961157619</v>
      </c>
      <c r="L64" s="322">
        <f t="shared" si="3"/>
        <v>0.78674638286401566</v>
      </c>
      <c r="M64" s="322">
        <f t="shared" si="3"/>
        <v>0.78350799205847033</v>
      </c>
      <c r="N64" s="322">
        <f t="shared" si="3"/>
        <v>0.77774827966147686</v>
      </c>
      <c r="O64" s="322">
        <f t="shared" si="3"/>
        <v>0.76965798829945065</v>
      </c>
      <c r="P64" s="322">
        <f t="shared" si="3"/>
        <v>0.76542710619293575</v>
      </c>
      <c r="Q64" s="322">
        <f t="shared" si="3"/>
        <v>0.75800336365794263</v>
      </c>
      <c r="R64" s="322">
        <f t="shared" si="3"/>
        <v>0.7559005389949448</v>
      </c>
      <c r="S64" s="322">
        <f t="shared" si="3"/>
        <v>0.75251020805767022</v>
      </c>
      <c r="T64" s="322">
        <f t="shared" si="3"/>
        <v>0.74886571570478788</v>
      </c>
      <c r="U64" s="322">
        <f t="shared" si="3"/>
        <v>0.74530802102906757</v>
      </c>
      <c r="V64" s="322">
        <f t="shared" si="3"/>
        <v>0.74169206038256041</v>
      </c>
      <c r="W64" s="322">
        <f t="shared" si="3"/>
        <v>0.73899722896641784</v>
      </c>
      <c r="X64" s="322">
        <f t="shared" si="3"/>
        <v>0.73644696573523005</v>
      </c>
      <c r="Y64" s="322">
        <f t="shared" si="3"/>
        <v>0.72301061013947654</v>
      </c>
      <c r="Z64" s="322">
        <f t="shared" si="3"/>
        <v>0.71062722115389643</v>
      </c>
      <c r="AA64" s="322">
        <f t="shared" si="3"/>
        <v>0.70538419657214857</v>
      </c>
      <c r="AB64" s="322">
        <f t="shared" si="3"/>
        <v>0.69727046277426674</v>
      </c>
      <c r="AC64" s="322">
        <f t="shared" si="3"/>
        <v>0.69028274608867646</v>
      </c>
      <c r="AD64" s="322">
        <f t="shared" si="3"/>
        <v>0.67750143767830284</v>
      </c>
      <c r="AE64" s="322">
        <f t="shared" si="3"/>
        <v>0.67066470636946929</v>
      </c>
      <c r="AF64" s="322">
        <f t="shared" si="3"/>
        <v>0.6646561027931579</v>
      </c>
    </row>
    <row r="65" spans="1:32" x14ac:dyDescent="0.35">
      <c r="A65" s="471" t="s">
        <v>89</v>
      </c>
      <c r="B65" s="322">
        <f t="shared" si="4"/>
        <v>80.377284538526126</v>
      </c>
      <c r="C65" s="322">
        <f t="shared" si="3"/>
        <v>80.311231673400613</v>
      </c>
      <c r="D65" s="322">
        <f t="shared" si="3"/>
        <v>80.201747296334432</v>
      </c>
      <c r="E65" s="322">
        <f t="shared" si="3"/>
        <v>79.386113259738465</v>
      </c>
      <c r="F65" s="322">
        <f t="shared" si="3"/>
        <v>78.542450661707392</v>
      </c>
      <c r="G65" s="322">
        <f t="shared" si="3"/>
        <v>78.172982760153332</v>
      </c>
      <c r="H65" s="322">
        <f t="shared" si="3"/>
        <v>77.640154875836487</v>
      </c>
      <c r="I65" s="322">
        <f t="shared" si="3"/>
        <v>77.24647886958995</v>
      </c>
      <c r="J65" s="322">
        <f t="shared" si="3"/>
        <v>76.357734581531062</v>
      </c>
      <c r="K65" s="322">
        <f t="shared" si="3"/>
        <v>75.980578756369354</v>
      </c>
      <c r="L65" s="322">
        <f t="shared" si="3"/>
        <v>75.691843304412757</v>
      </c>
      <c r="M65" s="322">
        <f t="shared" si="3"/>
        <v>75.38028194899924</v>
      </c>
      <c r="N65" s="322">
        <f t="shared" si="3"/>
        <v>74.826147531952842</v>
      </c>
      <c r="O65" s="322">
        <f t="shared" si="3"/>
        <v>74.047791152566248</v>
      </c>
      <c r="P65" s="322">
        <f t="shared" si="3"/>
        <v>73.640743503640337</v>
      </c>
      <c r="Q65" s="322">
        <f t="shared" si="3"/>
        <v>72.926514917491076</v>
      </c>
      <c r="R65" s="322">
        <f t="shared" si="3"/>
        <v>72.724204899478849</v>
      </c>
      <c r="S65" s="322">
        <f t="shared" si="3"/>
        <v>72.398025582174441</v>
      </c>
      <c r="T65" s="322">
        <f t="shared" si="3"/>
        <v>72.04739372658932</v>
      </c>
      <c r="U65" s="322">
        <f t="shared" si="3"/>
        <v>71.70511256230958</v>
      </c>
      <c r="V65" s="322">
        <f t="shared" si="3"/>
        <v>71.357225704979527</v>
      </c>
      <c r="W65" s="322">
        <f t="shared" si="3"/>
        <v>71.097959489429954</v>
      </c>
      <c r="X65" s="322">
        <f t="shared" si="3"/>
        <v>70.852601990387669</v>
      </c>
      <c r="Y65" s="322">
        <f t="shared" si="3"/>
        <v>69.559907744201453</v>
      </c>
      <c r="Z65" s="322">
        <f t="shared" si="3"/>
        <v>68.368518042145283</v>
      </c>
      <c r="AA65" s="322">
        <f t="shared" si="3"/>
        <v>67.864093485863037</v>
      </c>
      <c r="AB65" s="322">
        <f t="shared" si="3"/>
        <v>67.083481740299874</v>
      </c>
      <c r="AC65" s="322">
        <f t="shared" si="3"/>
        <v>66.411202632392303</v>
      </c>
      <c r="AD65" s="322">
        <f t="shared" si="3"/>
        <v>65.181529621502094</v>
      </c>
      <c r="AE65" s="322">
        <f t="shared" si="3"/>
        <v>64.523776619754841</v>
      </c>
      <c r="AF65" s="322">
        <f t="shared" si="3"/>
        <v>63.945696706986929</v>
      </c>
    </row>
    <row r="66" spans="1:32" x14ac:dyDescent="0.35">
      <c r="A66" s="471" t="s">
        <v>321</v>
      </c>
      <c r="B66" s="322">
        <f t="shared" si="4"/>
        <v>115.62277777544494</v>
      </c>
      <c r="C66" s="322">
        <f t="shared" si="3"/>
        <v>115.5277606846128</v>
      </c>
      <c r="D66" s="322">
        <f t="shared" si="3"/>
        <v>115.3702673346933</v>
      </c>
      <c r="E66" s="322">
        <f t="shared" si="3"/>
        <v>114.19697722541842</v>
      </c>
      <c r="F66" s="322">
        <f t="shared" si="3"/>
        <v>112.98336801170026</v>
      </c>
      <c r="G66" s="322">
        <f t="shared" si="3"/>
        <v>112.45188818724725</v>
      </c>
      <c r="H66" s="322">
        <f t="shared" si="3"/>
        <v>111.68541491790711</v>
      </c>
      <c r="I66" s="322">
        <f t="shared" si="3"/>
        <v>111.11911171860021</v>
      </c>
      <c r="J66" s="322">
        <f t="shared" si="3"/>
        <v>109.84065246350839</v>
      </c>
      <c r="K66" s="322">
        <f t="shared" si="3"/>
        <v>109.29811355578397</v>
      </c>
      <c r="L66" s="322">
        <f t="shared" si="3"/>
        <v>108.88276741428214</v>
      </c>
      <c r="M66" s="322">
        <f t="shared" si="3"/>
        <v>108.43458619533183</v>
      </c>
      <c r="N66" s="322">
        <f t="shared" si="3"/>
        <v>107.63746346435462</v>
      </c>
      <c r="O66" s="322">
        <f t="shared" si="3"/>
        <v>106.51779729000434</v>
      </c>
      <c r="P66" s="322">
        <f t="shared" si="3"/>
        <v>105.93225897372518</v>
      </c>
      <c r="Q66" s="322">
        <f t="shared" si="3"/>
        <v>104.90484067300339</v>
      </c>
      <c r="R66" s="322">
        <f t="shared" si="3"/>
        <v>104.61381757625816</v>
      </c>
      <c r="S66" s="322">
        <f t="shared" si="3"/>
        <v>104.14460840931302</v>
      </c>
      <c r="T66" s="322">
        <f t="shared" si="3"/>
        <v>103.64022424963319</v>
      </c>
      <c r="U66" s="322">
        <f t="shared" si="3"/>
        <v>103.14785256500298</v>
      </c>
      <c r="V66" s="322">
        <f t="shared" si="3"/>
        <v>102.64741708715613</v>
      </c>
      <c r="W66" s="322">
        <f t="shared" si="3"/>
        <v>102.27446246201198</v>
      </c>
      <c r="X66" s="322">
        <f t="shared" si="3"/>
        <v>101.92151553490217</v>
      </c>
      <c r="Y66" s="322">
        <f t="shared" si="3"/>
        <v>100.06197399382478</v>
      </c>
      <c r="Z66" s="322">
        <f t="shared" si="3"/>
        <v>98.348159107496201</v>
      </c>
      <c r="AA66" s="322">
        <f t="shared" si="3"/>
        <v>97.622544044604339</v>
      </c>
      <c r="AB66" s="322">
        <f t="shared" si="3"/>
        <v>96.499633524494769</v>
      </c>
      <c r="AC66" s="322">
        <f t="shared" si="3"/>
        <v>95.532559576389275</v>
      </c>
      <c r="AD66" s="322">
        <f t="shared" si="3"/>
        <v>93.763674124598808</v>
      </c>
      <c r="AE66" s="322">
        <f t="shared" si="3"/>
        <v>92.817495989958019</v>
      </c>
      <c r="AF66" s="322">
        <f t="shared" si="3"/>
        <v>91.985927647307989</v>
      </c>
    </row>
    <row r="67" spans="1:32" x14ac:dyDescent="0.35">
      <c r="A67" s="471" t="s">
        <v>88</v>
      </c>
      <c r="B67" s="322">
        <f t="shared" si="4"/>
        <v>0</v>
      </c>
      <c r="C67" s="322">
        <f t="shared" si="3"/>
        <v>0</v>
      </c>
      <c r="D67" s="322">
        <f t="shared" si="3"/>
        <v>0</v>
      </c>
      <c r="E67" s="322">
        <f t="shared" si="3"/>
        <v>0</v>
      </c>
      <c r="F67" s="322">
        <f t="shared" si="3"/>
        <v>0</v>
      </c>
      <c r="G67" s="322">
        <f t="shared" si="3"/>
        <v>0</v>
      </c>
      <c r="H67" s="322">
        <f t="shared" si="3"/>
        <v>0</v>
      </c>
      <c r="I67" s="322">
        <f t="shared" si="3"/>
        <v>0</v>
      </c>
      <c r="J67" s="322">
        <f t="shared" si="3"/>
        <v>0</v>
      </c>
      <c r="K67" s="322">
        <f t="shared" si="3"/>
        <v>0</v>
      </c>
      <c r="L67" s="322">
        <f t="shared" si="3"/>
        <v>0</v>
      </c>
      <c r="M67" s="322">
        <f t="shared" si="3"/>
        <v>0</v>
      </c>
      <c r="N67" s="322">
        <f t="shared" si="3"/>
        <v>0</v>
      </c>
      <c r="O67" s="322">
        <f t="shared" si="3"/>
        <v>0</v>
      </c>
      <c r="P67" s="322">
        <f t="shared" si="3"/>
        <v>0</v>
      </c>
      <c r="Q67" s="322">
        <f t="shared" si="3"/>
        <v>0</v>
      </c>
      <c r="R67" s="322">
        <f t="shared" si="3"/>
        <v>0</v>
      </c>
      <c r="S67" s="322">
        <f t="shared" si="3"/>
        <v>0</v>
      </c>
      <c r="T67" s="322">
        <f t="shared" si="3"/>
        <v>0</v>
      </c>
      <c r="U67" s="322">
        <f t="shared" si="3"/>
        <v>0</v>
      </c>
      <c r="V67" s="322">
        <f t="shared" si="3"/>
        <v>0</v>
      </c>
      <c r="W67" s="322">
        <f t="shared" si="3"/>
        <v>0</v>
      </c>
      <c r="X67" s="322">
        <f t="shared" si="3"/>
        <v>0</v>
      </c>
      <c r="Y67" s="322">
        <f t="shared" si="3"/>
        <v>0</v>
      </c>
      <c r="Z67" s="322">
        <f t="shared" si="3"/>
        <v>0</v>
      </c>
      <c r="AA67" s="322">
        <f t="shared" si="3"/>
        <v>0</v>
      </c>
      <c r="AB67" s="322">
        <f t="shared" si="3"/>
        <v>0</v>
      </c>
      <c r="AC67" s="322">
        <f t="shared" si="3"/>
        <v>0</v>
      </c>
      <c r="AD67" s="322">
        <f t="shared" si="3"/>
        <v>0</v>
      </c>
      <c r="AE67" s="322">
        <f t="shared" si="3"/>
        <v>0</v>
      </c>
      <c r="AF67" s="322">
        <f t="shared" si="3"/>
        <v>0</v>
      </c>
    </row>
    <row r="68" spans="1:32" x14ac:dyDescent="0.35">
      <c r="A68" s="471" t="s">
        <v>90</v>
      </c>
      <c r="B68" s="322">
        <f t="shared" si="4"/>
        <v>0</v>
      </c>
      <c r="C68" s="322">
        <f t="shared" si="3"/>
        <v>0</v>
      </c>
      <c r="D68" s="322">
        <f t="shared" si="3"/>
        <v>0</v>
      </c>
      <c r="E68" s="322">
        <f t="shared" si="3"/>
        <v>0</v>
      </c>
      <c r="F68" s="322">
        <f t="shared" si="3"/>
        <v>0</v>
      </c>
      <c r="G68" s="322">
        <f t="shared" si="3"/>
        <v>0</v>
      </c>
      <c r="H68" s="322">
        <f t="shared" si="3"/>
        <v>0</v>
      </c>
      <c r="I68" s="322">
        <f t="shared" si="3"/>
        <v>0</v>
      </c>
      <c r="J68" s="322">
        <f t="shared" si="3"/>
        <v>0</v>
      </c>
      <c r="K68" s="322">
        <f t="shared" si="3"/>
        <v>0</v>
      </c>
      <c r="L68" s="322">
        <f t="shared" si="3"/>
        <v>0</v>
      </c>
      <c r="M68" s="322">
        <f t="shared" si="3"/>
        <v>0</v>
      </c>
      <c r="N68" s="322">
        <f t="shared" si="3"/>
        <v>0</v>
      </c>
      <c r="O68" s="322">
        <f t="shared" si="3"/>
        <v>0</v>
      </c>
      <c r="P68" s="322">
        <f t="shared" si="3"/>
        <v>0</v>
      </c>
      <c r="Q68" s="322">
        <f t="shared" si="3"/>
        <v>0</v>
      </c>
      <c r="R68" s="322">
        <f t="shared" si="3"/>
        <v>0</v>
      </c>
      <c r="S68" s="322">
        <f t="shared" si="3"/>
        <v>0</v>
      </c>
      <c r="T68" s="322">
        <f t="shared" si="3"/>
        <v>0</v>
      </c>
      <c r="U68" s="322">
        <f t="shared" si="3"/>
        <v>0</v>
      </c>
      <c r="V68" s="322">
        <f t="shared" si="3"/>
        <v>0</v>
      </c>
      <c r="W68" s="322">
        <f t="shared" si="3"/>
        <v>0</v>
      </c>
      <c r="X68" s="322">
        <f t="shared" si="3"/>
        <v>0</v>
      </c>
      <c r="Y68" s="322">
        <f t="shared" si="3"/>
        <v>0</v>
      </c>
      <c r="Z68" s="322">
        <f t="shared" si="3"/>
        <v>0</v>
      </c>
      <c r="AA68" s="322">
        <f t="shared" si="3"/>
        <v>0</v>
      </c>
      <c r="AB68" s="322">
        <f t="shared" si="3"/>
        <v>0</v>
      </c>
      <c r="AC68" s="322">
        <f t="shared" si="3"/>
        <v>0</v>
      </c>
      <c r="AD68" s="322">
        <f t="shared" si="3"/>
        <v>0</v>
      </c>
      <c r="AE68" s="322">
        <f t="shared" si="3"/>
        <v>0</v>
      </c>
      <c r="AF68" s="322">
        <f t="shared" si="3"/>
        <v>0</v>
      </c>
    </row>
    <row r="69" spans="1:32" x14ac:dyDescent="0.35">
      <c r="A69" s="471" t="s">
        <v>859</v>
      </c>
      <c r="B69" s="322">
        <f t="shared" si="4"/>
        <v>3.3210323123035283E-2</v>
      </c>
      <c r="C69" s="322">
        <f t="shared" si="3"/>
        <v>3.3183031370065334E-2</v>
      </c>
      <c r="D69" s="322">
        <f t="shared" si="3"/>
        <v>3.3137794565162464E-2</v>
      </c>
      <c r="E69" s="322">
        <f t="shared" si="3"/>
        <v>3.2800790521532279E-2</v>
      </c>
      <c r="F69" s="322">
        <f t="shared" si="3"/>
        <v>3.2452205624091485E-2</v>
      </c>
      <c r="G69" s="322">
        <f t="shared" si="3"/>
        <v>3.2299548707841484E-2</v>
      </c>
      <c r="H69" s="322">
        <f t="shared" si="3"/>
        <v>3.2079394639329205E-2</v>
      </c>
      <c r="I69" s="322">
        <f t="shared" si="3"/>
        <v>3.191673540732981E-2</v>
      </c>
      <c r="J69" s="322">
        <f t="shared" si="3"/>
        <v>3.1549523636620634E-2</v>
      </c>
      <c r="K69" s="322">
        <f t="shared" si="3"/>
        <v>3.1393690220584393E-2</v>
      </c>
      <c r="L69" s="322">
        <f t="shared" si="3"/>
        <v>3.127439037471863E-2</v>
      </c>
      <c r="M69" s="322">
        <f t="shared" si="3"/>
        <v>3.1145659311641052E-2</v>
      </c>
      <c r="N69" s="322">
        <f t="shared" si="3"/>
        <v>3.0916701800207773E-2</v>
      </c>
      <c r="O69" s="322">
        <f t="shared" si="3"/>
        <v>3.0595100156003002E-2</v>
      </c>
      <c r="P69" s="322">
        <f t="shared" si="3"/>
        <v>3.0426916022576325E-2</v>
      </c>
      <c r="Q69" s="322">
        <f t="shared" si="3"/>
        <v>3.0131810729259828E-2</v>
      </c>
      <c r="R69" s="322">
        <f t="shared" si="3"/>
        <v>3.0048220183649978E-2</v>
      </c>
      <c r="S69" s="322">
        <f t="shared" si="3"/>
        <v>2.9913449264404281E-2</v>
      </c>
      <c r="T69" s="322">
        <f t="shared" si="3"/>
        <v>2.9768575034227595E-2</v>
      </c>
      <c r="U69" s="322">
        <f t="shared" si="3"/>
        <v>2.9627151146497097E-2</v>
      </c>
      <c r="V69" s="322">
        <f t="shared" si="3"/>
        <v>2.9483411095952712E-2</v>
      </c>
      <c r="W69" s="322">
        <f t="shared" si="3"/>
        <v>2.937628736264021E-2</v>
      </c>
      <c r="X69" s="322">
        <f t="shared" si="3"/>
        <v>2.9274910439164421E-2</v>
      </c>
      <c r="Y69" s="322">
        <f t="shared" si="3"/>
        <v>2.8740794440327018E-2</v>
      </c>
      <c r="Z69" s="322">
        <f t="shared" si="3"/>
        <v>2.824853549928532E-2</v>
      </c>
      <c r="AA69" s="322">
        <f t="shared" si="3"/>
        <v>2.8040117130818325E-2</v>
      </c>
      <c r="AB69" s="322">
        <f t="shared" si="3"/>
        <v>2.7717583613387001E-2</v>
      </c>
      <c r="AC69" s="322">
        <f t="shared" si="3"/>
        <v>2.7439811024643039E-2</v>
      </c>
      <c r="AD69" s="322">
        <f t="shared" si="3"/>
        <v>2.6931734168578497E-2</v>
      </c>
      <c r="AE69" s="322">
        <f t="shared" si="3"/>
        <v>2.6659963483009957E-2</v>
      </c>
      <c r="AF69" s="322">
        <f t="shared" si="3"/>
        <v>2.6421112160721804E-2</v>
      </c>
    </row>
    <row r="70" spans="1:32" x14ac:dyDescent="0.35">
      <c r="A70" s="471" t="s">
        <v>31</v>
      </c>
      <c r="B70" s="322">
        <f t="shared" si="4"/>
        <v>0</v>
      </c>
      <c r="C70" s="322">
        <f t="shared" si="4"/>
        <v>0</v>
      </c>
      <c r="D70" s="322">
        <f t="shared" si="4"/>
        <v>0</v>
      </c>
      <c r="E70" s="322">
        <f t="shared" si="4"/>
        <v>0</v>
      </c>
      <c r="F70" s="322">
        <f t="shared" si="4"/>
        <v>0</v>
      </c>
      <c r="G70" s="322">
        <f t="shared" si="4"/>
        <v>0</v>
      </c>
      <c r="H70" s="322">
        <f t="shared" si="4"/>
        <v>0</v>
      </c>
      <c r="I70" s="322">
        <f t="shared" si="4"/>
        <v>0</v>
      </c>
      <c r="J70" s="322">
        <f t="shared" si="4"/>
        <v>0</v>
      </c>
      <c r="K70" s="322">
        <f t="shared" si="4"/>
        <v>0</v>
      </c>
      <c r="L70" s="322">
        <f t="shared" si="4"/>
        <v>0</v>
      </c>
      <c r="M70" s="322">
        <f t="shared" si="4"/>
        <v>0</v>
      </c>
      <c r="N70" s="322">
        <f t="shared" si="4"/>
        <v>0</v>
      </c>
      <c r="O70" s="322">
        <f t="shared" si="4"/>
        <v>0</v>
      </c>
      <c r="P70" s="322">
        <f t="shared" si="4"/>
        <v>0</v>
      </c>
      <c r="Q70" s="322">
        <f t="shared" si="4"/>
        <v>0</v>
      </c>
      <c r="R70" s="322">
        <f t="shared" ref="R70:AF70" si="5">$U$16*$B37*R$45</f>
        <v>0</v>
      </c>
      <c r="S70" s="322">
        <f t="shared" si="5"/>
        <v>0</v>
      </c>
      <c r="T70" s="322">
        <f t="shared" si="5"/>
        <v>0</v>
      </c>
      <c r="U70" s="322">
        <f t="shared" si="5"/>
        <v>0</v>
      </c>
      <c r="V70" s="322">
        <f t="shared" si="5"/>
        <v>0</v>
      </c>
      <c r="W70" s="322">
        <f t="shared" si="5"/>
        <v>0</v>
      </c>
      <c r="X70" s="322">
        <f t="shared" si="5"/>
        <v>0</v>
      </c>
      <c r="Y70" s="322">
        <f t="shared" si="5"/>
        <v>0</v>
      </c>
      <c r="Z70" s="322">
        <f t="shared" si="5"/>
        <v>0</v>
      </c>
      <c r="AA70" s="322">
        <f t="shared" si="5"/>
        <v>0</v>
      </c>
      <c r="AB70" s="322">
        <f t="shared" si="5"/>
        <v>0</v>
      </c>
      <c r="AC70" s="322">
        <f t="shared" si="5"/>
        <v>0</v>
      </c>
      <c r="AD70" s="322">
        <f t="shared" si="5"/>
        <v>0</v>
      </c>
      <c r="AE70" s="322">
        <f t="shared" si="5"/>
        <v>0</v>
      </c>
      <c r="AF70" s="322">
        <f t="shared" si="5"/>
        <v>0</v>
      </c>
    </row>
    <row r="72" spans="1:32" x14ac:dyDescent="0.35">
      <c r="A72" s="353" t="s">
        <v>1132</v>
      </c>
    </row>
    <row r="73" spans="1:32" x14ac:dyDescent="0.35">
      <c r="A73" s="471" t="s">
        <v>30</v>
      </c>
      <c r="B73" s="322">
        <f>$U$17*$E28*B$45</f>
        <v>684.78544674841385</v>
      </c>
      <c r="C73" s="322">
        <f t="shared" ref="C73:AF81" si="6">$U$17*$E28*C$45</f>
        <v>684.22270018371375</v>
      </c>
      <c r="D73" s="322">
        <f t="shared" si="6"/>
        <v>683.28993281676821</v>
      </c>
      <c r="E73" s="322">
        <f t="shared" si="6"/>
        <v>676.34102528225367</v>
      </c>
      <c r="F73" s="322">
        <f t="shared" si="6"/>
        <v>669.15332452308303</v>
      </c>
      <c r="G73" s="322">
        <f t="shared" si="6"/>
        <v>666.00559138582298</v>
      </c>
      <c r="H73" s="322">
        <f t="shared" si="6"/>
        <v>661.46609017106084</v>
      </c>
      <c r="I73" s="322">
        <f t="shared" si="6"/>
        <v>658.11211272134426</v>
      </c>
      <c r="J73" s="322">
        <f t="shared" si="6"/>
        <v>650.54033223836723</v>
      </c>
      <c r="K73" s="322">
        <f t="shared" si="6"/>
        <v>647.32710076743683</v>
      </c>
      <c r="L73" s="322">
        <f t="shared" si="6"/>
        <v>644.86717895500681</v>
      </c>
      <c r="M73" s="322">
        <f t="shared" si="6"/>
        <v>642.21278868565003</v>
      </c>
      <c r="N73" s="322">
        <f t="shared" si="6"/>
        <v>637.49176350404036</v>
      </c>
      <c r="O73" s="322">
        <f t="shared" si="6"/>
        <v>630.86044815110324</v>
      </c>
      <c r="P73" s="322">
        <f t="shared" si="6"/>
        <v>627.39254913314096</v>
      </c>
      <c r="Q73" s="322">
        <f t="shared" si="6"/>
        <v>621.30757942739945</v>
      </c>
      <c r="R73" s="322">
        <f t="shared" si="6"/>
        <v>619.58397111117438</v>
      </c>
      <c r="S73" s="322">
        <f t="shared" si="6"/>
        <v>616.80504108383161</v>
      </c>
      <c r="T73" s="322">
        <f t="shared" si="6"/>
        <v>613.81778425810489</v>
      </c>
      <c r="U73" s="322">
        <f t="shared" si="6"/>
        <v>610.90167230756344</v>
      </c>
      <c r="V73" s="322">
        <f t="shared" si="6"/>
        <v>607.93780187598065</v>
      </c>
      <c r="W73" s="322">
        <f t="shared" si="6"/>
        <v>605.72894731886015</v>
      </c>
      <c r="X73" s="322">
        <f t="shared" si="6"/>
        <v>603.63859000510683</v>
      </c>
      <c r="Y73" s="322">
        <f t="shared" si="6"/>
        <v>592.6253017114542</v>
      </c>
      <c r="Z73" s="322">
        <f t="shared" si="6"/>
        <v>582.47509156118542</v>
      </c>
      <c r="AA73" s="322">
        <f t="shared" si="6"/>
        <v>578.17757644721007</v>
      </c>
      <c r="AB73" s="322">
        <f t="shared" si="6"/>
        <v>571.52704618867278</v>
      </c>
      <c r="AC73" s="322">
        <f t="shared" si="6"/>
        <v>565.79947089309962</v>
      </c>
      <c r="AD73" s="322">
        <f t="shared" si="6"/>
        <v>555.32310077246802</v>
      </c>
      <c r="AE73" s="322">
        <f t="shared" si="6"/>
        <v>549.71928265721795</v>
      </c>
      <c r="AF73" s="322">
        <f t="shared" si="6"/>
        <v>544.79425049677832</v>
      </c>
    </row>
    <row r="74" spans="1:32" x14ac:dyDescent="0.35">
      <c r="A74" s="471" t="s">
        <v>858</v>
      </c>
      <c r="B74" s="322">
        <f t="shared" ref="B74:Q82" si="7">$U$17*$E29*B$45</f>
        <v>0</v>
      </c>
      <c r="C74" s="322">
        <f t="shared" si="7"/>
        <v>0</v>
      </c>
      <c r="D74" s="322">
        <f t="shared" si="7"/>
        <v>0</v>
      </c>
      <c r="E74" s="322">
        <f t="shared" si="7"/>
        <v>0</v>
      </c>
      <c r="F74" s="322">
        <f t="shared" si="7"/>
        <v>0</v>
      </c>
      <c r="G74" s="322">
        <f t="shared" si="7"/>
        <v>0</v>
      </c>
      <c r="H74" s="322">
        <f t="shared" si="7"/>
        <v>0</v>
      </c>
      <c r="I74" s="322">
        <f t="shared" si="7"/>
        <v>0</v>
      </c>
      <c r="J74" s="322">
        <f t="shared" si="7"/>
        <v>0</v>
      </c>
      <c r="K74" s="322">
        <f t="shared" si="7"/>
        <v>0</v>
      </c>
      <c r="L74" s="322">
        <f t="shared" si="7"/>
        <v>0</v>
      </c>
      <c r="M74" s="322">
        <f t="shared" si="7"/>
        <v>0</v>
      </c>
      <c r="N74" s="322">
        <f t="shared" si="7"/>
        <v>0</v>
      </c>
      <c r="O74" s="322">
        <f t="shared" si="7"/>
        <v>0</v>
      </c>
      <c r="P74" s="322">
        <f t="shared" si="7"/>
        <v>0</v>
      </c>
      <c r="Q74" s="322">
        <f t="shared" si="7"/>
        <v>0</v>
      </c>
      <c r="R74" s="322">
        <f t="shared" si="6"/>
        <v>0</v>
      </c>
      <c r="S74" s="322">
        <f t="shared" si="6"/>
        <v>0</v>
      </c>
      <c r="T74" s="322">
        <f t="shared" si="6"/>
        <v>0</v>
      </c>
      <c r="U74" s="322">
        <f t="shared" si="6"/>
        <v>0</v>
      </c>
      <c r="V74" s="322">
        <f t="shared" si="6"/>
        <v>0</v>
      </c>
      <c r="W74" s="322">
        <f t="shared" si="6"/>
        <v>0</v>
      </c>
      <c r="X74" s="322">
        <f t="shared" si="6"/>
        <v>0</v>
      </c>
      <c r="Y74" s="322">
        <f t="shared" si="6"/>
        <v>0</v>
      </c>
      <c r="Z74" s="322">
        <f t="shared" si="6"/>
        <v>0</v>
      </c>
      <c r="AA74" s="322">
        <f t="shared" si="6"/>
        <v>0</v>
      </c>
      <c r="AB74" s="322">
        <f t="shared" si="6"/>
        <v>0</v>
      </c>
      <c r="AC74" s="322">
        <f t="shared" si="6"/>
        <v>0</v>
      </c>
      <c r="AD74" s="322">
        <f t="shared" si="6"/>
        <v>0</v>
      </c>
      <c r="AE74" s="322">
        <f t="shared" si="6"/>
        <v>0</v>
      </c>
      <c r="AF74" s="322">
        <f t="shared" si="6"/>
        <v>0</v>
      </c>
    </row>
    <row r="75" spans="1:32" x14ac:dyDescent="0.35">
      <c r="A75" s="471" t="s">
        <v>523</v>
      </c>
      <c r="B75" s="322">
        <f t="shared" si="7"/>
        <v>7245.4245859933735</v>
      </c>
      <c r="C75" s="322">
        <f t="shared" si="6"/>
        <v>7239.4704030957628</v>
      </c>
      <c r="D75" s="322">
        <f t="shared" si="6"/>
        <v>7229.6011869119639</v>
      </c>
      <c r="E75" s="322">
        <f t="shared" si="6"/>
        <v>7156.0777413781352</v>
      </c>
      <c r="F75" s="322">
        <f t="shared" si="6"/>
        <v>7080.0277259396626</v>
      </c>
      <c r="G75" s="322">
        <f t="shared" si="6"/>
        <v>7046.7228956878753</v>
      </c>
      <c r="H75" s="322">
        <f t="shared" si="6"/>
        <v>6998.6923572677615</v>
      </c>
      <c r="I75" s="322">
        <f t="shared" si="6"/>
        <v>6963.2053433564224</v>
      </c>
      <c r="J75" s="322">
        <f t="shared" si="6"/>
        <v>6883.0915431411822</v>
      </c>
      <c r="K75" s="322">
        <f t="shared" si="6"/>
        <v>6849.0937027803593</v>
      </c>
      <c r="L75" s="322">
        <f t="shared" si="6"/>
        <v>6823.0663126481186</v>
      </c>
      <c r="M75" s="322">
        <f t="shared" si="6"/>
        <v>6794.9813341928384</v>
      </c>
      <c r="N75" s="322">
        <f t="shared" si="6"/>
        <v>6745.030167613073</v>
      </c>
      <c r="O75" s="322">
        <f t="shared" si="6"/>
        <v>6674.8670303504641</v>
      </c>
      <c r="P75" s="322">
        <f t="shared" si="6"/>
        <v>6638.1746606078032</v>
      </c>
      <c r="Q75" s="322">
        <f t="shared" si="6"/>
        <v>6573.7921750857322</v>
      </c>
      <c r="R75" s="322">
        <f t="shared" si="6"/>
        <v>6555.5554059921451</v>
      </c>
      <c r="S75" s="322">
        <f t="shared" si="6"/>
        <v>6526.1527251401058</v>
      </c>
      <c r="T75" s="322">
        <f t="shared" si="6"/>
        <v>6494.5458267275171</v>
      </c>
      <c r="U75" s="322">
        <f t="shared" si="6"/>
        <v>6463.6916820866118</v>
      </c>
      <c r="V75" s="322">
        <f t="shared" si="6"/>
        <v>6432.3322251988275</v>
      </c>
      <c r="W75" s="322">
        <f t="shared" si="6"/>
        <v>6408.9612712875896</v>
      </c>
      <c r="X75" s="322">
        <f t="shared" si="6"/>
        <v>6386.8440864868671</v>
      </c>
      <c r="Y75" s="322">
        <f t="shared" si="6"/>
        <v>6270.3171507081333</v>
      </c>
      <c r="Z75" s="322">
        <f t="shared" si="6"/>
        <v>6162.9220789744086</v>
      </c>
      <c r="AA75" s="322">
        <f t="shared" si="6"/>
        <v>6117.4518929280712</v>
      </c>
      <c r="AB75" s="322">
        <f t="shared" si="6"/>
        <v>6047.085450892976</v>
      </c>
      <c r="AC75" s="322">
        <f t="shared" si="6"/>
        <v>5986.4844041538499</v>
      </c>
      <c r="AD75" s="322">
        <f t="shared" si="6"/>
        <v>5875.6383720069698</v>
      </c>
      <c r="AE75" s="322">
        <f t="shared" si="6"/>
        <v>5816.3467475420221</v>
      </c>
      <c r="AF75" s="322">
        <f t="shared" si="6"/>
        <v>5764.2370695815798</v>
      </c>
    </row>
    <row r="76" spans="1:32" x14ac:dyDescent="0.35">
      <c r="A76" s="471" t="s">
        <v>53</v>
      </c>
      <c r="B76" s="322">
        <f t="shared" si="7"/>
        <v>0</v>
      </c>
      <c r="C76" s="322">
        <f t="shared" si="6"/>
        <v>0</v>
      </c>
      <c r="D76" s="322">
        <f t="shared" si="6"/>
        <v>0</v>
      </c>
      <c r="E76" s="322">
        <f t="shared" si="6"/>
        <v>0</v>
      </c>
      <c r="F76" s="322">
        <f t="shared" si="6"/>
        <v>0</v>
      </c>
      <c r="G76" s="322">
        <f t="shared" si="6"/>
        <v>0</v>
      </c>
      <c r="H76" s="322">
        <f t="shared" si="6"/>
        <v>0</v>
      </c>
      <c r="I76" s="322">
        <f t="shared" si="6"/>
        <v>0</v>
      </c>
      <c r="J76" s="322">
        <f t="shared" si="6"/>
        <v>0</v>
      </c>
      <c r="K76" s="322">
        <f t="shared" si="6"/>
        <v>0</v>
      </c>
      <c r="L76" s="322">
        <f t="shared" si="6"/>
        <v>0</v>
      </c>
      <c r="M76" s="322">
        <f t="shared" si="6"/>
        <v>0</v>
      </c>
      <c r="N76" s="322">
        <f t="shared" si="6"/>
        <v>0</v>
      </c>
      <c r="O76" s="322">
        <f t="shared" si="6"/>
        <v>0</v>
      </c>
      <c r="P76" s="322">
        <f t="shared" si="6"/>
        <v>0</v>
      </c>
      <c r="Q76" s="322">
        <f t="shared" si="6"/>
        <v>0</v>
      </c>
      <c r="R76" s="322">
        <f t="shared" si="6"/>
        <v>0</v>
      </c>
      <c r="S76" s="322">
        <f t="shared" si="6"/>
        <v>0</v>
      </c>
      <c r="T76" s="322">
        <f t="shared" si="6"/>
        <v>0</v>
      </c>
      <c r="U76" s="322">
        <f t="shared" si="6"/>
        <v>0</v>
      </c>
      <c r="V76" s="322">
        <f t="shared" si="6"/>
        <v>0</v>
      </c>
      <c r="W76" s="322">
        <f t="shared" si="6"/>
        <v>0</v>
      </c>
      <c r="X76" s="322">
        <f t="shared" si="6"/>
        <v>0</v>
      </c>
      <c r="Y76" s="322">
        <f t="shared" si="6"/>
        <v>0</v>
      </c>
      <c r="Z76" s="322">
        <f t="shared" si="6"/>
        <v>0</v>
      </c>
      <c r="AA76" s="322">
        <f t="shared" si="6"/>
        <v>0</v>
      </c>
      <c r="AB76" s="322">
        <f t="shared" si="6"/>
        <v>0</v>
      </c>
      <c r="AC76" s="322">
        <f t="shared" si="6"/>
        <v>0</v>
      </c>
      <c r="AD76" s="322">
        <f t="shared" si="6"/>
        <v>0</v>
      </c>
      <c r="AE76" s="322">
        <f t="shared" si="6"/>
        <v>0</v>
      </c>
      <c r="AF76" s="322">
        <f t="shared" si="6"/>
        <v>0</v>
      </c>
    </row>
    <row r="77" spans="1:32" x14ac:dyDescent="0.35">
      <c r="A77" s="471" t="s">
        <v>89</v>
      </c>
      <c r="B77" s="322">
        <f t="shared" si="7"/>
        <v>714.91551240178774</v>
      </c>
      <c r="C77" s="322">
        <f t="shared" si="6"/>
        <v>714.32800539420555</v>
      </c>
      <c r="D77" s="322">
        <f t="shared" si="6"/>
        <v>713.35419693601193</v>
      </c>
      <c r="E77" s="322">
        <f t="shared" si="6"/>
        <v>706.09954248291388</v>
      </c>
      <c r="F77" s="322">
        <f t="shared" si="6"/>
        <v>698.59558807554015</v>
      </c>
      <c r="G77" s="322">
        <f t="shared" si="6"/>
        <v>695.30935695101221</v>
      </c>
      <c r="H77" s="322">
        <f t="shared" si="6"/>
        <v>690.57012095759228</v>
      </c>
      <c r="I77" s="322">
        <f t="shared" si="6"/>
        <v>687.06857091964434</v>
      </c>
      <c r="J77" s="322">
        <f t="shared" si="6"/>
        <v>679.16363755769146</v>
      </c>
      <c r="K77" s="322">
        <f t="shared" si="6"/>
        <v>675.80902622006204</v>
      </c>
      <c r="L77" s="322">
        <f t="shared" si="6"/>
        <v>673.24086962247043</v>
      </c>
      <c r="M77" s="322">
        <f t="shared" si="6"/>
        <v>670.46968809613657</v>
      </c>
      <c r="N77" s="322">
        <f t="shared" si="6"/>
        <v>665.54094121227899</v>
      </c>
      <c r="O77" s="322">
        <f t="shared" si="6"/>
        <v>658.61785276763703</v>
      </c>
      <c r="P77" s="322">
        <f t="shared" si="6"/>
        <v>654.99736869462345</v>
      </c>
      <c r="Q77" s="322">
        <f t="shared" si="6"/>
        <v>648.64466471152048</v>
      </c>
      <c r="R77" s="322">
        <f t="shared" si="6"/>
        <v>646.84521887279095</v>
      </c>
      <c r="S77" s="322">
        <f t="shared" si="6"/>
        <v>643.94401792896247</v>
      </c>
      <c r="T77" s="322">
        <f t="shared" si="6"/>
        <v>640.82532395790793</v>
      </c>
      <c r="U77" s="322">
        <f t="shared" si="6"/>
        <v>637.78090518522299</v>
      </c>
      <c r="V77" s="322">
        <f t="shared" si="6"/>
        <v>634.6866265927838</v>
      </c>
      <c r="W77" s="322">
        <f t="shared" si="6"/>
        <v>632.38058402861554</v>
      </c>
      <c r="X77" s="322">
        <f t="shared" si="6"/>
        <v>630.19825250103884</v>
      </c>
      <c r="Y77" s="322">
        <f t="shared" si="6"/>
        <v>618.70038746744092</v>
      </c>
      <c r="Z77" s="322">
        <f t="shared" si="6"/>
        <v>608.10357539291203</v>
      </c>
      <c r="AA77" s="322">
        <f t="shared" si="6"/>
        <v>603.61697271414505</v>
      </c>
      <c r="AB77" s="322">
        <f t="shared" si="6"/>
        <v>596.67382392191826</v>
      </c>
      <c r="AC77" s="322">
        <f t="shared" si="6"/>
        <v>590.69423944520713</v>
      </c>
      <c r="AD77" s="322">
        <f t="shared" si="6"/>
        <v>579.75691659691097</v>
      </c>
      <c r="AE77" s="322">
        <f t="shared" si="6"/>
        <v>573.90653452717879</v>
      </c>
      <c r="AF77" s="322">
        <f t="shared" si="6"/>
        <v>568.76480450459314</v>
      </c>
    </row>
    <row r="78" spans="1:32" x14ac:dyDescent="0.35">
      <c r="A78" s="471" t="s">
        <v>321</v>
      </c>
      <c r="B78" s="322">
        <f t="shared" si="7"/>
        <v>23.179767717281035</v>
      </c>
      <c r="C78" s="322">
        <f t="shared" si="6"/>
        <v>23.160718926575292</v>
      </c>
      <c r="D78" s="322">
        <f t="shared" si="6"/>
        <v>23.129145050403242</v>
      </c>
      <c r="E78" s="322">
        <f t="shared" si="6"/>
        <v>22.893926759325733</v>
      </c>
      <c r="F78" s="322">
        <f t="shared" si="6"/>
        <v>22.650625394190104</v>
      </c>
      <c r="G78" s="322">
        <f t="shared" si="6"/>
        <v>22.544075637176235</v>
      </c>
      <c r="H78" s="322">
        <f t="shared" si="6"/>
        <v>22.390414977169307</v>
      </c>
      <c r="I78" s="322">
        <f t="shared" si="6"/>
        <v>22.276883916334729</v>
      </c>
      <c r="J78" s="322">
        <f t="shared" si="6"/>
        <v>22.02058157574756</v>
      </c>
      <c r="K78" s="322">
        <f t="shared" si="6"/>
        <v>21.911814721148517</v>
      </c>
      <c r="L78" s="322">
        <f t="shared" si="6"/>
        <v>21.828547156854398</v>
      </c>
      <c r="M78" s="322">
        <f t="shared" si="6"/>
        <v>21.738696897671968</v>
      </c>
      <c r="N78" s="322">
        <f t="shared" si="6"/>
        <v>21.578891709613771</v>
      </c>
      <c r="O78" s="322">
        <f t="shared" si="6"/>
        <v>21.354423812010225</v>
      </c>
      <c r="P78" s="322">
        <f t="shared" si="6"/>
        <v>21.23703654263257</v>
      </c>
      <c r="Q78" s="322">
        <f t="shared" si="6"/>
        <v>21.031062269938072</v>
      </c>
      <c r="R78" s="322">
        <f t="shared" si="6"/>
        <v>20.972718681306947</v>
      </c>
      <c r="S78" s="322">
        <f t="shared" si="6"/>
        <v>20.878652791264678</v>
      </c>
      <c r="T78" s="322">
        <f t="shared" si="6"/>
        <v>20.777535105921043</v>
      </c>
      <c r="U78" s="322">
        <f t="shared" si="6"/>
        <v>20.678825651781647</v>
      </c>
      <c r="V78" s="322">
        <f t="shared" si="6"/>
        <v>20.578499588378246</v>
      </c>
      <c r="W78" s="322">
        <f t="shared" si="6"/>
        <v>20.503730570142785</v>
      </c>
      <c r="X78" s="322">
        <f t="shared" si="6"/>
        <v>20.432972645585544</v>
      </c>
      <c r="Y78" s="322">
        <f t="shared" si="6"/>
        <v>20.060176369522001</v>
      </c>
      <c r="Z78" s="322">
        <f t="shared" si="6"/>
        <v>19.716595011766803</v>
      </c>
      <c r="AA78" s="322">
        <f t="shared" si="6"/>
        <v>19.571125503650855</v>
      </c>
      <c r="AB78" s="322">
        <f t="shared" si="6"/>
        <v>19.346007187656209</v>
      </c>
      <c r="AC78" s="322">
        <f t="shared" si="6"/>
        <v>19.152130601106322</v>
      </c>
      <c r="AD78" s="322">
        <f t="shared" si="6"/>
        <v>18.797508832975023</v>
      </c>
      <c r="AE78" s="322">
        <f t="shared" si="6"/>
        <v>18.607821387282108</v>
      </c>
      <c r="AF78" s="322">
        <f t="shared" si="6"/>
        <v>18.441110628428799</v>
      </c>
    </row>
    <row r="79" spans="1:32" x14ac:dyDescent="0.35">
      <c r="A79" s="471" t="s">
        <v>88</v>
      </c>
      <c r="B79" s="322">
        <f t="shared" si="7"/>
        <v>2.267642375744753</v>
      </c>
      <c r="C79" s="322">
        <f t="shared" si="6"/>
        <v>2.265778860737274</v>
      </c>
      <c r="D79" s="322">
        <f t="shared" si="6"/>
        <v>2.2626900351524997</v>
      </c>
      <c r="E79" s="322">
        <f t="shared" si="6"/>
        <v>2.2396789777983757</v>
      </c>
      <c r="F79" s="322">
        <f t="shared" si="6"/>
        <v>2.2158771652699967</v>
      </c>
      <c r="G79" s="322">
        <f t="shared" si="6"/>
        <v>2.2054535602073013</v>
      </c>
      <c r="H79" s="322">
        <f t="shared" si="6"/>
        <v>2.1904211652166969</v>
      </c>
      <c r="I79" s="322">
        <f t="shared" si="6"/>
        <v>2.1793145895317383</v>
      </c>
      <c r="J79" s="322">
        <f t="shared" si="6"/>
        <v>2.1542409108130025</v>
      </c>
      <c r="K79" s="322">
        <f t="shared" si="6"/>
        <v>2.1436004103742783</v>
      </c>
      <c r="L79" s="322">
        <f t="shared" si="6"/>
        <v>2.1354544677737568</v>
      </c>
      <c r="M79" s="322">
        <f t="shared" si="6"/>
        <v>2.1266645498729906</v>
      </c>
      <c r="N79" s="322">
        <f t="shared" si="6"/>
        <v>2.1110310447954372</v>
      </c>
      <c r="O79" s="322">
        <f t="shared" si="6"/>
        <v>2.0890716825270803</v>
      </c>
      <c r="P79" s="322">
        <f t="shared" si="6"/>
        <v>2.0775878596665396</v>
      </c>
      <c r="Q79" s="322">
        <f t="shared" si="6"/>
        <v>2.0574377013572729</v>
      </c>
      <c r="R79" s="322">
        <f t="shared" si="6"/>
        <v>2.0517300344148501</v>
      </c>
      <c r="S79" s="322">
        <f t="shared" si="6"/>
        <v>2.0425277075851049</v>
      </c>
      <c r="T79" s="322">
        <f t="shared" si="6"/>
        <v>2.032635514055853</v>
      </c>
      <c r="U79" s="322">
        <f t="shared" si="6"/>
        <v>2.0229789142217549</v>
      </c>
      <c r="V79" s="322">
        <f t="shared" si="6"/>
        <v>2.0131641638955213</v>
      </c>
      <c r="W79" s="322">
        <f t="shared" si="6"/>
        <v>2.005849621480277</v>
      </c>
      <c r="X79" s="322">
        <f t="shared" si="6"/>
        <v>1.9989274784241957</v>
      </c>
      <c r="Y79" s="322">
        <f t="shared" si="6"/>
        <v>1.9624573703785793</v>
      </c>
      <c r="Z79" s="322">
        <f t="shared" si="6"/>
        <v>1.928845314560576</v>
      </c>
      <c r="AA79" s="322">
        <f t="shared" si="6"/>
        <v>1.9146142478386889</v>
      </c>
      <c r="AB79" s="322">
        <f t="shared" si="6"/>
        <v>1.8925912561015812</v>
      </c>
      <c r="AC79" s="322">
        <f t="shared" si="6"/>
        <v>1.8736245965264076</v>
      </c>
      <c r="AD79" s="322">
        <f t="shared" si="6"/>
        <v>1.8389324736982504</v>
      </c>
      <c r="AE79" s="322">
        <f t="shared" si="6"/>
        <v>1.8203756315742736</v>
      </c>
      <c r="AF79" s="322">
        <f t="shared" si="6"/>
        <v>1.8040665647242857</v>
      </c>
    </row>
    <row r="80" spans="1:32" x14ac:dyDescent="0.35">
      <c r="A80" s="471" t="s">
        <v>90</v>
      </c>
      <c r="B80" s="322">
        <f t="shared" si="7"/>
        <v>0</v>
      </c>
      <c r="C80" s="322">
        <f t="shared" si="6"/>
        <v>0</v>
      </c>
      <c r="D80" s="322">
        <f t="shared" si="6"/>
        <v>0</v>
      </c>
      <c r="E80" s="322">
        <f t="shared" si="6"/>
        <v>0</v>
      </c>
      <c r="F80" s="322">
        <f t="shared" si="6"/>
        <v>0</v>
      </c>
      <c r="G80" s="322">
        <f t="shared" si="6"/>
        <v>0</v>
      </c>
      <c r="H80" s="322">
        <f t="shared" si="6"/>
        <v>0</v>
      </c>
      <c r="I80" s="322">
        <f t="shared" si="6"/>
        <v>0</v>
      </c>
      <c r="J80" s="322">
        <f t="shared" si="6"/>
        <v>0</v>
      </c>
      <c r="K80" s="322">
        <f t="shared" si="6"/>
        <v>0</v>
      </c>
      <c r="L80" s="322">
        <f t="shared" si="6"/>
        <v>0</v>
      </c>
      <c r="M80" s="322">
        <f t="shared" si="6"/>
        <v>0</v>
      </c>
      <c r="N80" s="322">
        <f t="shared" si="6"/>
        <v>0</v>
      </c>
      <c r="O80" s="322">
        <f t="shared" si="6"/>
        <v>0</v>
      </c>
      <c r="P80" s="322">
        <f t="shared" si="6"/>
        <v>0</v>
      </c>
      <c r="Q80" s="322">
        <f t="shared" si="6"/>
        <v>0</v>
      </c>
      <c r="R80" s="322">
        <f t="shared" si="6"/>
        <v>0</v>
      </c>
      <c r="S80" s="322">
        <f t="shared" si="6"/>
        <v>0</v>
      </c>
      <c r="T80" s="322">
        <f t="shared" si="6"/>
        <v>0</v>
      </c>
      <c r="U80" s="322">
        <f t="shared" si="6"/>
        <v>0</v>
      </c>
      <c r="V80" s="322">
        <f t="shared" si="6"/>
        <v>0</v>
      </c>
      <c r="W80" s="322">
        <f t="shared" si="6"/>
        <v>0</v>
      </c>
      <c r="X80" s="322">
        <f t="shared" si="6"/>
        <v>0</v>
      </c>
      <c r="Y80" s="322">
        <f t="shared" si="6"/>
        <v>0</v>
      </c>
      <c r="Z80" s="322">
        <f t="shared" si="6"/>
        <v>0</v>
      </c>
      <c r="AA80" s="322">
        <f t="shared" si="6"/>
        <v>0</v>
      </c>
      <c r="AB80" s="322">
        <f t="shared" si="6"/>
        <v>0</v>
      </c>
      <c r="AC80" s="322">
        <f t="shared" si="6"/>
        <v>0</v>
      </c>
      <c r="AD80" s="322">
        <f t="shared" si="6"/>
        <v>0</v>
      </c>
      <c r="AE80" s="322">
        <f t="shared" si="6"/>
        <v>0</v>
      </c>
      <c r="AF80" s="322">
        <f t="shared" si="6"/>
        <v>0</v>
      </c>
    </row>
    <row r="81" spans="1:32" x14ac:dyDescent="0.35">
      <c r="A81" s="471" t="s">
        <v>859</v>
      </c>
      <c r="B81" s="322">
        <f t="shared" si="7"/>
        <v>2.7668350451878774</v>
      </c>
      <c r="C81" s="322">
        <f t="shared" si="6"/>
        <v>2.7645613010185688</v>
      </c>
      <c r="D81" s="322">
        <f t="shared" si="6"/>
        <v>2.760792509710098</v>
      </c>
      <c r="E81" s="322">
        <f t="shared" si="6"/>
        <v>2.732715860325158</v>
      </c>
      <c r="F81" s="322">
        <f t="shared" si="6"/>
        <v>2.7036743810571222</v>
      </c>
      <c r="G81" s="322">
        <f t="shared" si="6"/>
        <v>2.6909561517220437</v>
      </c>
      <c r="H81" s="322">
        <f t="shared" si="6"/>
        <v>2.6726145658891145</v>
      </c>
      <c r="I81" s="322">
        <f t="shared" si="6"/>
        <v>2.659063018623165</v>
      </c>
      <c r="J81" s="322">
        <f t="shared" si="6"/>
        <v>2.6284696879759566</v>
      </c>
      <c r="K81" s="322">
        <f t="shared" si="6"/>
        <v>2.6154868165024374</v>
      </c>
      <c r="L81" s="322">
        <f t="shared" si="6"/>
        <v>2.6055476480937463</v>
      </c>
      <c r="M81" s="322">
        <f t="shared" si="6"/>
        <v>2.5948227414010958</v>
      </c>
      <c r="N81" s="322">
        <f t="shared" si="6"/>
        <v>2.5757477187298106</v>
      </c>
      <c r="O81" s="322">
        <f t="shared" si="6"/>
        <v>2.5489542817470006</v>
      </c>
      <c r="P81" s="322">
        <f t="shared" si="6"/>
        <v>2.5349424411308905</v>
      </c>
      <c r="Q81" s="322">
        <f t="shared" si="6"/>
        <v>2.5103564813814598</v>
      </c>
      <c r="R81" s="322">
        <f t="shared" si="6"/>
        <v>2.5033923440503392</v>
      </c>
      <c r="S81" s="322">
        <f t="shared" si="6"/>
        <v>2.492164241840682</v>
      </c>
      <c r="T81" s="322">
        <f t="shared" si="6"/>
        <v>2.4800944075390867</v>
      </c>
      <c r="U81" s="322">
        <f t="shared" si="6"/>
        <v>2.4683120298925396</v>
      </c>
      <c r="V81" s="322">
        <f t="shared" si="6"/>
        <v>2.4563366869315604</v>
      </c>
      <c r="W81" s="322">
        <f t="shared" si="6"/>
        <v>2.4474119408999631</v>
      </c>
      <c r="X81" s="322">
        <f t="shared" si="6"/>
        <v>2.4389659759628861</v>
      </c>
      <c r="Y81" s="322">
        <f t="shared" si="6"/>
        <v>2.3944674368097449</v>
      </c>
      <c r="Z81" s="322">
        <f t="shared" si="6"/>
        <v>2.3534561137842087</v>
      </c>
      <c r="AA81" s="322">
        <f t="shared" si="6"/>
        <v>2.336092258461302</v>
      </c>
      <c r="AB81" s="322">
        <f t="shared" si="6"/>
        <v>2.3092211847903048</v>
      </c>
      <c r="AC81" s="322">
        <f t="shared" si="6"/>
        <v>2.2860792559905736</v>
      </c>
      <c r="AD81" s="322">
        <f t="shared" si="6"/>
        <v>2.2437501029196962</v>
      </c>
      <c r="AE81" s="322">
        <f t="shared" si="6"/>
        <v>2.2211082076782671</v>
      </c>
      <c r="AF81" s="322">
        <f t="shared" si="6"/>
        <v>2.2012089068901353</v>
      </c>
    </row>
    <row r="82" spans="1:32" x14ac:dyDescent="0.35">
      <c r="A82" s="471" t="s">
        <v>31</v>
      </c>
      <c r="B82" s="322">
        <f t="shared" si="7"/>
        <v>0</v>
      </c>
      <c r="C82" s="322">
        <f t="shared" si="7"/>
        <v>0</v>
      </c>
      <c r="D82" s="322">
        <f t="shared" si="7"/>
        <v>0</v>
      </c>
      <c r="E82" s="322">
        <f t="shared" si="7"/>
        <v>0</v>
      </c>
      <c r="F82" s="322">
        <f t="shared" si="7"/>
        <v>0</v>
      </c>
      <c r="G82" s="322">
        <f t="shared" si="7"/>
        <v>0</v>
      </c>
      <c r="H82" s="322">
        <f t="shared" si="7"/>
        <v>0</v>
      </c>
      <c r="I82" s="322">
        <f t="shared" si="7"/>
        <v>0</v>
      </c>
      <c r="J82" s="322">
        <f t="shared" si="7"/>
        <v>0</v>
      </c>
      <c r="K82" s="322">
        <f t="shared" si="7"/>
        <v>0</v>
      </c>
      <c r="L82" s="322">
        <f t="shared" si="7"/>
        <v>0</v>
      </c>
      <c r="M82" s="322">
        <f t="shared" si="7"/>
        <v>0</v>
      </c>
      <c r="N82" s="322">
        <f t="shared" si="7"/>
        <v>0</v>
      </c>
      <c r="O82" s="322">
        <f t="shared" si="7"/>
        <v>0</v>
      </c>
      <c r="P82" s="322">
        <f t="shared" si="7"/>
        <v>0</v>
      </c>
      <c r="Q82" s="322">
        <f t="shared" si="7"/>
        <v>0</v>
      </c>
      <c r="R82" s="322">
        <f t="shared" ref="R82:AF82" si="8">$U$17*$E37*R$45</f>
        <v>0</v>
      </c>
      <c r="S82" s="322">
        <f t="shared" si="8"/>
        <v>0</v>
      </c>
      <c r="T82" s="322">
        <f t="shared" si="8"/>
        <v>0</v>
      </c>
      <c r="U82" s="322">
        <f t="shared" si="8"/>
        <v>0</v>
      </c>
      <c r="V82" s="322">
        <f t="shared" si="8"/>
        <v>0</v>
      </c>
      <c r="W82" s="322">
        <f t="shared" si="8"/>
        <v>0</v>
      </c>
      <c r="X82" s="322">
        <f t="shared" si="8"/>
        <v>0</v>
      </c>
      <c r="Y82" s="322">
        <f t="shared" si="8"/>
        <v>0</v>
      </c>
      <c r="Z82" s="322">
        <f t="shared" si="8"/>
        <v>0</v>
      </c>
      <c r="AA82" s="322">
        <f t="shared" si="8"/>
        <v>0</v>
      </c>
      <c r="AB82" s="322">
        <f t="shared" si="8"/>
        <v>0</v>
      </c>
      <c r="AC82" s="322">
        <f t="shared" si="8"/>
        <v>0</v>
      </c>
      <c r="AD82" s="322">
        <f t="shared" si="8"/>
        <v>0</v>
      </c>
      <c r="AE82" s="322">
        <f t="shared" si="8"/>
        <v>0</v>
      </c>
      <c r="AF82" s="322">
        <f t="shared" si="8"/>
        <v>0</v>
      </c>
    </row>
    <row r="83" spans="1:32" x14ac:dyDescent="0.35">
      <c r="A83" s="471"/>
    </row>
    <row r="84" spans="1:32" x14ac:dyDescent="0.35">
      <c r="A84" s="510" t="s">
        <v>1214</v>
      </c>
    </row>
    <row r="85" spans="1:32" x14ac:dyDescent="0.35">
      <c r="A85" s="353" t="s">
        <v>1146</v>
      </c>
    </row>
    <row r="86" spans="1:32" x14ac:dyDescent="0.35">
      <c r="A86" s="471" t="s">
        <v>30</v>
      </c>
      <c r="B86" s="322">
        <f>IFERROR(B48*(B61/SUM(B61,B73)),0)</f>
        <v>1041.6591256388879</v>
      </c>
      <c r="C86" s="322">
        <f t="shared" ref="C86:AF94" si="9">IFERROR(C48*(C61/SUM(C61,C73)),0)</f>
        <v>1053.0537623507514</v>
      </c>
      <c r="D86" s="322">
        <f t="shared" si="9"/>
        <v>1078.6150545025987</v>
      </c>
      <c r="E86" s="322">
        <f t="shared" si="9"/>
        <v>1086.1747835992132</v>
      </c>
      <c r="F86" s="322">
        <f t="shared" si="9"/>
        <v>1090.8269631984226</v>
      </c>
      <c r="G86" s="322">
        <f t="shared" si="9"/>
        <v>1089.0032620411712</v>
      </c>
      <c r="H86" s="322">
        <f t="shared" si="9"/>
        <v>1076.7198678985394</v>
      </c>
      <c r="I86" s="322">
        <f t="shared" si="9"/>
        <v>1066.8621795610045</v>
      </c>
      <c r="J86" s="322">
        <f t="shared" si="9"/>
        <v>1055.7061508632978</v>
      </c>
      <c r="K86" s="322">
        <f t="shared" si="9"/>
        <v>1060.8324656511065</v>
      </c>
      <c r="L86" s="322">
        <f t="shared" si="9"/>
        <v>1061.9028134033917</v>
      </c>
      <c r="M86" s="322">
        <f t="shared" si="9"/>
        <v>1055.2833593384541</v>
      </c>
      <c r="N86" s="322">
        <f t="shared" si="9"/>
        <v>1068.200223541616</v>
      </c>
      <c r="O86" s="322">
        <f t="shared" si="9"/>
        <v>1067.9318256588504</v>
      </c>
      <c r="P86" s="322">
        <f t="shared" si="9"/>
        <v>1078.2444450398571</v>
      </c>
      <c r="Q86" s="322">
        <f t="shared" si="9"/>
        <v>1079.8411012200943</v>
      </c>
      <c r="R86" s="322">
        <f t="shared" si="9"/>
        <v>1078.0543368035219</v>
      </c>
      <c r="S86" s="322">
        <f t="shared" si="9"/>
        <v>1082.0061932305805</v>
      </c>
      <c r="T86" s="322">
        <f t="shared" si="9"/>
        <v>1083.4836125860973</v>
      </c>
      <c r="U86" s="322">
        <f t="shared" si="9"/>
        <v>1082.9404783086268</v>
      </c>
      <c r="V86" s="322">
        <f t="shared" si="9"/>
        <v>1080.9978250574229</v>
      </c>
      <c r="W86" s="322">
        <f t="shared" si="9"/>
        <v>1076.2968160309617</v>
      </c>
      <c r="X86" s="322">
        <f t="shared" si="9"/>
        <v>1075.6940051787662</v>
      </c>
      <c r="Y86" s="322">
        <f t="shared" si="9"/>
        <v>1064.7455280738425</v>
      </c>
      <c r="Z86" s="322">
        <f t="shared" si="9"/>
        <v>1064.2022876660947</v>
      </c>
      <c r="AA86" s="322">
        <f t="shared" si="9"/>
        <v>1055.0901322036088</v>
      </c>
      <c r="AB86" s="322">
        <f t="shared" si="9"/>
        <v>1041.6761531459481</v>
      </c>
      <c r="AC86" s="322">
        <f t="shared" si="9"/>
        <v>1040.2920670731355</v>
      </c>
      <c r="AD86" s="322">
        <f t="shared" si="9"/>
        <v>1023.3247684773842</v>
      </c>
      <c r="AE86" s="322">
        <f t="shared" si="9"/>
        <v>1025.4665310065814</v>
      </c>
      <c r="AF86" s="322">
        <f t="shared" si="9"/>
        <v>1020.0352329346343</v>
      </c>
    </row>
    <row r="87" spans="1:32" x14ac:dyDescent="0.35">
      <c r="A87" s="471" t="s">
        <v>858</v>
      </c>
      <c r="B87" s="322">
        <f>IFERROR(B49*(B62/SUM(B62,B74)),0)</f>
        <v>281.31062127430698</v>
      </c>
      <c r="C87" s="322">
        <f t="shared" ref="B87:Q95" si="10">IFERROR(C49*(C62/SUM(C62,C74)),0)</f>
        <v>283.22516049794831</v>
      </c>
      <c r="D87" s="322">
        <f t="shared" si="10"/>
        <v>275.29719346540514</v>
      </c>
      <c r="E87" s="322">
        <f t="shared" si="10"/>
        <v>270.38091321798896</v>
      </c>
      <c r="F87" s="322">
        <f t="shared" si="10"/>
        <v>269.39231512939807</v>
      </c>
      <c r="G87" s="322">
        <f t="shared" si="10"/>
        <v>271.1107356194895</v>
      </c>
      <c r="H87" s="322">
        <f t="shared" si="10"/>
        <v>268.74336873732267</v>
      </c>
      <c r="I87" s="322">
        <f t="shared" si="10"/>
        <v>266.98823555442289</v>
      </c>
      <c r="J87" s="322">
        <f t="shared" si="10"/>
        <v>263.9925242694091</v>
      </c>
      <c r="K87" s="322">
        <f t="shared" si="10"/>
        <v>257.77854082469037</v>
      </c>
      <c r="L87" s="322">
        <f t="shared" si="10"/>
        <v>251.50101091521975</v>
      </c>
      <c r="M87" s="322">
        <f t="shared" si="10"/>
        <v>251.41832835976135</v>
      </c>
      <c r="N87" s="322">
        <f t="shared" si="10"/>
        <v>243.63173829494588</v>
      </c>
      <c r="O87" s="322">
        <f t="shared" si="10"/>
        <v>238.08533054029343</v>
      </c>
      <c r="P87" s="322">
        <f t="shared" si="10"/>
        <v>231.35120722945049</v>
      </c>
      <c r="Q87" s="322">
        <f t="shared" si="10"/>
        <v>222.65689699503466</v>
      </c>
      <c r="R87" s="322">
        <f t="shared" si="9"/>
        <v>221.74409385507818</v>
      </c>
      <c r="S87" s="322">
        <f t="shared" si="9"/>
        <v>216.61314188422682</v>
      </c>
      <c r="T87" s="322">
        <f t="shared" si="9"/>
        <v>212.20056557368864</v>
      </c>
      <c r="U87" s="322">
        <f t="shared" si="9"/>
        <v>207.70522804086855</v>
      </c>
      <c r="V87" s="322">
        <f t="shared" si="9"/>
        <v>203.10926537299721</v>
      </c>
      <c r="W87" s="322">
        <f t="shared" si="9"/>
        <v>202.53924542014366</v>
      </c>
      <c r="X87" s="322">
        <f t="shared" si="9"/>
        <v>200.12282706866054</v>
      </c>
      <c r="Y87" s="322">
        <f t="shared" si="9"/>
        <v>193.29191585158884</v>
      </c>
      <c r="Z87" s="322">
        <f t="shared" si="9"/>
        <v>189.16578804162751</v>
      </c>
      <c r="AA87" s="322">
        <f t="shared" si="9"/>
        <v>188.34330193931288</v>
      </c>
      <c r="AB87" s="322">
        <f t="shared" si="9"/>
        <v>183.18779966426862</v>
      </c>
      <c r="AC87" s="322">
        <f t="shared" si="9"/>
        <v>175.19252683410667</v>
      </c>
      <c r="AD87" s="322">
        <f t="shared" si="9"/>
        <v>171.70827943136601</v>
      </c>
      <c r="AE87" s="322">
        <f t="shared" si="9"/>
        <v>165.27773078187735</v>
      </c>
      <c r="AF87" s="322">
        <f t="shared" si="9"/>
        <v>159.31797059775349</v>
      </c>
    </row>
    <row r="88" spans="1:32" x14ac:dyDescent="0.35">
      <c r="A88" s="471" t="s">
        <v>523</v>
      </c>
      <c r="B88" s="322">
        <f t="shared" si="10"/>
        <v>65.331553833340266</v>
      </c>
      <c r="C88" s="322">
        <f t="shared" si="9"/>
        <v>65.067398638484846</v>
      </c>
      <c r="D88" s="322">
        <f t="shared" si="9"/>
        <v>64.622707407966928</v>
      </c>
      <c r="E88" s="322">
        <f t="shared" si="9"/>
        <v>63.722000524410113</v>
      </c>
      <c r="F88" s="322">
        <f t="shared" si="9"/>
        <v>62.781682824095903</v>
      </c>
      <c r="G88" s="322">
        <f t="shared" si="9"/>
        <v>62.388430138921066</v>
      </c>
      <c r="H88" s="322">
        <f t="shared" si="9"/>
        <v>62.058089806056479</v>
      </c>
      <c r="I88" s="322">
        <f t="shared" si="9"/>
        <v>61.825748040471574</v>
      </c>
      <c r="J88" s="322">
        <f t="shared" si="9"/>
        <v>61.100153760982579</v>
      </c>
      <c r="K88" s="322">
        <f t="shared" si="9"/>
        <v>60.703685878928589</v>
      </c>
      <c r="L88" s="322">
        <f t="shared" si="9"/>
        <v>60.412144174882563</v>
      </c>
      <c r="M88" s="322">
        <f t="shared" si="9"/>
        <v>60.17621938340092</v>
      </c>
      <c r="N88" s="322">
        <f t="shared" si="9"/>
        <v>59.447636021838335</v>
      </c>
      <c r="O88" s="322">
        <f t="shared" si="9"/>
        <v>58.681859168401928</v>
      </c>
      <c r="P88" s="322">
        <f t="shared" si="9"/>
        <v>58.137497674241246</v>
      </c>
      <c r="Q88" s="322">
        <f t="shared" si="9"/>
        <v>57.449363291452684</v>
      </c>
      <c r="R88" s="322">
        <f t="shared" si="9"/>
        <v>57.272817101195074</v>
      </c>
      <c r="S88" s="322">
        <f t="shared" si="9"/>
        <v>56.907316430589013</v>
      </c>
      <c r="T88" s="322">
        <f t="shared" si="9"/>
        <v>56.553202563463067</v>
      </c>
      <c r="U88" s="322">
        <f t="shared" si="9"/>
        <v>56.244977263437455</v>
      </c>
      <c r="V88" s="322">
        <f t="shared" si="9"/>
        <v>55.969766456907216</v>
      </c>
      <c r="W88" s="322">
        <f t="shared" si="9"/>
        <v>55.775236815212594</v>
      </c>
      <c r="X88" s="322">
        <f t="shared" si="9"/>
        <v>55.549379723061044</v>
      </c>
      <c r="Y88" s="322">
        <f t="shared" si="9"/>
        <v>54.455826453485528</v>
      </c>
      <c r="Z88" s="322">
        <f t="shared" si="9"/>
        <v>53.270305572586402</v>
      </c>
      <c r="AA88" s="322">
        <f t="shared" si="9"/>
        <v>52.878949894178888</v>
      </c>
      <c r="AB88" s="322">
        <f t="shared" si="9"/>
        <v>52.301842133402261</v>
      </c>
      <c r="AC88" s="322">
        <f t="shared" si="9"/>
        <v>51.667137099731256</v>
      </c>
      <c r="AD88" s="322">
        <f t="shared" si="9"/>
        <v>50.694277210906876</v>
      </c>
      <c r="AE88" s="322">
        <f t="shared" si="9"/>
        <v>50.036676022783681</v>
      </c>
      <c r="AF88" s="322">
        <f t="shared" si="9"/>
        <v>49.569365755567397</v>
      </c>
    </row>
    <row r="89" spans="1:32" x14ac:dyDescent="0.35">
      <c r="A89" s="471" t="s">
        <v>53</v>
      </c>
      <c r="B89" s="322">
        <f t="shared" si="10"/>
        <v>10.67847270618269</v>
      </c>
      <c r="C89" s="322">
        <f t="shared" si="9"/>
        <v>10.773614315371075</v>
      </c>
      <c r="D89" s="322">
        <f t="shared" si="9"/>
        <v>10.972117496882555</v>
      </c>
      <c r="E89" s="322">
        <f t="shared" si="9"/>
        <v>10.874101390456657</v>
      </c>
      <c r="F89" s="322">
        <f t="shared" si="9"/>
        <v>10.831849296051908</v>
      </c>
      <c r="G89" s="322">
        <f t="shared" si="9"/>
        <v>10.740624842936151</v>
      </c>
      <c r="H89" s="322">
        <f t="shared" si="9"/>
        <v>10.60154050730852</v>
      </c>
      <c r="I89" s="322">
        <f t="shared" si="9"/>
        <v>10.412203827846449</v>
      </c>
      <c r="J89" s="322">
        <f t="shared" si="9"/>
        <v>10.231314981494592</v>
      </c>
      <c r="K89" s="322">
        <f t="shared" si="9"/>
        <v>10.184134415629661</v>
      </c>
      <c r="L89" s="322">
        <f t="shared" si="9"/>
        <v>10.109210658257787</v>
      </c>
      <c r="M89" s="322">
        <f t="shared" si="9"/>
        <v>9.9771108086274314</v>
      </c>
      <c r="N89" s="322">
        <f t="shared" si="9"/>
        <v>10.014051355304185</v>
      </c>
      <c r="O89" s="322">
        <f t="shared" si="9"/>
        <v>9.9397675241858607</v>
      </c>
      <c r="P89" s="322">
        <f t="shared" si="9"/>
        <v>9.9519133955399344</v>
      </c>
      <c r="Q89" s="322">
        <f t="shared" si="9"/>
        <v>9.9023693884364548</v>
      </c>
      <c r="R89" s="322">
        <f t="shared" si="9"/>
        <v>9.8484063553684571</v>
      </c>
      <c r="S89" s="322">
        <f t="shared" si="9"/>
        <v>9.8723566265008085</v>
      </c>
      <c r="T89" s="322">
        <f t="shared" si="9"/>
        <v>9.874686585106538</v>
      </c>
      <c r="U89" s="322">
        <f t="shared" si="9"/>
        <v>9.8583203034969085</v>
      </c>
      <c r="V89" s="322">
        <f t="shared" si="9"/>
        <v>9.8355736782767504</v>
      </c>
      <c r="W89" s="322">
        <f t="shared" si="9"/>
        <v>9.7835689011877136</v>
      </c>
      <c r="X89" s="322">
        <f t="shared" si="9"/>
        <v>9.7526162471355136</v>
      </c>
      <c r="Y89" s="322">
        <f t="shared" si="9"/>
        <v>9.5293737722761804</v>
      </c>
      <c r="Z89" s="322">
        <f t="shared" si="9"/>
        <v>9.5089706204862274</v>
      </c>
      <c r="AA89" s="322">
        <f t="shared" si="9"/>
        <v>9.4299063394560374</v>
      </c>
      <c r="AB89" s="322">
        <f t="shared" si="9"/>
        <v>9.3834157187140157</v>
      </c>
      <c r="AC89" s="322">
        <f t="shared" si="9"/>
        <v>9.3393211764749537</v>
      </c>
      <c r="AD89" s="322">
        <f t="shared" si="9"/>
        <v>9.2352552909014936</v>
      </c>
      <c r="AE89" s="322">
        <f t="shared" si="9"/>
        <v>9.2604584191298134</v>
      </c>
      <c r="AF89" s="322">
        <f t="shared" si="9"/>
        <v>9.2257355710775055</v>
      </c>
    </row>
    <row r="90" spans="1:32" x14ac:dyDescent="0.35">
      <c r="A90" s="471" t="s">
        <v>89</v>
      </c>
      <c r="B90" s="322">
        <f t="shared" si="10"/>
        <v>70.032469517533201</v>
      </c>
      <c r="C90" s="322">
        <f t="shared" si="9"/>
        <v>69.614592283309022</v>
      </c>
      <c r="D90" s="322">
        <f t="shared" si="9"/>
        <v>69.467832203297903</v>
      </c>
      <c r="E90" s="322">
        <f t="shared" si="9"/>
        <v>68.2808316276451</v>
      </c>
      <c r="F90" s="322">
        <f t="shared" si="9"/>
        <v>67.128262726471618</v>
      </c>
      <c r="G90" s="322">
        <f t="shared" si="9"/>
        <v>66.829925883401813</v>
      </c>
      <c r="H90" s="322">
        <f t="shared" si="9"/>
        <v>66.237783780990895</v>
      </c>
      <c r="I90" s="322">
        <f t="shared" si="9"/>
        <v>65.777352649998207</v>
      </c>
      <c r="J90" s="322">
        <f t="shared" si="9"/>
        <v>64.822869634565379</v>
      </c>
      <c r="K90" s="322">
        <f t="shared" si="9"/>
        <v>64.264210503968712</v>
      </c>
      <c r="L90" s="322">
        <f t="shared" si="9"/>
        <v>64.37436592364071</v>
      </c>
      <c r="M90" s="322">
        <f t="shared" si="9"/>
        <v>64.282607078498188</v>
      </c>
      <c r="N90" s="322">
        <f t="shared" si="9"/>
        <v>63.942370967392414</v>
      </c>
      <c r="O90" s="322">
        <f t="shared" si="9"/>
        <v>63.327252839227718</v>
      </c>
      <c r="P90" s="322">
        <f t="shared" si="9"/>
        <v>63.049138412931278</v>
      </c>
      <c r="Q90" s="322">
        <f t="shared" si="9"/>
        <v>62.289896609024261</v>
      </c>
      <c r="R90" s="322">
        <f t="shared" si="9"/>
        <v>62.107900727494759</v>
      </c>
      <c r="S90" s="322">
        <f t="shared" si="9"/>
        <v>61.888314693302704</v>
      </c>
      <c r="T90" s="322">
        <f t="shared" si="9"/>
        <v>61.605728295021805</v>
      </c>
      <c r="U90" s="322">
        <f t="shared" si="9"/>
        <v>61.30912313073334</v>
      </c>
      <c r="V90" s="322">
        <f t="shared" si="9"/>
        <v>60.86925814015278</v>
      </c>
      <c r="W90" s="322">
        <f t="shared" si="9"/>
        <v>60.677286778560003</v>
      </c>
      <c r="X90" s="322">
        <f t="shared" si="9"/>
        <v>60.470368550186336</v>
      </c>
      <c r="Y90" s="322">
        <f t="shared" si="9"/>
        <v>59.03978918388767</v>
      </c>
      <c r="Z90" s="322">
        <f t="shared" si="9"/>
        <v>57.524454223942705</v>
      </c>
      <c r="AA90" s="322">
        <f t="shared" si="9"/>
        <v>57.24747847410746</v>
      </c>
      <c r="AB90" s="322">
        <f t="shared" si="9"/>
        <v>56.845307562714126</v>
      </c>
      <c r="AC90" s="322">
        <f t="shared" si="9"/>
        <v>56.511081347682534</v>
      </c>
      <c r="AD90" s="322">
        <f t="shared" si="9"/>
        <v>55.198171963246331</v>
      </c>
      <c r="AE90" s="322">
        <f t="shared" si="9"/>
        <v>54.46672737033375</v>
      </c>
      <c r="AF90" s="322">
        <f t="shared" si="9"/>
        <v>54.033893832818698</v>
      </c>
    </row>
    <row r="91" spans="1:32" x14ac:dyDescent="0.35">
      <c r="A91" s="471" t="s">
        <v>321</v>
      </c>
      <c r="B91" s="322">
        <f t="shared" si="10"/>
        <v>133.52233163981114</v>
      </c>
      <c r="C91" s="322">
        <f t="shared" si="9"/>
        <v>134.65212716773524</v>
      </c>
      <c r="D91" s="322">
        <f t="shared" si="9"/>
        <v>138.0103108563153</v>
      </c>
      <c r="E91" s="322">
        <f t="shared" si="9"/>
        <v>138.63103772212156</v>
      </c>
      <c r="F91" s="322">
        <f t="shared" si="9"/>
        <v>139.38297769940223</v>
      </c>
      <c r="G91" s="322">
        <f t="shared" si="9"/>
        <v>138.85149433717984</v>
      </c>
      <c r="H91" s="322">
        <f t="shared" si="9"/>
        <v>137.01256399284927</v>
      </c>
      <c r="I91" s="322">
        <f t="shared" si="9"/>
        <v>135.60127212798946</v>
      </c>
      <c r="J91" s="322">
        <f t="shared" si="9"/>
        <v>134.34454471520183</v>
      </c>
      <c r="K91" s="322">
        <f t="shared" si="9"/>
        <v>134.94246881663895</v>
      </c>
      <c r="L91" s="322">
        <f t="shared" si="9"/>
        <v>134.89800762800456</v>
      </c>
      <c r="M91" s="322">
        <f t="shared" si="9"/>
        <v>133.82596074012358</v>
      </c>
      <c r="N91" s="322">
        <f t="shared" si="9"/>
        <v>135.76729299930929</v>
      </c>
      <c r="O91" s="322">
        <f t="shared" si="9"/>
        <v>135.52791105655072</v>
      </c>
      <c r="P91" s="322">
        <f t="shared" si="9"/>
        <v>137.3430033164617</v>
      </c>
      <c r="Q91" s="322">
        <f t="shared" si="9"/>
        <v>137.69912053193914</v>
      </c>
      <c r="R91" s="322">
        <f t="shared" si="9"/>
        <v>137.50195913385724</v>
      </c>
      <c r="S91" s="322">
        <f t="shared" si="9"/>
        <v>138.10598978969304</v>
      </c>
      <c r="T91" s="322">
        <f t="shared" si="9"/>
        <v>138.33946559897259</v>
      </c>
      <c r="U91" s="322">
        <f t="shared" si="9"/>
        <v>138.08126631053901</v>
      </c>
      <c r="V91" s="322">
        <f t="shared" si="9"/>
        <v>137.68690773338272</v>
      </c>
      <c r="W91" s="322">
        <f t="shared" si="9"/>
        <v>137.05370857383605</v>
      </c>
      <c r="X91" s="322">
        <f t="shared" si="9"/>
        <v>136.90452118753629</v>
      </c>
      <c r="Y91" s="322">
        <f t="shared" si="9"/>
        <v>135.07013689278156</v>
      </c>
      <c r="Z91" s="322">
        <f t="shared" si="9"/>
        <v>135.6021702677707</v>
      </c>
      <c r="AA91" s="322">
        <f t="shared" si="9"/>
        <v>134.35127024771216</v>
      </c>
      <c r="AB91" s="322">
        <f t="shared" si="9"/>
        <v>132.54023411990954</v>
      </c>
      <c r="AC91" s="322">
        <f t="shared" si="9"/>
        <v>132.33252163189351</v>
      </c>
      <c r="AD91" s="322">
        <f t="shared" si="9"/>
        <v>130.53136174948995</v>
      </c>
      <c r="AE91" s="322">
        <f t="shared" si="9"/>
        <v>130.73465530888859</v>
      </c>
      <c r="AF91" s="322">
        <f t="shared" si="9"/>
        <v>129.72245969628747</v>
      </c>
    </row>
    <row r="92" spans="1:32" x14ac:dyDescent="0.35">
      <c r="A92" s="471" t="s">
        <v>88</v>
      </c>
      <c r="B92" s="322">
        <f t="shared" si="10"/>
        <v>0</v>
      </c>
      <c r="C92" s="322">
        <f t="shared" si="9"/>
        <v>0</v>
      </c>
      <c r="D92" s="322">
        <f t="shared" si="9"/>
        <v>0</v>
      </c>
      <c r="E92" s="322">
        <f t="shared" si="9"/>
        <v>0</v>
      </c>
      <c r="F92" s="322">
        <f t="shared" si="9"/>
        <v>0</v>
      </c>
      <c r="G92" s="322">
        <f t="shared" si="9"/>
        <v>0</v>
      </c>
      <c r="H92" s="322">
        <f t="shared" si="9"/>
        <v>0</v>
      </c>
      <c r="I92" s="322">
        <f t="shared" si="9"/>
        <v>0</v>
      </c>
      <c r="J92" s="322">
        <f t="shared" si="9"/>
        <v>0</v>
      </c>
      <c r="K92" s="322">
        <f t="shared" si="9"/>
        <v>0</v>
      </c>
      <c r="L92" s="322">
        <f t="shared" si="9"/>
        <v>0</v>
      </c>
      <c r="M92" s="322">
        <f t="shared" si="9"/>
        <v>0</v>
      </c>
      <c r="N92" s="322">
        <f t="shared" si="9"/>
        <v>0</v>
      </c>
      <c r="O92" s="322">
        <f t="shared" si="9"/>
        <v>0</v>
      </c>
      <c r="P92" s="322">
        <f t="shared" si="9"/>
        <v>0</v>
      </c>
      <c r="Q92" s="322">
        <f t="shared" si="9"/>
        <v>0</v>
      </c>
      <c r="R92" s="322">
        <f t="shared" si="9"/>
        <v>0</v>
      </c>
      <c r="S92" s="322">
        <f t="shared" si="9"/>
        <v>0</v>
      </c>
      <c r="T92" s="322">
        <f t="shared" si="9"/>
        <v>0</v>
      </c>
      <c r="U92" s="322">
        <f t="shared" si="9"/>
        <v>0</v>
      </c>
      <c r="V92" s="322">
        <f t="shared" si="9"/>
        <v>0</v>
      </c>
      <c r="W92" s="322">
        <f t="shared" si="9"/>
        <v>0</v>
      </c>
      <c r="X92" s="322">
        <f t="shared" si="9"/>
        <v>0</v>
      </c>
      <c r="Y92" s="322">
        <f t="shared" si="9"/>
        <v>0</v>
      </c>
      <c r="Z92" s="322">
        <f t="shared" si="9"/>
        <v>0</v>
      </c>
      <c r="AA92" s="322">
        <f t="shared" si="9"/>
        <v>0</v>
      </c>
      <c r="AB92" s="322">
        <f t="shared" si="9"/>
        <v>0</v>
      </c>
      <c r="AC92" s="322">
        <f t="shared" si="9"/>
        <v>0</v>
      </c>
      <c r="AD92" s="322">
        <f t="shared" si="9"/>
        <v>0</v>
      </c>
      <c r="AE92" s="322">
        <f t="shared" si="9"/>
        <v>0</v>
      </c>
      <c r="AF92" s="322">
        <f t="shared" si="9"/>
        <v>0</v>
      </c>
    </row>
    <row r="93" spans="1:32" x14ac:dyDescent="0.35">
      <c r="A93" s="471" t="s">
        <v>90</v>
      </c>
      <c r="B93" s="322">
        <f t="shared" si="10"/>
        <v>0</v>
      </c>
      <c r="C93" s="322">
        <f t="shared" si="9"/>
        <v>0</v>
      </c>
      <c r="D93" s="322">
        <f t="shared" si="9"/>
        <v>0</v>
      </c>
      <c r="E93" s="322">
        <f t="shared" si="9"/>
        <v>0</v>
      </c>
      <c r="F93" s="322">
        <f t="shared" si="9"/>
        <v>0</v>
      </c>
      <c r="G93" s="322">
        <f t="shared" si="9"/>
        <v>0</v>
      </c>
      <c r="H93" s="322">
        <f t="shared" si="9"/>
        <v>0</v>
      </c>
      <c r="I93" s="322">
        <f t="shared" si="9"/>
        <v>0</v>
      </c>
      <c r="J93" s="322">
        <f t="shared" si="9"/>
        <v>0</v>
      </c>
      <c r="K93" s="322">
        <f t="shared" si="9"/>
        <v>0</v>
      </c>
      <c r="L93" s="322">
        <f t="shared" si="9"/>
        <v>0</v>
      </c>
      <c r="M93" s="322">
        <f t="shared" si="9"/>
        <v>0</v>
      </c>
      <c r="N93" s="322">
        <f t="shared" si="9"/>
        <v>0</v>
      </c>
      <c r="O93" s="322">
        <f t="shared" si="9"/>
        <v>0</v>
      </c>
      <c r="P93" s="322">
        <f t="shared" si="9"/>
        <v>0</v>
      </c>
      <c r="Q93" s="322">
        <f t="shared" si="9"/>
        <v>0</v>
      </c>
      <c r="R93" s="322">
        <f t="shared" si="9"/>
        <v>0</v>
      </c>
      <c r="S93" s="322">
        <f t="shared" si="9"/>
        <v>0</v>
      </c>
      <c r="T93" s="322">
        <f t="shared" si="9"/>
        <v>0</v>
      </c>
      <c r="U93" s="322">
        <f t="shared" si="9"/>
        <v>0</v>
      </c>
      <c r="V93" s="322">
        <f t="shared" si="9"/>
        <v>0</v>
      </c>
      <c r="W93" s="322">
        <f t="shared" si="9"/>
        <v>0</v>
      </c>
      <c r="X93" s="322">
        <f t="shared" si="9"/>
        <v>0</v>
      </c>
      <c r="Y93" s="322">
        <f t="shared" si="9"/>
        <v>0</v>
      </c>
      <c r="Z93" s="322">
        <f t="shared" si="9"/>
        <v>0</v>
      </c>
      <c r="AA93" s="322">
        <f t="shared" si="9"/>
        <v>0</v>
      </c>
      <c r="AB93" s="322">
        <f t="shared" si="9"/>
        <v>0</v>
      </c>
      <c r="AC93" s="322">
        <f t="shared" si="9"/>
        <v>0</v>
      </c>
      <c r="AD93" s="322">
        <f t="shared" si="9"/>
        <v>0</v>
      </c>
      <c r="AE93" s="322">
        <f t="shared" si="9"/>
        <v>0</v>
      </c>
      <c r="AF93" s="322">
        <f t="shared" si="9"/>
        <v>0</v>
      </c>
    </row>
    <row r="94" spans="1:32" x14ac:dyDescent="0.35">
      <c r="A94" s="471" t="s">
        <v>859</v>
      </c>
      <c r="B94" s="322">
        <f t="shared" si="10"/>
        <v>0.14103554022545428</v>
      </c>
      <c r="C94" s="322">
        <f t="shared" si="9"/>
        <v>0.13841016718580521</v>
      </c>
      <c r="D94" s="322">
        <f t="shared" si="9"/>
        <v>0.13524901974906015</v>
      </c>
      <c r="E94" s="322">
        <f t="shared" si="9"/>
        <v>0.13211289815537683</v>
      </c>
      <c r="F94" s="322">
        <f t="shared" si="9"/>
        <v>0.12989596545546667</v>
      </c>
      <c r="G94" s="322">
        <f t="shared" si="9"/>
        <v>0.12835718389477999</v>
      </c>
      <c r="H94" s="322">
        <f t="shared" si="9"/>
        <v>0.12801013689888413</v>
      </c>
      <c r="I94" s="322">
        <f t="shared" si="9"/>
        <v>0.12769275034528541</v>
      </c>
      <c r="J94" s="322">
        <f t="shared" si="9"/>
        <v>0.12752096657690812</v>
      </c>
      <c r="K94" s="322">
        <f t="shared" si="9"/>
        <v>0.12588138779320146</v>
      </c>
      <c r="L94" s="322">
        <f t="shared" si="9"/>
        <v>0.12498601800707729</v>
      </c>
      <c r="M94" s="322">
        <f t="shared" si="9"/>
        <v>0.12313826865781904</v>
      </c>
      <c r="N94" s="322">
        <f t="shared" si="9"/>
        <v>0.11940775532579405</v>
      </c>
      <c r="O94" s="322">
        <f t="shared" si="9"/>
        <v>0.11642828151636175</v>
      </c>
      <c r="P94" s="322">
        <f t="shared" si="9"/>
        <v>0.11426664243379892</v>
      </c>
      <c r="Q94" s="322">
        <f t="shared" si="9"/>
        <v>0.11252835741776598</v>
      </c>
      <c r="R94" s="322">
        <f t="shared" si="9"/>
        <v>0.11182362779617598</v>
      </c>
      <c r="S94" s="322">
        <f t="shared" si="9"/>
        <v>0.11015338281720932</v>
      </c>
      <c r="T94" s="322">
        <f t="shared" si="9"/>
        <v>0.10888439118328334</v>
      </c>
      <c r="U94" s="322">
        <f t="shared" si="9"/>
        <v>0.10772122905835164</v>
      </c>
      <c r="V94" s="322">
        <f t="shared" si="9"/>
        <v>0.10648439004197666</v>
      </c>
      <c r="W94" s="322">
        <f t="shared" si="9"/>
        <v>0.10591740413065046</v>
      </c>
      <c r="X94" s="322">
        <f t="shared" si="9"/>
        <v>0.10461868957717879</v>
      </c>
      <c r="Y94" s="322">
        <f t="shared" si="9"/>
        <v>0.10317376741585353</v>
      </c>
      <c r="Z94" s="322">
        <f t="shared" si="9"/>
        <v>0.10186662360047466</v>
      </c>
      <c r="AA94" s="322">
        <f t="shared" si="9"/>
        <v>0.10069686894006775</v>
      </c>
      <c r="AB94" s="322">
        <f t="shared" si="9"/>
        <v>9.9428594738972795E-2</v>
      </c>
      <c r="AC94" s="322">
        <f t="shared" si="9"/>
        <v>9.7787667165542824E-2</v>
      </c>
      <c r="AD94" s="322">
        <f t="shared" si="9"/>
        <v>9.7154654916853087E-2</v>
      </c>
      <c r="AE94" s="322">
        <f t="shared" si="9"/>
        <v>9.4972753459612827E-2</v>
      </c>
      <c r="AF94" s="322">
        <f t="shared" si="9"/>
        <v>9.355531935044456E-2</v>
      </c>
    </row>
    <row r="95" spans="1:32" x14ac:dyDescent="0.35">
      <c r="A95" s="471" t="s">
        <v>31</v>
      </c>
      <c r="B95" s="322">
        <f t="shared" si="10"/>
        <v>0</v>
      </c>
      <c r="C95" s="322">
        <f t="shared" si="10"/>
        <v>0</v>
      </c>
      <c r="D95" s="322">
        <f t="shared" si="10"/>
        <v>0</v>
      </c>
      <c r="E95" s="322">
        <f t="shared" si="10"/>
        <v>0</v>
      </c>
      <c r="F95" s="322">
        <f t="shared" si="10"/>
        <v>0</v>
      </c>
      <c r="G95" s="322">
        <f t="shared" si="10"/>
        <v>0</v>
      </c>
      <c r="H95" s="322">
        <f t="shared" si="10"/>
        <v>0</v>
      </c>
      <c r="I95" s="322">
        <f t="shared" si="10"/>
        <v>0</v>
      </c>
      <c r="J95" s="322">
        <f t="shared" si="10"/>
        <v>0</v>
      </c>
      <c r="K95" s="322">
        <f t="shared" si="10"/>
        <v>0</v>
      </c>
      <c r="L95" s="322">
        <f t="shared" si="10"/>
        <v>0</v>
      </c>
      <c r="M95" s="322">
        <f t="shared" si="10"/>
        <v>0</v>
      </c>
      <c r="N95" s="322">
        <f t="shared" si="10"/>
        <v>0</v>
      </c>
      <c r="O95" s="322">
        <f t="shared" si="10"/>
        <v>0</v>
      </c>
      <c r="P95" s="322">
        <f t="shared" si="10"/>
        <v>0</v>
      </c>
      <c r="Q95" s="322">
        <f t="shared" si="10"/>
        <v>0</v>
      </c>
      <c r="R95" s="322">
        <f t="shared" ref="R95:AF95" si="11">IFERROR(R57*(R70/SUM(R70,R82)),0)</f>
        <v>0</v>
      </c>
      <c r="S95" s="322">
        <f t="shared" si="11"/>
        <v>0</v>
      </c>
      <c r="T95" s="322">
        <f t="shared" si="11"/>
        <v>0</v>
      </c>
      <c r="U95" s="322">
        <f t="shared" si="11"/>
        <v>0</v>
      </c>
      <c r="V95" s="322">
        <f t="shared" si="11"/>
        <v>0</v>
      </c>
      <c r="W95" s="322">
        <f t="shared" si="11"/>
        <v>0</v>
      </c>
      <c r="X95" s="322">
        <f t="shared" si="11"/>
        <v>0</v>
      </c>
      <c r="Y95" s="322">
        <f t="shared" si="11"/>
        <v>0</v>
      </c>
      <c r="Z95" s="322">
        <f t="shared" si="11"/>
        <v>0</v>
      </c>
      <c r="AA95" s="322">
        <f t="shared" si="11"/>
        <v>0</v>
      </c>
      <c r="AB95" s="322">
        <f t="shared" si="11"/>
        <v>0</v>
      </c>
      <c r="AC95" s="322">
        <f t="shared" si="11"/>
        <v>0</v>
      </c>
      <c r="AD95" s="322">
        <f t="shared" si="11"/>
        <v>0</v>
      </c>
      <c r="AE95" s="322">
        <f t="shared" si="11"/>
        <v>0</v>
      </c>
      <c r="AF95" s="322">
        <f t="shared" si="11"/>
        <v>0</v>
      </c>
    </row>
    <row r="97" spans="1:32" x14ac:dyDescent="0.35">
      <c r="A97" s="353" t="s">
        <v>1132</v>
      </c>
    </row>
    <row r="98" spans="1:32" x14ac:dyDescent="0.35">
      <c r="A98" s="471" t="s">
        <v>30</v>
      </c>
      <c r="B98" s="322">
        <f>IFERROR(B48*(B73/SUM(B61,B73)),0)</f>
        <v>769.32803731723641</v>
      </c>
      <c r="C98" s="322">
        <f t="shared" ref="C98:AF106" si="12">IFERROR(C48*(C73/SUM(C61,C73)),0)</f>
        <v>777.74366319878789</v>
      </c>
      <c r="D98" s="322">
        <f t="shared" si="12"/>
        <v>796.62221784151882</v>
      </c>
      <c r="E98" s="322">
        <f t="shared" si="12"/>
        <v>802.20553334790532</v>
      </c>
      <c r="F98" s="322">
        <f t="shared" si="12"/>
        <v>805.64144833411717</v>
      </c>
      <c r="G98" s="322">
        <f t="shared" si="12"/>
        <v>804.2945351286088</v>
      </c>
      <c r="H98" s="322">
        <f t="shared" si="12"/>
        <v>795.2225083256476</v>
      </c>
      <c r="I98" s="322">
        <f t="shared" si="12"/>
        <v>787.94201143896282</v>
      </c>
      <c r="J98" s="322">
        <f t="shared" si="12"/>
        <v>779.70261195499302</v>
      </c>
      <c r="K98" s="322">
        <f t="shared" si="12"/>
        <v>783.48870435058018</v>
      </c>
      <c r="L98" s="322">
        <f t="shared" si="12"/>
        <v>784.27922066752524</v>
      </c>
      <c r="M98" s="322">
        <f t="shared" si="12"/>
        <v>779.39035493540155</v>
      </c>
      <c r="N98" s="322">
        <f t="shared" si="12"/>
        <v>788.93023755258378</v>
      </c>
      <c r="O98" s="322">
        <f t="shared" si="12"/>
        <v>788.73200954182118</v>
      </c>
      <c r="P98" s="322">
        <f t="shared" si="12"/>
        <v>796.34850041941377</v>
      </c>
      <c r="Q98" s="322">
        <f t="shared" si="12"/>
        <v>797.52772722708846</v>
      </c>
      <c r="R98" s="322">
        <f t="shared" si="12"/>
        <v>796.20809403047349</v>
      </c>
      <c r="S98" s="322">
        <f t="shared" si="12"/>
        <v>799.12677815079326</v>
      </c>
      <c r="T98" s="322">
        <f t="shared" si="12"/>
        <v>800.21794137789709</v>
      </c>
      <c r="U98" s="322">
        <f t="shared" si="12"/>
        <v>799.81680398332981</v>
      </c>
      <c r="V98" s="322">
        <f t="shared" si="12"/>
        <v>798.38203748808121</v>
      </c>
      <c r="W98" s="322">
        <f t="shared" si="12"/>
        <v>794.91005902725806</v>
      </c>
      <c r="X98" s="322">
        <f t="shared" si="12"/>
        <v>794.46484688599412</v>
      </c>
      <c r="Y98" s="322">
        <f t="shared" si="12"/>
        <v>786.37873676088225</v>
      </c>
      <c r="Z98" s="322">
        <f t="shared" si="12"/>
        <v>785.97752098270951</v>
      </c>
      <c r="AA98" s="322">
        <f t="shared" si="12"/>
        <v>779.2476450519589</v>
      </c>
      <c r="AB98" s="322">
        <f t="shared" si="12"/>
        <v>769.34061315732129</v>
      </c>
      <c r="AC98" s="322">
        <f t="shared" si="12"/>
        <v>768.31838218399605</v>
      </c>
      <c r="AD98" s="322">
        <f t="shared" si="12"/>
        <v>755.78700967838984</v>
      </c>
      <c r="AE98" s="322">
        <f t="shared" si="12"/>
        <v>757.3688303742689</v>
      </c>
      <c r="AF98" s="322">
        <f t="shared" si="12"/>
        <v>753.35748944427598</v>
      </c>
    </row>
    <row r="99" spans="1:32" x14ac:dyDescent="0.35">
      <c r="A99" s="471" t="s">
        <v>858</v>
      </c>
      <c r="B99" s="322">
        <f t="shared" ref="B99:Q107" si="13">IFERROR(B49*(B74/SUM(B62,B74)),0)</f>
        <v>0</v>
      </c>
      <c r="C99" s="322">
        <f t="shared" si="13"/>
        <v>0</v>
      </c>
      <c r="D99" s="322">
        <f t="shared" si="13"/>
        <v>0</v>
      </c>
      <c r="E99" s="322">
        <f t="shared" si="13"/>
        <v>0</v>
      </c>
      <c r="F99" s="322">
        <f t="shared" si="13"/>
        <v>0</v>
      </c>
      <c r="G99" s="322">
        <f t="shared" si="13"/>
        <v>0</v>
      </c>
      <c r="H99" s="322">
        <f t="shared" si="13"/>
        <v>0</v>
      </c>
      <c r="I99" s="322">
        <f t="shared" si="13"/>
        <v>0</v>
      </c>
      <c r="J99" s="322">
        <f t="shared" si="13"/>
        <v>0</v>
      </c>
      <c r="K99" s="322">
        <f t="shared" si="13"/>
        <v>0</v>
      </c>
      <c r="L99" s="322">
        <f t="shared" si="13"/>
        <v>0</v>
      </c>
      <c r="M99" s="322">
        <f t="shared" si="13"/>
        <v>0</v>
      </c>
      <c r="N99" s="322">
        <f t="shared" si="13"/>
        <v>0</v>
      </c>
      <c r="O99" s="322">
        <f t="shared" si="13"/>
        <v>0</v>
      </c>
      <c r="P99" s="322">
        <f t="shared" si="13"/>
        <v>0</v>
      </c>
      <c r="Q99" s="322">
        <f t="shared" si="13"/>
        <v>0</v>
      </c>
      <c r="R99" s="322">
        <f t="shared" si="12"/>
        <v>0</v>
      </c>
      <c r="S99" s="322">
        <f t="shared" si="12"/>
        <v>0</v>
      </c>
      <c r="T99" s="322">
        <f t="shared" si="12"/>
        <v>0</v>
      </c>
      <c r="U99" s="322">
        <f t="shared" si="12"/>
        <v>0</v>
      </c>
      <c r="V99" s="322">
        <f t="shared" si="12"/>
        <v>0</v>
      </c>
      <c r="W99" s="322">
        <f t="shared" si="12"/>
        <v>0</v>
      </c>
      <c r="X99" s="322">
        <f t="shared" si="12"/>
        <v>0</v>
      </c>
      <c r="Y99" s="322">
        <f t="shared" si="12"/>
        <v>0</v>
      </c>
      <c r="Z99" s="322">
        <f t="shared" si="12"/>
        <v>0</v>
      </c>
      <c r="AA99" s="322">
        <f t="shared" si="12"/>
        <v>0</v>
      </c>
      <c r="AB99" s="322">
        <f t="shared" si="12"/>
        <v>0</v>
      </c>
      <c r="AC99" s="322">
        <f t="shared" si="12"/>
        <v>0</v>
      </c>
      <c r="AD99" s="322">
        <f t="shared" si="12"/>
        <v>0</v>
      </c>
      <c r="AE99" s="322">
        <f t="shared" si="12"/>
        <v>0</v>
      </c>
      <c r="AF99" s="322">
        <f t="shared" si="12"/>
        <v>0</v>
      </c>
    </row>
    <row r="100" spans="1:32" x14ac:dyDescent="0.35">
      <c r="A100" s="471" t="s">
        <v>523</v>
      </c>
      <c r="B100" s="322">
        <f t="shared" si="13"/>
        <v>7052.6791810397317</v>
      </c>
      <c r="C100" s="322">
        <f t="shared" si="12"/>
        <v>7024.1630700029</v>
      </c>
      <c r="D100" s="322">
        <f t="shared" si="12"/>
        <v>6976.1577127223245</v>
      </c>
      <c r="E100" s="322">
        <f t="shared" si="12"/>
        <v>6878.9245028390096</v>
      </c>
      <c r="F100" s="322">
        <f t="shared" si="12"/>
        <v>6777.4152216502189</v>
      </c>
      <c r="G100" s="322">
        <f t="shared" si="12"/>
        <v>6734.9627639496757</v>
      </c>
      <c r="H100" s="322">
        <f t="shared" si="12"/>
        <v>6699.3018275177183</v>
      </c>
      <c r="I100" s="322">
        <f t="shared" si="12"/>
        <v>6674.220043343309</v>
      </c>
      <c r="J100" s="322">
        <f t="shared" si="12"/>
        <v>6595.8906088117501</v>
      </c>
      <c r="K100" s="322">
        <f t="shared" si="12"/>
        <v>6553.0910638193563</v>
      </c>
      <c r="L100" s="322">
        <f t="shared" si="12"/>
        <v>6521.6185212899763</v>
      </c>
      <c r="M100" s="322">
        <f t="shared" si="12"/>
        <v>6496.1499419046113</v>
      </c>
      <c r="N100" s="322">
        <f t="shared" si="12"/>
        <v>6417.4978296518921</v>
      </c>
      <c r="O100" s="322">
        <f t="shared" si="12"/>
        <v>6334.8306014189566</v>
      </c>
      <c r="P100" s="322">
        <f t="shared" si="12"/>
        <v>6276.0656287287238</v>
      </c>
      <c r="Q100" s="322">
        <f t="shared" si="12"/>
        <v>6201.7800691409184</v>
      </c>
      <c r="R100" s="322">
        <f t="shared" si="12"/>
        <v>6182.7215351330178</v>
      </c>
      <c r="S100" s="322">
        <f t="shared" si="12"/>
        <v>6143.2649660023453</v>
      </c>
      <c r="T100" s="322">
        <f t="shared" si="12"/>
        <v>6105.0376263500912</v>
      </c>
      <c r="U100" s="322">
        <f t="shared" si="12"/>
        <v>6071.7640544080277</v>
      </c>
      <c r="V100" s="322">
        <f t="shared" si="12"/>
        <v>6042.0544667474569</v>
      </c>
      <c r="W100" s="322">
        <f t="shared" si="12"/>
        <v>6021.0545811856564</v>
      </c>
      <c r="X100" s="322">
        <f t="shared" si="12"/>
        <v>5996.6728312004825</v>
      </c>
      <c r="Y100" s="322">
        <f t="shared" si="12"/>
        <v>5878.6214467597028</v>
      </c>
      <c r="Z100" s="322">
        <f t="shared" si="12"/>
        <v>5750.641964490932</v>
      </c>
      <c r="AA100" s="322">
        <f t="shared" si="12"/>
        <v>5708.3942926763712</v>
      </c>
      <c r="AB100" s="322">
        <f t="shared" si="12"/>
        <v>5646.0942913626313</v>
      </c>
      <c r="AC100" s="322">
        <f t="shared" si="12"/>
        <v>5577.5765428258082</v>
      </c>
      <c r="AD100" s="322">
        <f t="shared" si="12"/>
        <v>5472.554263675931</v>
      </c>
      <c r="AE100" s="322">
        <f t="shared" si="12"/>
        <v>5401.5648269217627</v>
      </c>
      <c r="AF100" s="322">
        <f t="shared" si="12"/>
        <v>5351.1176968704876</v>
      </c>
    </row>
    <row r="101" spans="1:32" x14ac:dyDescent="0.35">
      <c r="A101" s="471" t="s">
        <v>53</v>
      </c>
      <c r="B101" s="322">
        <f t="shared" si="13"/>
        <v>0</v>
      </c>
      <c r="C101" s="322">
        <f t="shared" si="12"/>
        <v>0</v>
      </c>
      <c r="D101" s="322">
        <f t="shared" si="12"/>
        <v>0</v>
      </c>
      <c r="E101" s="322">
        <f t="shared" si="12"/>
        <v>0</v>
      </c>
      <c r="F101" s="322">
        <f t="shared" si="12"/>
        <v>0</v>
      </c>
      <c r="G101" s="322">
        <f t="shared" si="12"/>
        <v>0</v>
      </c>
      <c r="H101" s="322">
        <f t="shared" si="12"/>
        <v>0</v>
      </c>
      <c r="I101" s="322">
        <f t="shared" si="12"/>
        <v>0</v>
      </c>
      <c r="J101" s="322">
        <f t="shared" si="12"/>
        <v>0</v>
      </c>
      <c r="K101" s="322">
        <f t="shared" si="12"/>
        <v>0</v>
      </c>
      <c r="L101" s="322">
        <f t="shared" si="12"/>
        <v>0</v>
      </c>
      <c r="M101" s="322">
        <f t="shared" si="12"/>
        <v>0</v>
      </c>
      <c r="N101" s="322">
        <f t="shared" si="12"/>
        <v>0</v>
      </c>
      <c r="O101" s="322">
        <f t="shared" si="12"/>
        <v>0</v>
      </c>
      <c r="P101" s="322">
        <f t="shared" si="12"/>
        <v>0</v>
      </c>
      <c r="Q101" s="322">
        <f t="shared" si="12"/>
        <v>0</v>
      </c>
      <c r="R101" s="322">
        <f t="shared" si="12"/>
        <v>0</v>
      </c>
      <c r="S101" s="322">
        <f t="shared" si="12"/>
        <v>0</v>
      </c>
      <c r="T101" s="322">
        <f t="shared" si="12"/>
        <v>0</v>
      </c>
      <c r="U101" s="322">
        <f t="shared" si="12"/>
        <v>0</v>
      </c>
      <c r="V101" s="322">
        <f t="shared" si="12"/>
        <v>0</v>
      </c>
      <c r="W101" s="322">
        <f t="shared" si="12"/>
        <v>0</v>
      </c>
      <c r="X101" s="322">
        <f t="shared" si="12"/>
        <v>0</v>
      </c>
      <c r="Y101" s="322">
        <f t="shared" si="12"/>
        <v>0</v>
      </c>
      <c r="Z101" s="322">
        <f t="shared" si="12"/>
        <v>0</v>
      </c>
      <c r="AA101" s="322">
        <f t="shared" si="12"/>
        <v>0</v>
      </c>
      <c r="AB101" s="322">
        <f t="shared" si="12"/>
        <v>0</v>
      </c>
      <c r="AC101" s="322">
        <f t="shared" si="12"/>
        <v>0</v>
      </c>
      <c r="AD101" s="322">
        <f t="shared" si="12"/>
        <v>0</v>
      </c>
      <c r="AE101" s="322">
        <f t="shared" si="12"/>
        <v>0</v>
      </c>
      <c r="AF101" s="322">
        <f t="shared" si="12"/>
        <v>0</v>
      </c>
    </row>
    <row r="102" spans="1:32" x14ac:dyDescent="0.35">
      <c r="A102" s="471" t="s">
        <v>89</v>
      </c>
      <c r="B102" s="322">
        <f t="shared" si="13"/>
        <v>622.90358672034711</v>
      </c>
      <c r="C102" s="322">
        <f t="shared" si="12"/>
        <v>619.18677893389827</v>
      </c>
      <c r="D102" s="322">
        <f t="shared" si="12"/>
        <v>617.88142184944763</v>
      </c>
      <c r="E102" s="322">
        <f t="shared" si="12"/>
        <v>607.32364884633876</v>
      </c>
      <c r="F102" s="322">
        <f t="shared" si="12"/>
        <v>597.07212826696593</v>
      </c>
      <c r="G102" s="322">
        <f t="shared" si="12"/>
        <v>594.41857212537536</v>
      </c>
      <c r="H102" s="322">
        <f t="shared" si="12"/>
        <v>589.15176599986023</v>
      </c>
      <c r="I102" s="322">
        <f t="shared" si="12"/>
        <v>585.05646270827435</v>
      </c>
      <c r="J102" s="322">
        <f t="shared" si="12"/>
        <v>576.56681643601326</v>
      </c>
      <c r="K102" s="322">
        <f t="shared" si="12"/>
        <v>571.59782450127057</v>
      </c>
      <c r="L102" s="322">
        <f t="shared" si="12"/>
        <v>572.57760154587686</v>
      </c>
      <c r="M102" s="322">
        <f t="shared" si="12"/>
        <v>571.76145277736487</v>
      </c>
      <c r="N102" s="322">
        <f t="shared" si="12"/>
        <v>568.73522372390403</v>
      </c>
      <c r="O102" s="322">
        <f t="shared" si="12"/>
        <v>563.26405740733469</v>
      </c>
      <c r="P102" s="322">
        <f t="shared" si="12"/>
        <v>560.79036949011277</v>
      </c>
      <c r="Q102" s="322">
        <f t="shared" si="12"/>
        <v>554.03729557882809</v>
      </c>
      <c r="R102" s="322">
        <f t="shared" si="12"/>
        <v>552.4185337651428</v>
      </c>
      <c r="S102" s="322">
        <f t="shared" si="12"/>
        <v>550.46542645314537</v>
      </c>
      <c r="T102" s="322">
        <f t="shared" si="12"/>
        <v>547.95196259473471</v>
      </c>
      <c r="U102" s="322">
        <f t="shared" si="12"/>
        <v>545.31380886478814</v>
      </c>
      <c r="V102" s="322">
        <f t="shared" si="12"/>
        <v>541.40143104642857</v>
      </c>
      <c r="W102" s="322">
        <f t="shared" si="12"/>
        <v>539.6939423557177</v>
      </c>
      <c r="X102" s="322">
        <f t="shared" si="12"/>
        <v>537.85350880397061</v>
      </c>
      <c r="Y102" s="322">
        <f t="shared" si="12"/>
        <v>525.12922498969692</v>
      </c>
      <c r="Z102" s="322">
        <f t="shared" si="12"/>
        <v>511.65108280600401</v>
      </c>
      <c r="AA102" s="322">
        <f t="shared" si="12"/>
        <v>509.18752284309664</v>
      </c>
      <c r="AB102" s="322">
        <f t="shared" si="12"/>
        <v>505.61041489720617</v>
      </c>
      <c r="AC102" s="322">
        <f t="shared" si="12"/>
        <v>502.63764084606379</v>
      </c>
      <c r="AD102" s="322">
        <f t="shared" si="12"/>
        <v>490.9599723269011</v>
      </c>
      <c r="AE102" s="322">
        <f t="shared" si="12"/>
        <v>484.45414062410237</v>
      </c>
      <c r="AF102" s="322">
        <f t="shared" si="12"/>
        <v>480.60430404360761</v>
      </c>
    </row>
    <row r="103" spans="1:32" x14ac:dyDescent="0.35">
      <c r="A103" s="471" t="s">
        <v>321</v>
      </c>
      <c r="B103" s="322">
        <f t="shared" si="13"/>
        <v>26.768225880989704</v>
      </c>
      <c r="C103" s="322">
        <f t="shared" si="12"/>
        <v>26.994724486274592</v>
      </c>
      <c r="D103" s="322">
        <f t="shared" si="12"/>
        <v>27.667964823091513</v>
      </c>
      <c r="E103" s="322">
        <f t="shared" si="12"/>
        <v>27.792406605602643</v>
      </c>
      <c r="F103" s="322">
        <f t="shared" si="12"/>
        <v>27.94315366726341</v>
      </c>
      <c r="G103" s="322">
        <f t="shared" si="12"/>
        <v>27.836603201006309</v>
      </c>
      <c r="H103" s="322">
        <f t="shared" si="12"/>
        <v>27.467939006546047</v>
      </c>
      <c r="I103" s="322">
        <f t="shared" si="12"/>
        <v>27.185006713808082</v>
      </c>
      <c r="J103" s="322">
        <f t="shared" si="12"/>
        <v>26.933061119066075</v>
      </c>
      <c r="K103" s="322">
        <f t="shared" si="12"/>
        <v>27.052931459932598</v>
      </c>
      <c r="L103" s="322">
        <f t="shared" si="12"/>
        <v>27.044017991109172</v>
      </c>
      <c r="M103" s="322">
        <f t="shared" si="12"/>
        <v>26.82909668995018</v>
      </c>
      <c r="N103" s="322">
        <f t="shared" si="12"/>
        <v>27.218290166320251</v>
      </c>
      <c r="O103" s="322">
        <f t="shared" si="12"/>
        <v>27.170299468158415</v>
      </c>
      <c r="P103" s="322">
        <f t="shared" si="12"/>
        <v>27.534184662578173</v>
      </c>
      <c r="Q103" s="322">
        <f t="shared" si="12"/>
        <v>27.605578158684313</v>
      </c>
      <c r="R103" s="322">
        <f t="shared" si="12"/>
        <v>27.566051730602567</v>
      </c>
      <c r="S103" s="322">
        <f t="shared" si="12"/>
        <v>27.687146298349273</v>
      </c>
      <c r="T103" s="322">
        <f t="shared" si="12"/>
        <v>27.733952949519814</v>
      </c>
      <c r="U103" s="322">
        <f t="shared" si="12"/>
        <v>27.682189796568402</v>
      </c>
      <c r="V103" s="322">
        <f t="shared" si="12"/>
        <v>27.603129767120279</v>
      </c>
      <c r="W103" s="322">
        <f t="shared" si="12"/>
        <v>27.476187570094229</v>
      </c>
      <c r="X103" s="322">
        <f t="shared" si="12"/>
        <v>27.446278852907959</v>
      </c>
      <c r="Y103" s="322">
        <f t="shared" si="12"/>
        <v>27.078526039191413</v>
      </c>
      <c r="Z103" s="322">
        <f t="shared" si="12"/>
        <v>27.185186770643831</v>
      </c>
      <c r="AA103" s="322">
        <f t="shared" si="12"/>
        <v>26.934409437142882</v>
      </c>
      <c r="AB103" s="322">
        <f t="shared" si="12"/>
        <v>26.571337406028057</v>
      </c>
      <c r="AC103" s="322">
        <f t="shared" si="12"/>
        <v>26.529695721605446</v>
      </c>
      <c r="AD103" s="322">
        <f t="shared" si="12"/>
        <v>26.168603655672865</v>
      </c>
      <c r="AE103" s="322">
        <f t="shared" si="12"/>
        <v>26.209359444246214</v>
      </c>
      <c r="AF103" s="322">
        <f t="shared" si="12"/>
        <v>26.006436978310376</v>
      </c>
    </row>
    <row r="104" spans="1:32" x14ac:dyDescent="0.35">
      <c r="A104" s="471" t="s">
        <v>88</v>
      </c>
      <c r="B104" s="322">
        <f t="shared" si="13"/>
        <v>0</v>
      </c>
      <c r="C104" s="322">
        <f t="shared" si="12"/>
        <v>0</v>
      </c>
      <c r="D104" s="322">
        <f t="shared" si="12"/>
        <v>0</v>
      </c>
      <c r="E104" s="322">
        <f t="shared" si="12"/>
        <v>0</v>
      </c>
      <c r="F104" s="322">
        <f t="shared" si="12"/>
        <v>0</v>
      </c>
      <c r="G104" s="322">
        <f t="shared" si="12"/>
        <v>0</v>
      </c>
      <c r="H104" s="322">
        <f t="shared" si="12"/>
        <v>0</v>
      </c>
      <c r="I104" s="322">
        <f t="shared" si="12"/>
        <v>0</v>
      </c>
      <c r="J104" s="322">
        <f t="shared" si="12"/>
        <v>0</v>
      </c>
      <c r="K104" s="322">
        <f t="shared" si="12"/>
        <v>0</v>
      </c>
      <c r="L104" s="322">
        <f t="shared" si="12"/>
        <v>0</v>
      </c>
      <c r="M104" s="322">
        <f t="shared" si="12"/>
        <v>0</v>
      </c>
      <c r="N104" s="322">
        <f t="shared" si="12"/>
        <v>0</v>
      </c>
      <c r="O104" s="322">
        <f t="shared" si="12"/>
        <v>0</v>
      </c>
      <c r="P104" s="322">
        <f t="shared" si="12"/>
        <v>0</v>
      </c>
      <c r="Q104" s="322">
        <f t="shared" si="12"/>
        <v>0</v>
      </c>
      <c r="R104" s="322">
        <f t="shared" si="12"/>
        <v>0</v>
      </c>
      <c r="S104" s="322">
        <f t="shared" si="12"/>
        <v>0</v>
      </c>
      <c r="T104" s="322">
        <f t="shared" si="12"/>
        <v>0</v>
      </c>
      <c r="U104" s="322">
        <f t="shared" si="12"/>
        <v>0</v>
      </c>
      <c r="V104" s="322">
        <f t="shared" si="12"/>
        <v>0</v>
      </c>
      <c r="W104" s="322">
        <f t="shared" si="12"/>
        <v>0</v>
      </c>
      <c r="X104" s="322">
        <f t="shared" si="12"/>
        <v>0</v>
      </c>
      <c r="Y104" s="322">
        <f t="shared" si="12"/>
        <v>0</v>
      </c>
      <c r="Z104" s="322">
        <f t="shared" si="12"/>
        <v>0</v>
      </c>
      <c r="AA104" s="322">
        <f t="shared" si="12"/>
        <v>0</v>
      </c>
      <c r="AB104" s="322">
        <f t="shared" si="12"/>
        <v>0</v>
      </c>
      <c r="AC104" s="322">
        <f t="shared" si="12"/>
        <v>0</v>
      </c>
      <c r="AD104" s="322">
        <f t="shared" si="12"/>
        <v>0</v>
      </c>
      <c r="AE104" s="322">
        <f t="shared" si="12"/>
        <v>0</v>
      </c>
      <c r="AF104" s="322">
        <f t="shared" si="12"/>
        <v>0</v>
      </c>
    </row>
    <row r="105" spans="1:32" x14ac:dyDescent="0.35">
      <c r="A105" s="471" t="s">
        <v>90</v>
      </c>
      <c r="B105" s="322">
        <f t="shared" si="13"/>
        <v>0</v>
      </c>
      <c r="C105" s="322">
        <f t="shared" si="12"/>
        <v>0</v>
      </c>
      <c r="D105" s="322">
        <f t="shared" si="12"/>
        <v>0</v>
      </c>
      <c r="E105" s="322">
        <f t="shared" si="12"/>
        <v>0</v>
      </c>
      <c r="F105" s="322">
        <f t="shared" si="12"/>
        <v>0</v>
      </c>
      <c r="G105" s="322">
        <f t="shared" si="12"/>
        <v>0</v>
      </c>
      <c r="H105" s="322">
        <f t="shared" si="12"/>
        <v>0</v>
      </c>
      <c r="I105" s="322">
        <f t="shared" si="12"/>
        <v>0</v>
      </c>
      <c r="J105" s="322">
        <f t="shared" si="12"/>
        <v>0</v>
      </c>
      <c r="K105" s="322">
        <f t="shared" si="12"/>
        <v>0</v>
      </c>
      <c r="L105" s="322">
        <f t="shared" si="12"/>
        <v>0</v>
      </c>
      <c r="M105" s="322">
        <f t="shared" si="12"/>
        <v>0</v>
      </c>
      <c r="N105" s="322">
        <f t="shared" si="12"/>
        <v>0</v>
      </c>
      <c r="O105" s="322">
        <f t="shared" si="12"/>
        <v>0</v>
      </c>
      <c r="P105" s="322">
        <f t="shared" si="12"/>
        <v>0</v>
      </c>
      <c r="Q105" s="322">
        <f t="shared" si="12"/>
        <v>0</v>
      </c>
      <c r="R105" s="322">
        <f t="shared" si="12"/>
        <v>0</v>
      </c>
      <c r="S105" s="322">
        <f t="shared" si="12"/>
        <v>0</v>
      </c>
      <c r="T105" s="322">
        <f t="shared" si="12"/>
        <v>0</v>
      </c>
      <c r="U105" s="322">
        <f t="shared" si="12"/>
        <v>0</v>
      </c>
      <c r="V105" s="322">
        <f t="shared" si="12"/>
        <v>0</v>
      </c>
      <c r="W105" s="322">
        <f t="shared" si="12"/>
        <v>0</v>
      </c>
      <c r="X105" s="322">
        <f t="shared" si="12"/>
        <v>0</v>
      </c>
      <c r="Y105" s="322">
        <f t="shared" si="12"/>
        <v>0</v>
      </c>
      <c r="Z105" s="322">
        <f t="shared" si="12"/>
        <v>0</v>
      </c>
      <c r="AA105" s="322">
        <f t="shared" si="12"/>
        <v>0</v>
      </c>
      <c r="AB105" s="322">
        <f t="shared" si="12"/>
        <v>0</v>
      </c>
      <c r="AC105" s="322">
        <f t="shared" si="12"/>
        <v>0</v>
      </c>
      <c r="AD105" s="322">
        <f t="shared" si="12"/>
        <v>0</v>
      </c>
      <c r="AE105" s="322">
        <f t="shared" si="12"/>
        <v>0</v>
      </c>
      <c r="AF105" s="322">
        <f t="shared" si="12"/>
        <v>0</v>
      </c>
    </row>
    <row r="106" spans="1:32" x14ac:dyDescent="0.35">
      <c r="A106" s="471" t="s">
        <v>859</v>
      </c>
      <c r="B106" s="322">
        <f t="shared" si="13"/>
        <v>11.750023445033163</v>
      </c>
      <c r="C106" s="322">
        <f t="shared" si="12"/>
        <v>11.531297053667398</v>
      </c>
      <c r="D106" s="322">
        <f t="shared" si="12"/>
        <v>11.267933957843574</v>
      </c>
      <c r="E106" s="322">
        <f t="shared" si="12"/>
        <v>11.006655827569832</v>
      </c>
      <c r="F106" s="322">
        <f t="shared" si="12"/>
        <v>10.82195762200857</v>
      </c>
      <c r="G106" s="322">
        <f t="shared" si="12"/>
        <v>10.693757883233857</v>
      </c>
      <c r="H106" s="322">
        <f t="shared" si="12"/>
        <v>10.664844530388283</v>
      </c>
      <c r="I106" s="322">
        <f t="shared" si="12"/>
        <v>10.63840226314159</v>
      </c>
      <c r="J106" s="322">
        <f t="shared" si="12"/>
        <v>10.624090527938657</v>
      </c>
      <c r="K106" s="322">
        <f t="shared" si="12"/>
        <v>10.487493120521098</v>
      </c>
      <c r="L106" s="322">
        <f t="shared" si="12"/>
        <v>10.412897625214628</v>
      </c>
      <c r="M106" s="322">
        <f t="shared" si="12"/>
        <v>10.258957007554551</v>
      </c>
      <c r="N106" s="322">
        <f t="shared" si="12"/>
        <v>9.9481586155802191</v>
      </c>
      <c r="O106" s="322">
        <f t="shared" si="12"/>
        <v>9.6999312038318912</v>
      </c>
      <c r="P106" s="322">
        <f t="shared" si="12"/>
        <v>9.519839647765874</v>
      </c>
      <c r="Q106" s="322">
        <f t="shared" si="12"/>
        <v>9.3750187773676288</v>
      </c>
      <c r="R106" s="322">
        <f t="shared" si="12"/>
        <v>9.3163059907689121</v>
      </c>
      <c r="S106" s="322">
        <f t="shared" si="12"/>
        <v>9.1771537059587533</v>
      </c>
      <c r="T106" s="322">
        <f t="shared" si="12"/>
        <v>9.0714308404572943</v>
      </c>
      <c r="U106" s="322">
        <f t="shared" si="12"/>
        <v>8.9745248959239223</v>
      </c>
      <c r="V106" s="322">
        <f t="shared" si="12"/>
        <v>8.87148074537218</v>
      </c>
      <c r="W106" s="322">
        <f t="shared" si="12"/>
        <v>8.8242437316348177</v>
      </c>
      <c r="X106" s="322">
        <f t="shared" si="12"/>
        <v>8.7160445753987084</v>
      </c>
      <c r="Y106" s="322">
        <f t="shared" si="12"/>
        <v>8.5956644978332974</v>
      </c>
      <c r="Z106" s="322">
        <f t="shared" si="12"/>
        <v>8.4867630787145458</v>
      </c>
      <c r="AA106" s="322">
        <f t="shared" si="12"/>
        <v>8.389307893569395</v>
      </c>
      <c r="AB106" s="322">
        <f t="shared" si="12"/>
        <v>8.2836447991906716</v>
      </c>
      <c r="AC106" s="322">
        <f t="shared" si="12"/>
        <v>8.1469350207292859</v>
      </c>
      <c r="AD106" s="322">
        <f t="shared" si="12"/>
        <v>8.094197187760324</v>
      </c>
      <c r="AE106" s="322">
        <f t="shared" si="12"/>
        <v>7.9124175226039943</v>
      </c>
      <c r="AF106" s="322">
        <f t="shared" si="12"/>
        <v>7.7943275433839121</v>
      </c>
    </row>
    <row r="107" spans="1:32" x14ac:dyDescent="0.35">
      <c r="A107" s="471" t="s">
        <v>31</v>
      </c>
      <c r="B107" s="322">
        <f t="shared" si="13"/>
        <v>0</v>
      </c>
      <c r="C107" s="322">
        <f t="shared" si="13"/>
        <v>0</v>
      </c>
      <c r="D107" s="322">
        <f t="shared" si="13"/>
        <v>0</v>
      </c>
      <c r="E107" s="322">
        <f t="shared" si="13"/>
        <v>0</v>
      </c>
      <c r="F107" s="322">
        <f t="shared" si="13"/>
        <v>0</v>
      </c>
      <c r="G107" s="322">
        <f t="shared" si="13"/>
        <v>0</v>
      </c>
      <c r="H107" s="322">
        <f t="shared" si="13"/>
        <v>0</v>
      </c>
      <c r="I107" s="322">
        <f t="shared" si="13"/>
        <v>0</v>
      </c>
      <c r="J107" s="322">
        <f t="shared" si="13"/>
        <v>0</v>
      </c>
      <c r="K107" s="322">
        <f t="shared" si="13"/>
        <v>0</v>
      </c>
      <c r="L107" s="322">
        <f t="shared" si="13"/>
        <v>0</v>
      </c>
      <c r="M107" s="322">
        <f t="shared" si="13"/>
        <v>0</v>
      </c>
      <c r="N107" s="322">
        <f t="shared" si="13"/>
        <v>0</v>
      </c>
      <c r="O107" s="322">
        <f t="shared" si="13"/>
        <v>0</v>
      </c>
      <c r="P107" s="322">
        <f t="shared" si="13"/>
        <v>0</v>
      </c>
      <c r="Q107" s="322">
        <f t="shared" si="13"/>
        <v>0</v>
      </c>
      <c r="R107" s="322">
        <f t="shared" ref="R107:AF107" si="14">IFERROR(R57*(R82/SUM(R70,R82)),0)</f>
        <v>0</v>
      </c>
      <c r="S107" s="322">
        <f t="shared" si="14"/>
        <v>0</v>
      </c>
      <c r="T107" s="322">
        <f t="shared" si="14"/>
        <v>0</v>
      </c>
      <c r="U107" s="322">
        <f t="shared" si="14"/>
        <v>0</v>
      </c>
      <c r="V107" s="322">
        <f t="shared" si="14"/>
        <v>0</v>
      </c>
      <c r="W107" s="322">
        <f t="shared" si="14"/>
        <v>0</v>
      </c>
      <c r="X107" s="322">
        <f t="shared" si="14"/>
        <v>0</v>
      </c>
      <c r="Y107" s="322">
        <f t="shared" si="14"/>
        <v>0</v>
      </c>
      <c r="Z107" s="322">
        <f t="shared" si="14"/>
        <v>0</v>
      </c>
      <c r="AA107" s="322">
        <f t="shared" si="14"/>
        <v>0</v>
      </c>
      <c r="AB107" s="322">
        <f t="shared" si="14"/>
        <v>0</v>
      </c>
      <c r="AC107" s="322">
        <f t="shared" si="14"/>
        <v>0</v>
      </c>
      <c r="AD107" s="322">
        <f t="shared" si="14"/>
        <v>0</v>
      </c>
      <c r="AE107" s="322">
        <f t="shared" si="14"/>
        <v>0</v>
      </c>
      <c r="AF107" s="322">
        <f t="shared" si="14"/>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67"/>
  <sheetViews>
    <sheetView workbookViewId="0"/>
  </sheetViews>
  <sheetFormatPr defaultColWidth="10.7265625" defaultRowHeight="14.5" x14ac:dyDescent="0.35"/>
  <cols>
    <col min="1" max="1" width="43.26953125" customWidth="1"/>
    <col min="2" max="2" width="27.81640625" bestFit="1" customWidth="1"/>
    <col min="3" max="3" width="27.08984375" bestFit="1" customWidth="1"/>
  </cols>
  <sheetData>
    <row r="1" spans="1:26" x14ac:dyDescent="0.35">
      <c r="A1" t="s">
        <v>497</v>
      </c>
    </row>
    <row r="3" spans="1:26" x14ac:dyDescent="0.35">
      <c r="A3" t="s">
        <v>498</v>
      </c>
    </row>
    <row r="4" spans="1:26" x14ac:dyDescent="0.35">
      <c r="A4" t="s">
        <v>607</v>
      </c>
    </row>
    <row r="6" spans="1:26" x14ac:dyDescent="0.3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3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3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3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3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3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3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35">
      <c r="A14" s="306" t="s">
        <v>475</v>
      </c>
      <c r="B14" s="271"/>
    </row>
    <row r="16" spans="1:26" x14ac:dyDescent="0.35">
      <c r="A16" s="272" t="s">
        <v>476</v>
      </c>
    </row>
    <row r="18" spans="1:1" x14ac:dyDescent="0.35">
      <c r="A18" t="s">
        <v>471</v>
      </c>
    </row>
    <row r="19" spans="1:1" x14ac:dyDescent="0.35">
      <c r="A19" t="s">
        <v>470</v>
      </c>
    </row>
    <row r="20" spans="1:1" x14ac:dyDescent="0.35">
      <c r="A20" s="305" t="s">
        <v>472</v>
      </c>
    </row>
    <row r="21" spans="1:1" x14ac:dyDescent="0.35">
      <c r="A21" t="s">
        <v>473</v>
      </c>
    </row>
    <row r="22" spans="1:1" x14ac:dyDescent="0.35">
      <c r="A22" t="s">
        <v>474</v>
      </c>
    </row>
    <row r="36" spans="1:2" x14ac:dyDescent="0.35">
      <c r="A36" t="s">
        <v>479</v>
      </c>
    </row>
    <row r="38" spans="1:2" x14ac:dyDescent="0.35">
      <c r="A38" s="124" t="s">
        <v>477</v>
      </c>
      <c r="B38" s="124"/>
    </row>
    <row r="39" spans="1:2" x14ac:dyDescent="0.35">
      <c r="A39" t="s">
        <v>118</v>
      </c>
      <c r="B39">
        <v>217</v>
      </c>
    </row>
    <row r="40" spans="1:2" x14ac:dyDescent="0.35">
      <c r="A40" t="s">
        <v>478</v>
      </c>
      <c r="B40">
        <v>181</v>
      </c>
    </row>
    <row r="42" spans="1:2" x14ac:dyDescent="0.35">
      <c r="A42" t="s">
        <v>506</v>
      </c>
    </row>
    <row r="43" spans="1:2" x14ac:dyDescent="0.35">
      <c r="B43" s="123">
        <v>8.5984523000000002E-8</v>
      </c>
    </row>
    <row r="45" spans="1:2" x14ac:dyDescent="0.35">
      <c r="A45" s="124" t="s">
        <v>480</v>
      </c>
      <c r="B45" s="271"/>
    </row>
    <row r="46" spans="1:2" x14ac:dyDescent="0.35">
      <c r="A46" s="272" t="s">
        <v>118</v>
      </c>
      <c r="B46">
        <f>B39*$B$43</f>
        <v>1.8658641491000002E-5</v>
      </c>
    </row>
    <row r="47" spans="1:2" x14ac:dyDescent="0.35">
      <c r="A47" s="272" t="s">
        <v>478</v>
      </c>
      <c r="B47" s="272">
        <f>B40*$B$43</f>
        <v>1.5563198663000001E-5</v>
      </c>
    </row>
    <row r="50" spans="1:35" x14ac:dyDescent="0.35">
      <c r="A50" s="325" t="s">
        <v>481</v>
      </c>
      <c r="B50" s="277"/>
      <c r="C50" s="277"/>
      <c r="D50" s="277"/>
    </row>
    <row r="51" spans="1:35" x14ac:dyDescent="0.3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3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3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35">
      <c r="A55" s="306" t="s">
        <v>483</v>
      </c>
      <c r="B55" s="271"/>
      <c r="C55" s="307"/>
    </row>
    <row r="57" spans="1:35" x14ac:dyDescent="0.35">
      <c r="A57" t="s">
        <v>489</v>
      </c>
    </row>
    <row r="58" spans="1:35" x14ac:dyDescent="0.35">
      <c r="A58" t="s">
        <v>490</v>
      </c>
    </row>
    <row r="59" spans="1:35" s="272" customFormat="1" x14ac:dyDescent="0.35"/>
    <row r="60" spans="1:35" x14ac:dyDescent="0.35">
      <c r="A60" s="272" t="s">
        <v>471</v>
      </c>
    </row>
    <row r="61" spans="1:35" x14ac:dyDescent="0.35">
      <c r="A61" s="272" t="s">
        <v>470</v>
      </c>
    </row>
    <row r="62" spans="1:35" x14ac:dyDescent="0.35">
      <c r="A62" s="305" t="s">
        <v>472</v>
      </c>
    </row>
    <row r="63" spans="1:35" x14ac:dyDescent="0.35">
      <c r="A63" s="272" t="s">
        <v>484</v>
      </c>
    </row>
    <row r="64" spans="1:35" x14ac:dyDescent="0.35">
      <c r="A64" s="272" t="s">
        <v>485</v>
      </c>
    </row>
    <row r="77" spans="1:3" x14ac:dyDescent="0.35">
      <c r="A77" s="124" t="s">
        <v>486</v>
      </c>
      <c r="B77" s="124"/>
      <c r="C77" s="271"/>
    </row>
    <row r="78" spans="1:3" x14ac:dyDescent="0.35">
      <c r="B78" t="s">
        <v>450</v>
      </c>
      <c r="C78" t="s">
        <v>487</v>
      </c>
    </row>
    <row r="79" spans="1:3" x14ac:dyDescent="0.35">
      <c r="A79" s="272" t="s">
        <v>312</v>
      </c>
      <c r="B79" s="272">
        <v>287</v>
      </c>
      <c r="C79">
        <v>722</v>
      </c>
    </row>
    <row r="80" spans="1:3" x14ac:dyDescent="0.35">
      <c r="A80" s="272" t="s">
        <v>491</v>
      </c>
      <c r="B80" s="272">
        <v>129</v>
      </c>
      <c r="C80">
        <v>0</v>
      </c>
    </row>
    <row r="81" spans="1:35" s="303" customFormat="1" x14ac:dyDescent="0.35"/>
    <row r="82" spans="1:35" x14ac:dyDescent="0.35">
      <c r="A82" t="s">
        <v>557</v>
      </c>
    </row>
    <row r="84" spans="1:35" x14ac:dyDescent="0.35">
      <c r="A84" s="325" t="s">
        <v>488</v>
      </c>
      <c r="B84" s="277"/>
      <c r="C84" s="277"/>
      <c r="D84" s="277"/>
    </row>
    <row r="85" spans="1:35" x14ac:dyDescent="0.3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3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35">
      <c r="A88" s="272" t="s">
        <v>494</v>
      </c>
    </row>
    <row r="89" spans="1:35" x14ac:dyDescent="0.35">
      <c r="A89" t="s">
        <v>493</v>
      </c>
    </row>
    <row r="90" spans="1:35" s="272" customFormat="1" x14ac:dyDescent="0.35"/>
    <row r="91" spans="1:35" x14ac:dyDescent="0.35">
      <c r="A91" s="325" t="s">
        <v>608</v>
      </c>
      <c r="B91" s="277"/>
      <c r="C91" s="277"/>
    </row>
    <row r="92" spans="1:35" x14ac:dyDescent="0.3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3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35">
      <c r="A96" s="1" t="s">
        <v>1</v>
      </c>
    </row>
    <row r="97" spans="1:1" x14ac:dyDescent="0.35">
      <c r="A97" s="272" t="s">
        <v>609</v>
      </c>
    </row>
    <row r="98" spans="1:1" s="272" customFormat="1" x14ac:dyDescent="0.35">
      <c r="A98" s="272" t="s">
        <v>524</v>
      </c>
    </row>
    <row r="99" spans="1:1" s="272" customFormat="1" x14ac:dyDescent="0.35"/>
    <row r="100" spans="1:1" s="272" customFormat="1" x14ac:dyDescent="0.35">
      <c r="A100" s="272" t="s">
        <v>605</v>
      </c>
    </row>
    <row r="101" spans="1:1" s="272" customFormat="1" x14ac:dyDescent="0.35">
      <c r="A101" s="272" t="s">
        <v>527</v>
      </c>
    </row>
    <row r="102" spans="1:1" s="272" customFormat="1" x14ac:dyDescent="0.35">
      <c r="A102" s="305" t="s">
        <v>525</v>
      </c>
    </row>
    <row r="103" spans="1:1" s="272" customFormat="1" x14ac:dyDescent="0.35">
      <c r="A103" s="272" t="s">
        <v>526</v>
      </c>
    </row>
    <row r="104" spans="1:1" s="272" customFormat="1" x14ac:dyDescent="0.35"/>
    <row r="105" spans="1:1" s="272" customFormat="1" x14ac:dyDescent="0.35"/>
    <row r="106" spans="1:1" s="272" customFormat="1" x14ac:dyDescent="0.35"/>
    <row r="107" spans="1:1" s="272" customFormat="1" x14ac:dyDescent="0.35"/>
    <row r="108" spans="1:1" s="272" customFormat="1" x14ac:dyDescent="0.35"/>
    <row r="109" spans="1:1" s="272" customFormat="1" x14ac:dyDescent="0.35"/>
    <row r="110" spans="1:1" s="272" customFormat="1" x14ac:dyDescent="0.35"/>
    <row r="111" spans="1:1" s="272" customFormat="1" x14ac:dyDescent="0.35"/>
    <row r="112" spans="1:1" s="272" customFormat="1" x14ac:dyDescent="0.35"/>
    <row r="113" spans="1:3" s="272" customFormat="1" x14ac:dyDescent="0.35"/>
    <row r="114" spans="1:3" s="272" customFormat="1" x14ac:dyDescent="0.35"/>
    <row r="115" spans="1:3" s="272" customFormat="1" x14ac:dyDescent="0.35"/>
    <row r="116" spans="1:3" s="272" customFormat="1" x14ac:dyDescent="0.35"/>
    <row r="117" spans="1:3" s="272" customFormat="1" x14ac:dyDescent="0.35"/>
    <row r="118" spans="1:3" s="272" customFormat="1" x14ac:dyDescent="0.35"/>
    <row r="119" spans="1:3" s="272" customFormat="1" x14ac:dyDescent="0.35"/>
    <row r="120" spans="1:3" s="272" customFormat="1" x14ac:dyDescent="0.35">
      <c r="A120"/>
    </row>
    <row r="121" spans="1:3" x14ac:dyDescent="0.35">
      <c r="A121" s="1"/>
    </row>
    <row r="122" spans="1:3" x14ac:dyDescent="0.35">
      <c r="A122" t="s">
        <v>606</v>
      </c>
    </row>
    <row r="123" spans="1:3" s="272" customFormat="1" x14ac:dyDescent="0.35"/>
    <row r="124" spans="1:3" s="272" customFormat="1" x14ac:dyDescent="0.35">
      <c r="B124" s="272" t="s">
        <v>530</v>
      </c>
      <c r="C124" s="272" t="s">
        <v>531</v>
      </c>
    </row>
    <row r="125" spans="1:3" x14ac:dyDescent="0.35">
      <c r="A125" t="s">
        <v>529</v>
      </c>
      <c r="B125">
        <f>SUM(B126:B128)</f>
        <v>79.400000000000006</v>
      </c>
      <c r="C125" s="275">
        <v>1</v>
      </c>
    </row>
    <row r="126" spans="1:3" x14ac:dyDescent="0.35">
      <c r="A126" t="s">
        <v>528</v>
      </c>
      <c r="B126" s="273">
        <v>25</v>
      </c>
      <c r="C126" s="296">
        <f>B126/$B$125</f>
        <v>0.31486146095717882</v>
      </c>
    </row>
    <row r="127" spans="1:3" x14ac:dyDescent="0.35">
      <c r="A127" t="s">
        <v>491</v>
      </c>
      <c r="B127">
        <v>29.7</v>
      </c>
      <c r="C127" s="296">
        <f t="shared" ref="C127:C128" si="4">B127/$B$125</f>
        <v>0.37405541561712841</v>
      </c>
    </row>
    <row r="128" spans="1:3" x14ac:dyDescent="0.35">
      <c r="A128" t="s">
        <v>533</v>
      </c>
      <c r="B128">
        <v>24.7</v>
      </c>
      <c r="C128" s="296">
        <f t="shared" si="4"/>
        <v>0.31108312342569266</v>
      </c>
    </row>
    <row r="129" spans="1:35" s="272" customFormat="1" x14ac:dyDescent="0.35"/>
    <row r="130" spans="1:35" s="272" customFormat="1" x14ac:dyDescent="0.35">
      <c r="A130" s="272" t="s">
        <v>532</v>
      </c>
    </row>
    <row r="131" spans="1:35" s="272" customFormat="1" x14ac:dyDescent="0.35"/>
    <row r="132" spans="1:35" x14ac:dyDescent="0.35">
      <c r="A132" s="325" t="s">
        <v>495</v>
      </c>
      <c r="B132" s="277"/>
      <c r="C132" s="277"/>
      <c r="D132" s="277"/>
    </row>
    <row r="133" spans="1:35" x14ac:dyDescent="0.3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3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3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35">
      <c r="A136" s="297"/>
      <c r="B136" s="273"/>
      <c r="C136" s="273"/>
      <c r="D136" s="273"/>
      <c r="E136" s="273"/>
    </row>
    <row r="137" spans="1:35" x14ac:dyDescent="0.35">
      <c r="A137" s="273" t="s">
        <v>534</v>
      </c>
      <c r="B137" s="297"/>
      <c r="C137" s="273"/>
      <c r="D137" s="273"/>
      <c r="E137" s="273"/>
    </row>
    <row r="138" spans="1:35" x14ac:dyDescent="0.35">
      <c r="A138" s="273"/>
      <c r="B138" s="273"/>
      <c r="C138" s="273"/>
      <c r="D138" s="273"/>
      <c r="E138" s="273"/>
    </row>
    <row r="139" spans="1:35" x14ac:dyDescent="0.35">
      <c r="A139" s="306" t="s">
        <v>535</v>
      </c>
      <c r="B139" s="298"/>
      <c r="C139" s="276"/>
      <c r="D139" s="276"/>
      <c r="E139" s="276"/>
      <c r="F139" s="276"/>
      <c r="G139" s="276"/>
      <c r="H139" s="276"/>
      <c r="I139" s="276"/>
      <c r="J139" s="276"/>
      <c r="K139" s="276"/>
      <c r="L139" s="276"/>
      <c r="M139" s="276"/>
      <c r="N139" s="276"/>
    </row>
    <row r="141" spans="1:35" x14ac:dyDescent="0.35">
      <c r="A141" s="300" t="s">
        <v>540</v>
      </c>
    </row>
    <row r="142" spans="1:35" x14ac:dyDescent="0.35">
      <c r="A142" s="300" t="s">
        <v>536</v>
      </c>
    </row>
    <row r="143" spans="1:35" x14ac:dyDescent="0.35">
      <c r="A143" s="300" t="s">
        <v>537</v>
      </c>
    </row>
    <row r="144" spans="1:35" x14ac:dyDescent="0.35">
      <c r="A144" s="301" t="s">
        <v>538</v>
      </c>
    </row>
    <row r="145" spans="1:7" x14ac:dyDescent="0.35">
      <c r="A145" s="300" t="s">
        <v>539</v>
      </c>
    </row>
    <row r="147" spans="1:7" ht="15" thickBot="1" x14ac:dyDescent="0.4">
      <c r="A147" s="304" t="s">
        <v>554</v>
      </c>
    </row>
    <row r="148" spans="1:7" x14ac:dyDescent="0.35">
      <c r="A148" s="309" t="s">
        <v>541</v>
      </c>
      <c r="B148" s="310" t="s">
        <v>542</v>
      </c>
      <c r="C148" s="310" t="s">
        <v>542</v>
      </c>
      <c r="D148" s="310" t="s">
        <v>543</v>
      </c>
      <c r="E148" s="310" t="s">
        <v>543</v>
      </c>
      <c r="F148" s="310" t="s">
        <v>544</v>
      </c>
      <c r="G148" s="311" t="s">
        <v>544</v>
      </c>
    </row>
    <row r="149" spans="1:7" x14ac:dyDescent="0.35">
      <c r="A149" s="312" t="s">
        <v>545</v>
      </c>
      <c r="B149" s="313">
        <v>2000</v>
      </c>
      <c r="C149" s="313">
        <v>2012</v>
      </c>
      <c r="D149" s="313">
        <v>2000</v>
      </c>
      <c r="E149" s="313">
        <v>2012</v>
      </c>
      <c r="F149" s="313">
        <v>2000</v>
      </c>
      <c r="G149" s="314">
        <v>2012</v>
      </c>
    </row>
    <row r="150" spans="1:7" x14ac:dyDescent="0.35">
      <c r="A150" s="315" t="s">
        <v>546</v>
      </c>
      <c r="B150" s="316"/>
      <c r="C150" s="316"/>
      <c r="D150" s="316"/>
      <c r="E150" s="316"/>
      <c r="F150" s="316"/>
      <c r="G150" s="317"/>
    </row>
    <row r="151" spans="1:7" x14ac:dyDescent="0.35">
      <c r="A151" s="318" t="s">
        <v>547</v>
      </c>
      <c r="B151" s="319">
        <v>1401</v>
      </c>
      <c r="C151" s="319">
        <v>1145</v>
      </c>
      <c r="D151" s="319">
        <v>1150</v>
      </c>
      <c r="E151" s="319">
        <v>1095</v>
      </c>
      <c r="F151" s="319">
        <v>542</v>
      </c>
      <c r="G151" s="320">
        <v>525</v>
      </c>
    </row>
    <row r="152" spans="1:7" x14ac:dyDescent="0.35">
      <c r="A152" s="318" t="s">
        <v>548</v>
      </c>
      <c r="B152" s="319">
        <v>7.9</v>
      </c>
      <c r="C152" s="319">
        <v>6.1</v>
      </c>
      <c r="D152" s="319">
        <v>7.4</v>
      </c>
      <c r="E152" s="319">
        <v>6.1</v>
      </c>
      <c r="F152" s="319">
        <v>2.5</v>
      </c>
      <c r="G152" s="320">
        <v>2.4</v>
      </c>
    </row>
    <row r="153" spans="1:7" x14ac:dyDescent="0.35">
      <c r="A153" s="318" t="s">
        <v>549</v>
      </c>
      <c r="B153" s="319">
        <v>8081</v>
      </c>
      <c r="C153" s="319">
        <v>7137</v>
      </c>
      <c r="D153" s="319">
        <v>8277</v>
      </c>
      <c r="E153" s="319">
        <v>8042</v>
      </c>
      <c r="F153" s="319">
        <v>6201</v>
      </c>
      <c r="G153" s="320">
        <v>5677</v>
      </c>
    </row>
    <row r="154" spans="1:7" x14ac:dyDescent="0.35">
      <c r="A154" s="318" t="s">
        <v>550</v>
      </c>
      <c r="B154" s="319">
        <v>305</v>
      </c>
      <c r="C154" s="319">
        <v>275</v>
      </c>
      <c r="D154" s="319">
        <v>529</v>
      </c>
      <c r="E154" s="319">
        <v>476</v>
      </c>
      <c r="F154" s="319">
        <v>921</v>
      </c>
      <c r="G154" s="320">
        <v>829</v>
      </c>
    </row>
    <row r="155" spans="1:7" x14ac:dyDescent="0.35">
      <c r="A155" s="318" t="s">
        <v>551</v>
      </c>
      <c r="B155" s="319">
        <v>2.65</v>
      </c>
      <c r="C155" s="319">
        <v>2.39</v>
      </c>
      <c r="D155" s="319">
        <v>5.56</v>
      </c>
      <c r="E155" s="319">
        <v>5</v>
      </c>
      <c r="F155" s="319">
        <v>5.2</v>
      </c>
      <c r="G155" s="320">
        <v>4.68</v>
      </c>
    </row>
    <row r="156" spans="1:7" ht="15" thickBot="1" x14ac:dyDescent="0.4">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35">
      <c r="A158" s="303" t="s">
        <v>553</v>
      </c>
    </row>
    <row r="160" spans="1:7" x14ac:dyDescent="0.35">
      <c r="A160" s="306" t="s">
        <v>556</v>
      </c>
      <c r="B160" s="307"/>
    </row>
    <row r="161" spans="1:35" x14ac:dyDescent="0.35">
      <c r="A161" t="s">
        <v>555</v>
      </c>
      <c r="B161" s="123">
        <f>G156*1000</f>
        <v>297</v>
      </c>
    </row>
    <row r="164" spans="1:35" x14ac:dyDescent="0.35">
      <c r="A164" s="325" t="s">
        <v>558</v>
      </c>
      <c r="B164" s="277"/>
      <c r="C164" s="277"/>
      <c r="D164" s="277"/>
    </row>
    <row r="166" spans="1:35" x14ac:dyDescent="0.3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3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xr:uid="{00000000-0004-0000-1E00-000000000000}"/>
    <hyperlink ref="A102" r:id="rId2" xr:uid="{00000000-0004-0000-1E00-000001000000}"/>
    <hyperlink ref="A20" r:id="rId3" xr:uid="{00000000-0004-0000-1E00-000002000000}"/>
    <hyperlink ref="A62" r:id="rId4" xr:uid="{00000000-0004-0000-1E00-000003000000}"/>
  </hyperlinks>
  <pageMargins left="0.7" right="0.7" top="0.78740157499999996" bottom="0.78740157499999996" header="0.3" footer="0.3"/>
  <pageSetup paperSize="9" orientation="portrait" r:id="rId5"/>
  <drawing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277"/>
  <sheetViews>
    <sheetView topLeftCell="A235" workbookViewId="0">
      <selection activeCell="C239" sqref="C239"/>
    </sheetView>
  </sheetViews>
  <sheetFormatPr defaultRowHeight="14.5" x14ac:dyDescent="0.35"/>
  <cols>
    <col min="1" max="1" width="1.08984375" style="352" customWidth="1"/>
    <col min="2" max="2" width="48.08984375" bestFit="1" customWidth="1"/>
    <col min="3" max="3" width="11.6328125" bestFit="1" customWidth="1"/>
  </cols>
  <sheetData>
    <row r="1" spans="2:33" s="352" customFormat="1" ht="5.65" customHeight="1" thickBot="1" x14ac:dyDescent="0.4"/>
    <row r="2" spans="2:33" s="352" customFormat="1" x14ac:dyDescent="0.35">
      <c r="B2" s="446" t="s">
        <v>1118</v>
      </c>
    </row>
    <row r="3" spans="2:33" s="352" customFormat="1" x14ac:dyDescent="0.35">
      <c r="B3" s="447" t="s">
        <v>1122</v>
      </c>
    </row>
    <row r="4" spans="2:33" s="352" customFormat="1" x14ac:dyDescent="0.35">
      <c r="B4" s="448" t="s">
        <v>1119</v>
      </c>
    </row>
    <row r="5" spans="2:33" s="352" customFormat="1" x14ac:dyDescent="0.35">
      <c r="B5" s="449" t="s">
        <v>1120</v>
      </c>
    </row>
    <row r="6" spans="2:33" s="352" customFormat="1" ht="15" thickBot="1" x14ac:dyDescent="0.4">
      <c r="B6" s="450" t="s">
        <v>1121</v>
      </c>
    </row>
    <row r="7" spans="2:33" s="352" customFormat="1" x14ac:dyDescent="0.3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2" customFormat="1" x14ac:dyDescent="0.3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35">
      <c r="B9" s="353" t="s">
        <v>30</v>
      </c>
    </row>
    <row r="10" spans="2:33" customFormat="1" x14ac:dyDescent="0.35">
      <c r="B10" s="451"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35">
      <c r="B11" s="452" t="s">
        <v>614</v>
      </c>
      <c r="C11" s="459">
        <f>'Coal and Oil-Gas Ext. Calcs'!B86*BTU_Conversion</f>
        <v>41336212207343.398</v>
      </c>
      <c r="D11" s="459">
        <f>'Coal and Oil-Gas Ext. Calcs'!C86*BTU_Conversion</f>
        <v>41788386157106.75</v>
      </c>
      <c r="E11" s="459">
        <f>'Coal and Oil-Gas Ext. Calcs'!D86*BTU_Conversion</f>
        <v>42802736217194.406</v>
      </c>
      <c r="F11" s="459">
        <f>'Coal and Oil-Gas Ext. Calcs'!E86*BTU_Conversion</f>
        <v>43102729332481.539</v>
      </c>
      <c r="G11" s="459">
        <f>'Coal and Oil-Gas Ext. Calcs'!F86*BTU_Conversion</f>
        <v>43287342012778.125</v>
      </c>
      <c r="H11" s="459">
        <f>'Coal and Oil-Gas Ext. Calcs'!G86*BTU_Conversion</f>
        <v>43214971986746.164</v>
      </c>
      <c r="I11" s="459">
        <f>'Coal and Oil-Gas Ext. Calcs'!H86*BTU_Conversion</f>
        <v>42727529430531</v>
      </c>
      <c r="J11" s="459">
        <f>'Coal and Oil-Gas Ext. Calcs'!I86*BTU_Conversion</f>
        <v>42336346281490.5</v>
      </c>
      <c r="K11" s="459">
        <f>'Coal and Oil-Gas Ext. Calcs'!J86*BTU_Conversion</f>
        <v>41893641025721.938</v>
      </c>
      <c r="L11" s="459">
        <f>'Coal and Oil-Gas Ext. Calcs'!K86*BTU_Conversion</f>
        <v>42097068836888.609</v>
      </c>
      <c r="M11" s="459">
        <f>'Coal and Oil-Gas Ext. Calcs'!L86*BTU_Conversion</f>
        <v>42139543501330.281</v>
      </c>
      <c r="N11" s="459">
        <f>'Coal and Oil-Gas Ext. Calcs'!M86*BTU_Conversion</f>
        <v>41876863368079.203</v>
      </c>
      <c r="O11" s="459">
        <f>'Coal and Oil-Gas Ext. Calcs'!N86*BTU_Conversion</f>
        <v>42389443949013.344</v>
      </c>
      <c r="P11" s="459">
        <f>'Coal and Oil-Gas Ext. Calcs'!O86*BTU_Conversion</f>
        <v>42378793102143.266</v>
      </c>
      <c r="Q11" s="459">
        <f>'Coal and Oil-Gas Ext. Calcs'!P86*BTU_Conversion</f>
        <v>42788029302983.344</v>
      </c>
      <c r="R11" s="459">
        <f>'Coal and Oil-Gas Ext. Calcs'!Q86*BTU_Conversion</f>
        <v>42851389491613.164</v>
      </c>
      <c r="S11" s="459">
        <f>'Coal and Oil-Gas Ext. Calcs'!R86*BTU_Conversion</f>
        <v>42780485228145.336</v>
      </c>
      <c r="T11" s="459">
        <f>'Coal and Oil-Gas Ext. Calcs'!S86*BTU_Conversion</f>
        <v>42937306948284.977</v>
      </c>
      <c r="U11" s="459">
        <f>'Coal and Oil-Gas Ext. Calcs'!T86*BTU_Conversion</f>
        <v>42995935455918.336</v>
      </c>
      <c r="V11" s="459">
        <f>'Coal and Oil-Gas Ext. Calcs'!U86*BTU_Conversion</f>
        <v>42974382230685.633</v>
      </c>
      <c r="W11" s="459">
        <f>'Coal and Oil-Gas Ext. Calcs'!V86*BTU_Conversion</f>
        <v>42897291822642.789</v>
      </c>
      <c r="X11" s="459">
        <f>'Coal and Oil-Gas Ext. Calcs'!W86*BTU_Conversion</f>
        <v>42710741441694.273</v>
      </c>
      <c r="Y11" s="459">
        <f>'Coal and Oil-Gas Ext. Calcs'!X86*BTU_Conversion</f>
        <v>42686820067903.242</v>
      </c>
      <c r="Z11" s="459">
        <f>'Coal and Oil-Gas Ext. Calcs'!Y86*BTU_Conversion</f>
        <v>42252351092576.227</v>
      </c>
      <c r="AA11" s="459">
        <f>'Coal and Oil-Gas Ext. Calcs'!Z86*BTU_Conversion</f>
        <v>42230793655770.305</v>
      </c>
      <c r="AB11" s="459">
        <f>'Coal and Oil-Gas Ext. Calcs'!AA86*BTU_Conversion</f>
        <v>41869195525832.555</v>
      </c>
      <c r="AC11" s="459">
        <f>'Coal and Oil-Gas Ext. Calcs'!AB86*BTU_Conversion</f>
        <v>41336887910774.469</v>
      </c>
      <c r="AD11" s="459">
        <f>'Coal and Oil-Gas Ext. Calcs'!AC86*BTU_Conversion</f>
        <v>41281963152558.656</v>
      </c>
      <c r="AE11" s="459">
        <f>'Coal and Oil-Gas Ext. Calcs'!AD86*BTU_Conversion</f>
        <v>40608648977051.227</v>
      </c>
      <c r="AF11" s="459">
        <f>'Coal and Oil-Gas Ext. Calcs'!AE86*BTU_Conversion</f>
        <v>40693640648727.25</v>
      </c>
      <c r="AG11" s="459">
        <f>'Coal and Oil-Gas Ext. Calcs'!AF86*BTU_Conversion</f>
        <v>40478110170341.977</v>
      </c>
    </row>
    <row r="12" spans="2:33" customFormat="1" x14ac:dyDescent="0.35">
      <c r="B12" s="452" t="s">
        <v>615</v>
      </c>
      <c r="C12" s="459">
        <f>'Coal and Oil-Gas Ext. Calcs'!B98*BTU_Conversion</f>
        <v>30529283740589.797</v>
      </c>
      <c r="D12" s="459">
        <f>'Coal and Oil-Gas Ext. Calcs'!C98*BTU_Conversion</f>
        <v>30863241451644.324</v>
      </c>
      <c r="E12" s="459">
        <f>'Coal and Oil-Gas Ext. Calcs'!D98*BTU_Conversion</f>
        <v>31612400098338.102</v>
      </c>
      <c r="F12" s="459">
        <f>'Coal and Oil-Gas Ext. Calcs'!E98*BTU_Conversion</f>
        <v>31833963092327.129</v>
      </c>
      <c r="G12" s="459">
        <f>'Coal and Oil-Gas Ext. Calcs'!F98*BTU_Conversion</f>
        <v>31970310681956.637</v>
      </c>
      <c r="H12" s="459">
        <f>'Coal and Oil-Gas Ext. Calcs'!G98*BTU_Conversion</f>
        <v>31916861056529.875</v>
      </c>
      <c r="I12" s="459">
        <f>'Coal and Oil-Gas Ext. Calcs'!H98*BTU_Conversion</f>
        <v>31556855354234.598</v>
      </c>
      <c r="J12" s="459">
        <f>'Coal and Oil-Gas Ext. Calcs'!I98*BTU_Conversion</f>
        <v>31267943024974.945</v>
      </c>
      <c r="K12" s="459">
        <f>'Coal and Oil-Gas Ext. Calcs'!J98*BTU_Conversion</f>
        <v>30940978515043.199</v>
      </c>
      <c r="L12" s="459">
        <f>'Coal and Oil-Gas Ext. Calcs'!K98*BTU_Conversion</f>
        <v>31091222212667.996</v>
      </c>
      <c r="M12" s="459">
        <f>'Coal and Oil-Gas Ext. Calcs'!L98*BTU_Conversion</f>
        <v>31122592311989.656</v>
      </c>
      <c r="N12" s="459">
        <f>'Coal and Oil-Gas Ext. Calcs'!M98*BTU_Conversion</f>
        <v>30928587203809.641</v>
      </c>
      <c r="O12" s="459">
        <f>'Coal and Oil-Gas Ext. Calcs'!N98*BTU_Conversion</f>
        <v>31307158852241.297</v>
      </c>
      <c r="P12" s="459">
        <f>'Coal and Oil-Gas Ext. Calcs'!O98*BTU_Conversion</f>
        <v>31299292559980.578</v>
      </c>
      <c r="Q12" s="459">
        <f>'Coal and Oil-Gas Ext. Calcs'!P98*BTU_Conversion</f>
        <v>31601538155917.117</v>
      </c>
      <c r="R12" s="459">
        <f>'Coal and Oil-Gas Ext. Calcs'!Q98*BTU_Conversion</f>
        <v>31648333473466.641</v>
      </c>
      <c r="S12" s="459">
        <f>'Coal and Oil-Gas Ext. Calcs'!R98*BTU_Conversion</f>
        <v>31595966402024.074</v>
      </c>
      <c r="T12" s="459">
        <f>'Coal and Oil-Gas Ext. Calcs'!S98*BTU_Conversion</f>
        <v>31711788692823.613</v>
      </c>
      <c r="U12" s="459">
        <f>'Coal and Oil-Gas Ext. Calcs'!T98*BTU_Conversion</f>
        <v>31755089378814.102</v>
      </c>
      <c r="V12" s="459">
        <f>'Coal and Oil-Gas Ext. Calcs'!U98*BTU_Conversion</f>
        <v>31739171023127.48</v>
      </c>
      <c r="W12" s="459">
        <f>'Coal and Oil-Gas Ext. Calcs'!V98*BTU_Conversion</f>
        <v>31682235111123.438</v>
      </c>
      <c r="X12" s="459">
        <f>'Coal and Oil-Gas Ext. Calcs'!W98*BTU_Conversion</f>
        <v>31544456412791.691</v>
      </c>
      <c r="Y12" s="459">
        <f>'Coal and Oil-Gas Ext. Calcs'!X98*BTU_Conversion</f>
        <v>31526789036684.098</v>
      </c>
      <c r="Z12" s="459">
        <f>'Coal and Oil-Gas Ext. Calcs'!Y98*BTU_Conversion</f>
        <v>31205907516197.664</v>
      </c>
      <c r="AA12" s="459">
        <f>'Coal and Oil-Gas Ext. Calcs'!Z98*BTU_Conversion</f>
        <v>31189986050010.43</v>
      </c>
      <c r="AB12" s="459">
        <f>'Coal and Oil-Gas Ext. Calcs'!AA98*BTU_Conversion</f>
        <v>30922924040226.781</v>
      </c>
      <c r="AC12" s="459">
        <f>'Coal and Oil-Gas Ext. Calcs'!AB98*BTU_Conversion</f>
        <v>30529782788293.25</v>
      </c>
      <c r="AD12" s="459">
        <f>'Coal and Oil-Gas Ext. Calcs'!AC98*BTU_Conversion</f>
        <v>30489217544445.008</v>
      </c>
      <c r="AE12" s="459">
        <f>'Coal and Oil-Gas Ext. Calcs'!AD98*BTU_Conversion</f>
        <v>29991934450205.039</v>
      </c>
      <c r="AF12" s="459">
        <f>'Coal and Oil-Gas Ext. Calcs'!AE98*BTU_Conversion</f>
        <v>30054705921552.461</v>
      </c>
      <c r="AG12" s="459">
        <f>'Coal and Oil-Gas Ext. Calcs'!AF98*BTU_Conversion</f>
        <v>29895523674849.164</v>
      </c>
    </row>
    <row r="13" spans="2:33" customFormat="1" x14ac:dyDescent="0.35">
      <c r="B13" s="453"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35">
      <c r="B14" s="451"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35">
      <c r="B15" s="451"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35">
      <c r="B16" s="451"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35">
      <c r="B17" s="451"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35">
      <c r="B18" s="451" t="s">
        <v>621</v>
      </c>
      <c r="C18" s="326">
        <f>SUM(cenrf!X79)*BTU_Conversion</f>
        <v>143211005310428.78</v>
      </c>
      <c r="D18" s="326">
        <f>SUM(cenrf!Y79)*BTU_Conversion</f>
        <v>145132852441677.47</v>
      </c>
      <c r="E18" s="326">
        <f>SUM(cenrf!Z79)*BTU_Conversion</f>
        <v>148901885999663</v>
      </c>
      <c r="F18" s="326">
        <f>SUM(cenrf!AA79)*BTU_Conversion</f>
        <v>148637042266418.91</v>
      </c>
      <c r="G18" s="326">
        <f>SUM(cenrf!AB79)*BTU_Conversion</f>
        <v>147601570817539.19</v>
      </c>
      <c r="H18" s="326">
        <f>SUM(cenrf!AC79)*BTU_Conversion</f>
        <v>145901597319745.31</v>
      </c>
      <c r="I18" s="326">
        <f>SUM(cenrf!AD79)*BTU_Conversion</f>
        <v>142868831451733.78</v>
      </c>
      <c r="J18" s="326">
        <f>SUM(cenrf!AE79)*BTU_Conversion</f>
        <v>139193779029928.73</v>
      </c>
      <c r="K18" s="326">
        <f>SUM(cenrf!AF79)*BTU_Conversion</f>
        <v>136102618240697.22</v>
      </c>
      <c r="L18" s="326">
        <f>SUM(cenrf!AG79)*BTU_Conversion</f>
        <v>135609098832812.16</v>
      </c>
      <c r="M18" s="326">
        <f>SUM(cenrf!AH79)*BTU_Conversion</f>
        <v>133458052782491.94</v>
      </c>
      <c r="N18" s="326">
        <f>SUM(cenrf!AI79)*BTU_Conversion</f>
        <v>133319642770374.38</v>
      </c>
      <c r="O18" s="326">
        <f>SUM(cenrf!AJ79)*BTU_Conversion</f>
        <v>133141659589796.98</v>
      </c>
      <c r="P18" s="326">
        <f>SUM(cenrf!AK79)*BTU_Conversion</f>
        <v>131939972997008.55</v>
      </c>
      <c r="Q18" s="326">
        <f>SUM(cenrf!AL79)*BTU_Conversion</f>
        <v>132307612869771.66</v>
      </c>
      <c r="R18" s="326">
        <f>SUM(cenrf!AM79)*BTU_Conversion</f>
        <v>131152214854957.06</v>
      </c>
      <c r="S18" s="326">
        <f>SUM(cenrf!AN79)*BTU_Conversion</f>
        <v>132206259178171.48</v>
      </c>
      <c r="T18" s="326">
        <f>SUM(cenrf!AO79)*BTU_Conversion</f>
        <v>135030088233321.84</v>
      </c>
      <c r="U18" s="326">
        <f>SUM(cenrf!AP79)*BTU_Conversion</f>
        <v>138323741012411.7</v>
      </c>
      <c r="V18" s="326">
        <f>SUM(cenrf!AQ79)*BTU_Conversion</f>
        <v>148579571113768.97</v>
      </c>
      <c r="W18" s="326">
        <f>SUM(cenrf!AR79)*BTU_Conversion</f>
        <v>147900868797892.16</v>
      </c>
      <c r="X18" s="326">
        <f>SUM(cenrf!AS79)*BTU_Conversion</f>
        <v>156576329322936.94</v>
      </c>
      <c r="Y18" s="326">
        <f>SUM(cenrf!AT79)*BTU_Conversion</f>
        <v>170956351713968.63</v>
      </c>
      <c r="Z18" s="326">
        <f>SUM(cenrf!AU79)*BTU_Conversion</f>
        <v>181951862556402.41</v>
      </c>
      <c r="AA18" s="326">
        <f>SUM(cenrf!AV79)*BTU_Conversion</f>
        <v>181232256973809.16</v>
      </c>
      <c r="AB18" s="326">
        <f>SUM(cenrf!AW79)*BTU_Conversion</f>
        <v>178964589502862.13</v>
      </c>
      <c r="AC18" s="326">
        <f>SUM(cenrf!AX79)*BTU_Conversion</f>
        <v>175539684801997.94</v>
      </c>
      <c r="AD18" s="326">
        <f>SUM(cenrf!AY79)*BTU_Conversion</f>
        <v>169900965175545.13</v>
      </c>
      <c r="AE18" s="326">
        <f>SUM(cenrf!AZ79)*BTU_Conversion</f>
        <v>167255057920061.34</v>
      </c>
      <c r="AF18" s="326">
        <f>SUM(cenrf!BA79)*BTU_Conversion</f>
        <v>164724592714583.66</v>
      </c>
      <c r="AG18" s="326">
        <f>SUM(cenrf!BB79)*BTU_Conversion</f>
        <v>158453818884482.91</v>
      </c>
    </row>
    <row r="19" spans="2:33" customFormat="1" x14ac:dyDescent="0.35">
      <c r="B19" s="451"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35">
      <c r="B20" s="453"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35">
      <c r="B21" s="451" t="s">
        <v>624</v>
      </c>
      <c r="C21" s="399">
        <f>gla!X79*BTU_Conversion</f>
        <v>90433076816309.203</v>
      </c>
      <c r="D21" s="399">
        <f>gla!Y79*BTU_Conversion</f>
        <v>88738632887886.984</v>
      </c>
      <c r="E21" s="399">
        <f>gla!Z79*BTU_Conversion</f>
        <v>88809823156401.453</v>
      </c>
      <c r="F21" s="399">
        <f>gla!AA79*BTU_Conversion</f>
        <v>87103022454859.313</v>
      </c>
      <c r="G21" s="399">
        <f>gla!AB79*BTU_Conversion</f>
        <v>85528993025722.047</v>
      </c>
      <c r="H21" s="399">
        <f>gla!AC79*BTU_Conversion</f>
        <v>83976004541138.172</v>
      </c>
      <c r="I21" s="399">
        <f>gla!AD79*BTU_Conversion</f>
        <v>82913427164525.156</v>
      </c>
      <c r="J21" s="399">
        <f>gla!AE79*BTU_Conversion</f>
        <v>83446075974168.609</v>
      </c>
      <c r="K21" s="399">
        <f>gla!AF79*BTU_Conversion</f>
        <v>85479585499687.859</v>
      </c>
      <c r="L21" s="399">
        <f>gla!AG79*BTU_Conversion</f>
        <v>87353842501139.828</v>
      </c>
      <c r="M21" s="399">
        <f>gla!AH79*BTU_Conversion</f>
        <v>90131170613874.484</v>
      </c>
      <c r="N21" s="399">
        <f>gla!AI79*BTU_Conversion</f>
        <v>91781749583821.406</v>
      </c>
      <c r="O21" s="399">
        <f>gla!AJ79*BTU_Conversion</f>
        <v>93806805398157.063</v>
      </c>
      <c r="P21" s="399">
        <f>gla!AK79*BTU_Conversion</f>
        <v>94199077195981.891</v>
      </c>
      <c r="Q21" s="399">
        <f>gla!AL79*BTU_Conversion</f>
        <v>95713973024686.344</v>
      </c>
      <c r="R21" s="399">
        <f>gla!AM79*BTU_Conversion</f>
        <v>98040137177564.406</v>
      </c>
      <c r="S21" s="399">
        <f>gla!AN79*BTU_Conversion</f>
        <v>98611734833434.344</v>
      </c>
      <c r="T21" s="399">
        <f>gla!AO79*BTU_Conversion</f>
        <v>100944557222639.13</v>
      </c>
      <c r="U21" s="399">
        <f>gla!AP79*BTU_Conversion</f>
        <v>103068930555579.16</v>
      </c>
      <c r="V21" s="399">
        <f>gla!AQ79*BTU_Conversion</f>
        <v>106890874760164.05</v>
      </c>
      <c r="W21" s="399">
        <f>gla!AR79*BTU_Conversion</f>
        <v>107982556961342.33</v>
      </c>
      <c r="X21" s="399">
        <f>gla!AS79*BTU_Conversion</f>
        <v>108741884815077.69</v>
      </c>
      <c r="Y21" s="399">
        <f>gla!AT79*BTU_Conversion</f>
        <v>111465035066140.41</v>
      </c>
      <c r="Z21" s="399">
        <f>gla!AU79*BTU_Conversion</f>
        <v>112418808913208.61</v>
      </c>
      <c r="AA21" s="399">
        <f>gla!AV79*BTU_Conversion</f>
        <v>113590902596865.48</v>
      </c>
      <c r="AB21" s="399">
        <f>gla!AW79*BTU_Conversion</f>
        <v>112759193249343.3</v>
      </c>
      <c r="AC21" s="399">
        <f>gla!AX79*BTU_Conversion</f>
        <v>114981468678904.55</v>
      </c>
      <c r="AD21" s="399">
        <f>gla!AY79*BTU_Conversion</f>
        <v>118454641511129.45</v>
      </c>
      <c r="AE21" s="399">
        <f>gla!AZ79*BTU_Conversion</f>
        <v>119260444544020.69</v>
      </c>
      <c r="AF21" s="399">
        <f>gla!BA79*BTU_Conversion</f>
        <v>123037664765365.11</v>
      </c>
      <c r="AG21" s="399">
        <f>gla!BB79*BTU_Conversion</f>
        <v>127018189723589.27</v>
      </c>
    </row>
    <row r="22" spans="2:33" customFormat="1" x14ac:dyDescent="0.35">
      <c r="B22" s="451"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35">
      <c r="B23" s="451" t="s">
        <v>626</v>
      </c>
      <c r="C23" s="326">
        <f>(ISI!V34-'Carbon Capture Calculations'!E86)*BTU_Conversion+'Potencia_Electricity Balance'!W20*gwh_to_btu</f>
        <v>419004295690851.13</v>
      </c>
      <c r="D23" s="326">
        <f>(ISI!W34-'Carbon Capture Calculations'!F86)*BTU_Conversion+'Potencia_Electricity Balance'!X20*gwh_to_btu</f>
        <v>417529910712277.69</v>
      </c>
      <c r="E23" s="326">
        <f>(ISI!X34-'Carbon Capture Calculations'!G86)*BTU_Conversion+'Potencia_Electricity Balance'!Y20*gwh_to_btu</f>
        <v>419874894263553.81</v>
      </c>
      <c r="F23" s="326">
        <f>(ISI!Y34-'Carbon Capture Calculations'!H86)*BTU_Conversion+'Potencia_Electricity Balance'!Z20*gwh_to_btu</f>
        <v>418210903259254.19</v>
      </c>
      <c r="G23" s="326">
        <f>(ISI!Z34-'Carbon Capture Calculations'!I86)*BTU_Conversion+'Potencia_Electricity Balance'!AA20*gwh_to_btu</f>
        <v>414547973067765.44</v>
      </c>
      <c r="H23" s="326">
        <f>(ISI!AA34-'Carbon Capture Calculations'!J86)*BTU_Conversion+'Potencia_Electricity Balance'!AB20*gwh_to_btu</f>
        <v>413280280702896.75</v>
      </c>
      <c r="I23" s="326">
        <f>(ISI!AB34-'Carbon Capture Calculations'!K86)*BTU_Conversion+'Potencia_Electricity Balance'!AC20*gwh_to_btu</f>
        <v>413836839623873.13</v>
      </c>
      <c r="J23" s="326">
        <f>(ISI!AC34-'Carbon Capture Calculations'!L86)*BTU_Conversion+'Potencia_Electricity Balance'!AD20*gwh_to_btu</f>
        <v>414484847909319.69</v>
      </c>
      <c r="K23" s="326">
        <f>(ISI!AD34-'Carbon Capture Calculations'!M86)*BTU_Conversion+'Potencia_Electricity Balance'!AE20*gwh_to_btu</f>
        <v>415267670334114.88</v>
      </c>
      <c r="L23" s="326">
        <f>(ISI!AE34-'Carbon Capture Calculations'!N86)*BTU_Conversion+'Potencia_Electricity Balance'!AF20*gwh_to_btu</f>
        <v>416818444692199.13</v>
      </c>
      <c r="M23" s="326">
        <f>(ISI!AF34-'Carbon Capture Calculations'!O86)*BTU_Conversion+'Potencia_Electricity Balance'!AG20*gwh_to_btu</f>
        <v>416376545243739.25</v>
      </c>
      <c r="N23" s="326">
        <f>(ISI!AG34-'Carbon Capture Calculations'!P86)*BTU_Conversion+'Potencia_Electricity Balance'!AH20*gwh_to_btu</f>
        <v>415716446034771.94</v>
      </c>
      <c r="O23" s="326">
        <f>(ISI!AH34-'Carbon Capture Calculations'!Q86)*BTU_Conversion+'Potencia_Electricity Balance'!AI20*gwh_to_btu</f>
        <v>417719778545195.63</v>
      </c>
      <c r="P23" s="326">
        <f>(ISI!AI34-'Carbon Capture Calculations'!R86)*BTU_Conversion+'Potencia_Electricity Balance'!AJ20*gwh_to_btu</f>
        <v>416504338130177.63</v>
      </c>
      <c r="Q23" s="326">
        <f>(ISI!AJ34-'Carbon Capture Calculations'!S86)*BTU_Conversion+'Potencia_Electricity Balance'!AK20*gwh_to_btu</f>
        <v>415226900849660.13</v>
      </c>
      <c r="R23" s="326">
        <f>(ISI!AK34-'Carbon Capture Calculations'!T86)*BTU_Conversion+'Potencia_Electricity Balance'!AL20*gwh_to_btu</f>
        <v>413332332623291.31</v>
      </c>
      <c r="S23" s="326">
        <f>(ISI!AL34-'Carbon Capture Calculations'!U86)*BTU_Conversion+'Potencia_Electricity Balance'!AM20*gwh_to_btu</f>
        <v>412809505324935.88</v>
      </c>
      <c r="T23" s="326">
        <f>(ISI!AM34-'Carbon Capture Calculations'!V86)*BTU_Conversion+'Potencia_Electricity Balance'!AN20*gwh_to_btu</f>
        <v>413496649647093</v>
      </c>
      <c r="U23" s="326">
        <f>(ISI!AN34-'Carbon Capture Calculations'!W86)*BTU_Conversion+'Potencia_Electricity Balance'!AO20*gwh_to_btu</f>
        <v>412859802128445.06</v>
      </c>
      <c r="V23" s="326">
        <f>(ISI!AO34-'Carbon Capture Calculations'!X86)*BTU_Conversion+'Potencia_Electricity Balance'!AP20*gwh_to_btu</f>
        <v>412814763464601.5</v>
      </c>
      <c r="W23" s="326">
        <f>(ISI!AP34-'Carbon Capture Calculations'!Y86)*BTU_Conversion+'Potencia_Electricity Balance'!AQ20*gwh_to_btu</f>
        <v>414026586844941</v>
      </c>
      <c r="X23" s="326">
        <f>(ISI!AQ34-'Carbon Capture Calculations'!Z86)*BTU_Conversion+'Potencia_Electricity Balance'!AR20*gwh_to_btu</f>
        <v>415909331773052.19</v>
      </c>
      <c r="Y23" s="326">
        <f>(ISI!AR34-'Carbon Capture Calculations'!AA86)*BTU_Conversion+'Potencia_Electricity Balance'!AS20*gwh_to_btu</f>
        <v>418749230059485</v>
      </c>
      <c r="Z23" s="326">
        <f>(ISI!AS34-'Carbon Capture Calculations'!AB86)*BTU_Conversion+'Potencia_Electricity Balance'!AT20*gwh_to_btu</f>
        <v>421085401350081.25</v>
      </c>
      <c r="AA23" s="326">
        <f>(ISI!AT34-'Carbon Capture Calculations'!AC86)*BTU_Conversion+'Potencia_Electricity Balance'!AU20*gwh_to_btu</f>
        <v>423665428194988.56</v>
      </c>
      <c r="AB23" s="326">
        <f>(ISI!AU34-'Carbon Capture Calculations'!AD86)*BTU_Conversion+'Potencia_Electricity Balance'!AV20*gwh_to_btu</f>
        <v>426815641170983.69</v>
      </c>
      <c r="AC23" s="326">
        <f>(ISI!AV34-'Carbon Capture Calculations'!AE86)*BTU_Conversion+'Potencia_Electricity Balance'!AW20*gwh_to_btu</f>
        <v>431967279536281</v>
      </c>
      <c r="AD23" s="326">
        <f>(ISI!AW34-'Carbon Capture Calculations'!AF86)*BTU_Conversion+'Potencia_Electricity Balance'!AX20*gwh_to_btu</f>
        <v>436113009759393.94</v>
      </c>
      <c r="AE23" s="326">
        <f>(ISI!AX34-'Carbon Capture Calculations'!AG86)*BTU_Conversion+'Potencia_Electricity Balance'!AY20*gwh_to_btu</f>
        <v>439964465923921.06</v>
      </c>
      <c r="AF23" s="326">
        <f>(ISI!AY34-'Carbon Capture Calculations'!AH86)*BTU_Conversion+'Potencia_Electricity Balance'!AZ20*gwh_to_btu</f>
        <v>453096461735586.38</v>
      </c>
      <c r="AG23" s="326">
        <f>(ISI!AZ34-'Carbon Capture Calculations'!AI86)*BTU_Conversion+'Potencia_Electricity Balance'!BA20*gwh_to_btu</f>
        <v>459553321578061.88</v>
      </c>
    </row>
    <row r="24" spans="2:33" customFormat="1" x14ac:dyDescent="0.35">
      <c r="B24" s="451"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35">
      <c r="B25" s="454"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35">
      <c r="B26" s="454"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35">
      <c r="B27" s="454"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35">
      <c r="B28" s="455"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35">
      <c r="B29" s="456"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35">
      <c r="B30" s="457"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35">
      <c r="B31" s="458" t="s">
        <v>634</v>
      </c>
      <c r="C31" s="326">
        <f>SUM(OIS!V28,neos!X79)*BTU_Conversion</f>
        <v>435386544916234.25</v>
      </c>
      <c r="D31" s="326">
        <f>SUM(OIS!W28,neos!Y79)*BTU_Conversion</f>
        <v>431890403168363.44</v>
      </c>
      <c r="E31" s="326">
        <f>SUM(OIS!X28,neos!Z79)*BTU_Conversion</f>
        <v>431990646955336.06</v>
      </c>
      <c r="F31" s="326">
        <f>SUM(OIS!Y28,neos!AA79)*BTU_Conversion</f>
        <v>435267546478124.19</v>
      </c>
      <c r="G31" s="326">
        <f>SUM(OIS!Z28,neos!AB79)*BTU_Conversion</f>
        <v>438956238966018.81</v>
      </c>
      <c r="H31" s="326">
        <f>SUM(OIS!AA28,neos!AC79)*BTU_Conversion</f>
        <v>435998475930038.44</v>
      </c>
      <c r="I31" s="326">
        <f>SUM(OIS!AB28,neos!AD79)*BTU_Conversion</f>
        <v>436079458423121.31</v>
      </c>
      <c r="J31" s="326">
        <f>SUM(OIS!AC28,neos!AE79)*BTU_Conversion</f>
        <v>437776754511386.75</v>
      </c>
      <c r="K31" s="326">
        <f>SUM(OIS!AD28,neos!AF79)*BTU_Conversion</f>
        <v>440444124270464.94</v>
      </c>
      <c r="L31" s="326">
        <f>SUM(OIS!AE28,neos!AG79)*BTU_Conversion</f>
        <v>441118107375041</v>
      </c>
      <c r="M31" s="326">
        <f>SUM(OIS!AF28,neos!AH79)*BTU_Conversion</f>
        <v>443784812710958.56</v>
      </c>
      <c r="N31" s="326">
        <f>SUM(OIS!AG28,neos!AI79)*BTU_Conversion</f>
        <v>445381507488105.94</v>
      </c>
      <c r="O31" s="326">
        <f>SUM(OIS!AH28,neos!AJ79)*BTU_Conversion</f>
        <v>447302856931821.38</v>
      </c>
      <c r="P31" s="326">
        <f>SUM(OIS!AI28,neos!AK79)*BTU_Conversion</f>
        <v>448679545189919.31</v>
      </c>
      <c r="Q31" s="326">
        <f>SUM(OIS!AJ28,neos!AL79)*BTU_Conversion</f>
        <v>450725134627712.06</v>
      </c>
      <c r="R31" s="326">
        <f>SUM(OIS!AK28,neos!AM79)*BTU_Conversion</f>
        <v>451791970243797.31</v>
      </c>
      <c r="S31" s="326">
        <f>SUM(OIS!AL28,neos!AN79)*BTU_Conversion</f>
        <v>454245609851171.88</v>
      </c>
      <c r="T31" s="326">
        <f>SUM(OIS!AM28,neos!AO79)*BTU_Conversion</f>
        <v>456498293629989.69</v>
      </c>
      <c r="U31" s="326">
        <f>SUM(OIS!AN28,neos!AP79)*BTU_Conversion</f>
        <v>458833266275471.25</v>
      </c>
      <c r="V31" s="326">
        <f>SUM(OIS!AO28,neos!AQ79)*BTU_Conversion</f>
        <v>461207472194764.5</v>
      </c>
      <c r="W31" s="326">
        <f>SUM(OIS!AP28,neos!AR79)*BTU_Conversion</f>
        <v>463632563947061.44</v>
      </c>
      <c r="X31" s="326">
        <f>SUM(OIS!AQ28,neos!AS79)*BTU_Conversion</f>
        <v>466563521676688.38</v>
      </c>
      <c r="Y31" s="326">
        <f>SUM(OIS!AR28,neos!AT79)*BTU_Conversion</f>
        <v>469409175680330.38</v>
      </c>
      <c r="Z31" s="326">
        <f>SUM(OIS!AS28,neos!AU79)*BTU_Conversion</f>
        <v>470065081374405.25</v>
      </c>
      <c r="AA31" s="326">
        <f>SUM(OIS!AT28,neos!AV79)*BTU_Conversion</f>
        <v>471980175446619.88</v>
      </c>
      <c r="AB31" s="326">
        <f>SUM(OIS!AU28,neos!AW79)*BTU_Conversion</f>
        <v>473726185011575.31</v>
      </c>
      <c r="AC31" s="326">
        <f>SUM(OIS!AV28,neos!AX79)*BTU_Conversion</f>
        <v>474988764754797.63</v>
      </c>
      <c r="AD31" s="326">
        <f>SUM(OIS!AW28,neos!AY79)*BTU_Conversion</f>
        <v>476162283007286.75</v>
      </c>
      <c r="AE31" s="326">
        <f>SUM(OIS!AX28,neos!AZ79)*BTU_Conversion</f>
        <v>477812445700165.19</v>
      </c>
      <c r="AF31" s="326">
        <f>SUM(OIS!AY28,neos!BA79)*BTU_Conversion</f>
        <v>479734297450886.75</v>
      </c>
      <c r="AG31" s="326">
        <f>SUM(OIS!AZ28,neos!BB79)*BTU_Conversion</f>
        <v>481115449667020</v>
      </c>
    </row>
    <row r="32" spans="2:33" customFormat="1" x14ac:dyDescent="0.35">
      <c r="B32" s="451"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1:33" x14ac:dyDescent="0.35">
      <c r="A33"/>
      <c r="B33" s="451"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1:33" x14ac:dyDescent="0.35">
      <c r="A34"/>
      <c r="B34" s="453"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1:33" x14ac:dyDescent="0.35">
      <c r="A36"/>
      <c r="B36" s="353" t="s">
        <v>858</v>
      </c>
    </row>
    <row r="37" spans="1:33" x14ac:dyDescent="0.35">
      <c r="A37"/>
      <c r="B37" s="451" t="s">
        <v>613</v>
      </c>
      <c r="C37" s="459">
        <f>AGR!V13*BTU_Conversion</f>
        <v>46806950954720.586</v>
      </c>
      <c r="D37" s="459">
        <f>AGR!W13*BTU_Conversion</f>
        <v>47215710254078.672</v>
      </c>
      <c r="E37" s="459">
        <f>AGR!X13*BTU_Conversion</f>
        <v>47794846277583.633</v>
      </c>
      <c r="F37" s="459">
        <f>AGR!Y13*BTU_Conversion</f>
        <v>48411829793335.789</v>
      </c>
      <c r="G37" s="459">
        <f>AGR!Z13*BTU_Conversion</f>
        <v>48475612411831.859</v>
      </c>
      <c r="H37" s="459">
        <f>AGR!AA13*BTU_Conversion</f>
        <v>48384089769848.602</v>
      </c>
      <c r="I37" s="459">
        <f>AGR!AB13*BTU_Conversion</f>
        <v>48870903154216.617</v>
      </c>
      <c r="J37" s="459">
        <f>AGR!AC13*BTU_Conversion</f>
        <v>49346962553517.625</v>
      </c>
      <c r="K37" s="459">
        <f>AGR!AD13*BTU_Conversion</f>
        <v>49119659511212.891</v>
      </c>
      <c r="L37" s="459">
        <f>AGR!AE13*BTU_Conversion</f>
        <v>49311431495576.008</v>
      </c>
      <c r="M37" s="459">
        <f>AGR!AF13*BTU_Conversion</f>
        <v>48388426369934.703</v>
      </c>
      <c r="N37" s="459">
        <f>AGR!AG13*BTU_Conversion</f>
        <v>46517581719276.344</v>
      </c>
      <c r="O37" s="459">
        <f>AGR!AH13*BTU_Conversion</f>
        <v>45914844774226</v>
      </c>
      <c r="P37" s="459">
        <f>AGR!AI13*BTU_Conversion</f>
        <v>45291613440676.648</v>
      </c>
      <c r="Q37" s="459">
        <f>AGR!AJ13*BTU_Conversion</f>
        <v>43929377150836.789</v>
      </c>
      <c r="R37" s="459">
        <f>AGR!AK13*BTU_Conversion</f>
        <v>43189814250896.703</v>
      </c>
      <c r="S37" s="459">
        <f>AGR!AL13*BTU_Conversion</f>
        <v>42967220004943.93</v>
      </c>
      <c r="T37" s="459">
        <f>AGR!AM13*BTU_Conversion</f>
        <v>42393557747982.133</v>
      </c>
      <c r="U37" s="459">
        <f>AGR!AN13*BTU_Conversion</f>
        <v>41359130469124.461</v>
      </c>
      <c r="V37" s="459">
        <f>AGR!AO13*BTU_Conversion</f>
        <v>40641959625240.656</v>
      </c>
      <c r="W37" s="459">
        <f>AGR!AP13*BTU_Conversion</f>
        <v>39055588223682.859</v>
      </c>
      <c r="X37" s="459">
        <f>AGR!AQ13*BTU_Conversion</f>
        <v>37089225552986.273</v>
      </c>
      <c r="Y37" s="459">
        <f>AGR!AR13*BTU_Conversion</f>
        <v>35845583635144.734</v>
      </c>
      <c r="Z37" s="459">
        <f>AGR!AS13*BTU_Conversion</f>
        <v>34570194172459.063</v>
      </c>
      <c r="AA37" s="459">
        <f>AGR!AT13*BTU_Conversion</f>
        <v>33413517968722.004</v>
      </c>
      <c r="AB37" s="459">
        <f>AGR!AU13*BTU_Conversion</f>
        <v>32835163321736.91</v>
      </c>
      <c r="AC37" s="459">
        <f>AGR!AV13*BTU_Conversion</f>
        <v>31978273818892.5</v>
      </c>
      <c r="AD37" s="459">
        <f>AGR!AW13*BTU_Conversion</f>
        <v>30923021250416.305</v>
      </c>
      <c r="AE37" s="459">
        <f>AGR!AX13*BTU_Conversion</f>
        <v>30029714463322.156</v>
      </c>
      <c r="AF37" s="459">
        <f>AGR!AY13*BTU_Conversion</f>
        <v>29084449577504.219</v>
      </c>
      <c r="AG37" s="459">
        <f>AGR!AZ13*BTU_Conversion</f>
        <v>28248202983469.449</v>
      </c>
    </row>
    <row r="38" spans="1:33" x14ac:dyDescent="0.35">
      <c r="A38"/>
      <c r="B38" s="452" t="s">
        <v>614</v>
      </c>
      <c r="C38" s="459">
        <f>SUM('Coal and Oil-Gas Ext. Calcs'!B87)*BTU_Conversion</f>
        <v>11163263730870.01</v>
      </c>
      <c r="D38" s="459">
        <f>SUM('Coal and Oil-Gas Ext. Calcs'!C87)*BTU_Conversion</f>
        <v>11239238488523.268</v>
      </c>
      <c r="E38" s="459">
        <f>SUM('Coal and Oil-Gas Ext. Calcs'!D87)*BTU_Conversion</f>
        <v>10924632568444.539</v>
      </c>
      <c r="F38" s="459">
        <f>SUM('Coal and Oil-Gas Ext. Calcs'!E87)*BTU_Conversion</f>
        <v>10729539568656.029</v>
      </c>
      <c r="G38" s="459">
        <f>SUM('Coal and Oil-Gas Ext. Calcs'!F87)*BTU_Conversion</f>
        <v>10690308980287.975</v>
      </c>
      <c r="H38" s="459">
        <f>SUM('Coal and Oil-Gas Ext. Calcs'!G87)*BTU_Conversion</f>
        <v>10758501148235.719</v>
      </c>
      <c r="I38" s="459">
        <f>SUM('Coal and Oil-Gas Ext. Calcs'!H87)*BTU_Conversion</f>
        <v>10664556807514.98</v>
      </c>
      <c r="J38" s="459">
        <f>SUM('Coal and Oil-Gas Ext. Calcs'!I87)*BTU_Conversion</f>
        <v>10594907767906.176</v>
      </c>
      <c r="K38" s="459">
        <f>SUM('Coal and Oil-Gas Ext. Calcs'!J87)*BTU_Conversion</f>
        <v>10476028804201.699</v>
      </c>
      <c r="L38" s="459">
        <f>SUM('Coal and Oil-Gas Ext. Calcs'!K87)*BTU_Conversion</f>
        <v>10229438982251.77</v>
      </c>
      <c r="M38" s="459">
        <f>SUM('Coal and Oil-Gas Ext. Calcs'!L87)*BTU_Conversion</f>
        <v>9980327442700.2227</v>
      </c>
      <c r="N38" s="459">
        <f>SUM('Coal and Oil-Gas Ext. Calcs'!M87)*BTU_Conversion</f>
        <v>9977046346635.1563</v>
      </c>
      <c r="O38" s="459">
        <f>SUM('Coal and Oil-Gas Ext. Calcs'!N87)*BTU_Conversion</f>
        <v>9668050695976.9902</v>
      </c>
      <c r="P38" s="459">
        <f>SUM('Coal and Oil-Gas Ext. Calcs'!O87)*BTU_Conversion</f>
        <v>9447952314182.3223</v>
      </c>
      <c r="Q38" s="459">
        <f>SUM('Coal and Oil-Gas Ext. Calcs'!P87)*BTU_Conversion</f>
        <v>9180721755397.8535</v>
      </c>
      <c r="R38" s="459">
        <f>SUM('Coal and Oil-Gas Ext. Calcs'!Q87)*BTU_Conversion</f>
        <v>8835704998955.707</v>
      </c>
      <c r="S38" s="459">
        <f>SUM('Coal and Oil-Gas Ext. Calcs'!R87)*BTU_Conversion</f>
        <v>8799482185399.8535</v>
      </c>
      <c r="T38" s="459">
        <f>SUM('Coal and Oil-Gas Ext. Calcs'!S87)*BTU_Conversion</f>
        <v>8595870356662.0088</v>
      </c>
      <c r="U38" s="459">
        <f>SUM('Coal and Oil-Gas Ext. Calcs'!T87)*BTU_Conversion</f>
        <v>8420765865889.5303</v>
      </c>
      <c r="V38" s="459">
        <f>SUM('Coal and Oil-Gas Ext. Calcs'!U87)*BTU_Conversion</f>
        <v>8242377157312.417</v>
      </c>
      <c r="W38" s="459">
        <f>SUM('Coal and Oil-Gas Ext. Calcs'!V87)*BTU_Conversion</f>
        <v>8059995336369.1826</v>
      </c>
      <c r="X38" s="459">
        <f>SUM('Coal and Oil-Gas Ext. Calcs'!W87)*BTU_Conversion</f>
        <v>8037375205509.0771</v>
      </c>
      <c r="Y38" s="459">
        <f>SUM('Coal and Oil-Gas Ext. Calcs'!X87)*BTU_Conversion</f>
        <v>7941484352829.8369</v>
      </c>
      <c r="Z38" s="459">
        <f>SUM('Coal and Oil-Gas Ext. Calcs'!Y87)*BTU_Conversion</f>
        <v>7670412954626.3086</v>
      </c>
      <c r="AA38" s="459">
        <f>SUM('Coal and Oil-Gas Ext. Calcs'!Z87)*BTU_Conversion</f>
        <v>7506675614311.0947</v>
      </c>
      <c r="AB38" s="459">
        <f>SUM('Coal and Oil-Gas Ext. Calcs'!AA87)*BTU_Conversion</f>
        <v>7474036856366.1523</v>
      </c>
      <c r="AC38" s="459">
        <f>SUM('Coal and Oil-Gas Ext. Calcs'!AB87)*BTU_Conversion</f>
        <v>7269450796654.9551</v>
      </c>
      <c r="AD38" s="459">
        <f>SUM('Coal and Oil-Gas Ext. Calcs'!AC87)*BTU_Conversion</f>
        <v>6952173977176.7236</v>
      </c>
      <c r="AE38" s="459">
        <f>SUM('Coal and Oil-Gas Ext. Calcs'!AD87)*BTU_Conversion</f>
        <v>6813908409797.1484</v>
      </c>
      <c r="AF38" s="459">
        <f>SUM('Coal and Oil-Gas Ext. Calcs'!AE87)*BTU_Conversion</f>
        <v>6558724619781.5088</v>
      </c>
      <c r="AG38" s="459">
        <f>SUM('Coal and Oil-Gas Ext. Calcs'!AF87)*BTU_Conversion</f>
        <v>6322223152447.1523</v>
      </c>
    </row>
    <row r="39" spans="1:33" x14ac:dyDescent="0.35">
      <c r="A39"/>
      <c r="B39" s="452" t="s">
        <v>615</v>
      </c>
      <c r="C39" s="357">
        <f>'Coal and Oil-Gas Ext. Calcs'!B99*BTU_Conversion</f>
        <v>0</v>
      </c>
      <c r="D39" s="357">
        <f>'Coal and Oil-Gas Ext. Calcs'!C99*BTU_Conversion</f>
        <v>0</v>
      </c>
      <c r="E39" s="357">
        <f>'Coal and Oil-Gas Ext. Calcs'!D99*BTU_Conversion</f>
        <v>0</v>
      </c>
      <c r="F39" s="357">
        <f>'Coal and Oil-Gas Ext. Calcs'!E99*BTU_Conversion</f>
        <v>0</v>
      </c>
      <c r="G39" s="357">
        <f>'Coal and Oil-Gas Ext. Calcs'!F99*BTU_Conversion</f>
        <v>0</v>
      </c>
      <c r="H39" s="357">
        <f>'Coal and Oil-Gas Ext. Calcs'!G99*BTU_Conversion</f>
        <v>0</v>
      </c>
      <c r="I39" s="357">
        <f>'Coal and Oil-Gas Ext. Calcs'!H99*BTU_Conversion</f>
        <v>0</v>
      </c>
      <c r="J39" s="357">
        <f>'Coal and Oil-Gas Ext. Calcs'!I99*BTU_Conversion</f>
        <v>0</v>
      </c>
      <c r="K39" s="357">
        <f>'Coal and Oil-Gas Ext. Calcs'!J99*BTU_Conversion</f>
        <v>0</v>
      </c>
      <c r="L39" s="357">
        <f>'Coal and Oil-Gas Ext. Calcs'!K99*BTU_Conversion</f>
        <v>0</v>
      </c>
      <c r="M39" s="357">
        <f>'Coal and Oil-Gas Ext. Calcs'!L99*BTU_Conversion</f>
        <v>0</v>
      </c>
      <c r="N39" s="357">
        <f>'Coal and Oil-Gas Ext. Calcs'!M99*BTU_Conversion</f>
        <v>0</v>
      </c>
      <c r="O39" s="357">
        <f>'Coal and Oil-Gas Ext. Calcs'!N99*BTU_Conversion</f>
        <v>0</v>
      </c>
      <c r="P39" s="357">
        <f>'Coal and Oil-Gas Ext. Calcs'!O99*BTU_Conversion</f>
        <v>0</v>
      </c>
      <c r="Q39" s="357">
        <f>'Coal and Oil-Gas Ext. Calcs'!P99*BTU_Conversion</f>
        <v>0</v>
      </c>
      <c r="R39" s="357">
        <f>'Coal and Oil-Gas Ext. Calcs'!Q99*BTU_Conversion</f>
        <v>0</v>
      </c>
      <c r="S39" s="357">
        <f>'Coal and Oil-Gas Ext. Calcs'!R99*BTU_Conversion</f>
        <v>0</v>
      </c>
      <c r="T39" s="357">
        <f>'Coal and Oil-Gas Ext. Calcs'!S99*BTU_Conversion</f>
        <v>0</v>
      </c>
      <c r="U39" s="357">
        <f>'Coal and Oil-Gas Ext. Calcs'!T99*BTU_Conversion</f>
        <v>0</v>
      </c>
      <c r="V39" s="357">
        <f>'Coal and Oil-Gas Ext. Calcs'!U99*BTU_Conversion</f>
        <v>0</v>
      </c>
      <c r="W39" s="357">
        <f>'Coal and Oil-Gas Ext. Calcs'!V99*BTU_Conversion</f>
        <v>0</v>
      </c>
      <c r="X39" s="357">
        <f>'Coal and Oil-Gas Ext. Calcs'!W99*BTU_Conversion</f>
        <v>0</v>
      </c>
      <c r="Y39" s="357">
        <f>'Coal and Oil-Gas Ext. Calcs'!X99*BTU_Conversion</f>
        <v>0</v>
      </c>
      <c r="Z39" s="357">
        <f>'Coal and Oil-Gas Ext. Calcs'!Y99*BTU_Conversion</f>
        <v>0</v>
      </c>
      <c r="AA39" s="357">
        <f>'Coal and Oil-Gas Ext. Calcs'!Z99*BTU_Conversion</f>
        <v>0</v>
      </c>
      <c r="AB39" s="357">
        <f>'Coal and Oil-Gas Ext. Calcs'!AA99*BTU_Conversion</f>
        <v>0</v>
      </c>
      <c r="AC39" s="357">
        <f>'Coal and Oil-Gas Ext. Calcs'!AB99*BTU_Conversion</f>
        <v>0</v>
      </c>
      <c r="AD39" s="357">
        <f>'Coal and Oil-Gas Ext. Calcs'!AC99*BTU_Conversion</f>
        <v>0</v>
      </c>
      <c r="AE39" s="357">
        <f>'Coal and Oil-Gas Ext. Calcs'!AD99*BTU_Conversion</f>
        <v>0</v>
      </c>
      <c r="AF39" s="357">
        <f>'Coal and Oil-Gas Ext. Calcs'!AE99*BTU_Conversion</f>
        <v>0</v>
      </c>
      <c r="AG39" s="357">
        <f>'Coal and Oil-Gas Ext. Calcs'!AF99*BTU_Conversion</f>
        <v>0</v>
      </c>
    </row>
    <row r="40" spans="1:33" x14ac:dyDescent="0.35">
      <c r="A40"/>
      <c r="B40" s="453" t="s">
        <v>616</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row>
    <row r="41" spans="1:33" x14ac:dyDescent="0.35">
      <c r="A41"/>
      <c r="B41" s="451" t="s">
        <v>617</v>
      </c>
      <c r="C41" s="459">
        <f>FBT!V14*BTU_Conversion</f>
        <v>50269827781293.961</v>
      </c>
      <c r="D41" s="459">
        <f>FBT!W14*BTU_Conversion</f>
        <v>50740935483331.68</v>
      </c>
      <c r="E41" s="459">
        <f>FBT!X14*BTU_Conversion</f>
        <v>50945382305774.211</v>
      </c>
      <c r="F41" s="459">
        <f>FBT!Y14*BTU_Conversion</f>
        <v>50590042166419.469</v>
      </c>
      <c r="G41" s="459">
        <f>FBT!Z14*BTU_Conversion</f>
        <v>49367949434927.531</v>
      </c>
      <c r="H41" s="459">
        <f>FBT!AA14*BTU_Conversion</f>
        <v>48695337483414.039</v>
      </c>
      <c r="I41" s="459">
        <f>FBT!AB14*BTU_Conversion</f>
        <v>48389026941870.555</v>
      </c>
      <c r="J41" s="459">
        <f>FBT!AC14*BTU_Conversion</f>
        <v>46781843823690.359</v>
      </c>
      <c r="K41" s="459">
        <f>FBT!AD14*BTU_Conversion</f>
        <v>46633437341143.305</v>
      </c>
      <c r="L41" s="459">
        <f>FBT!AE14*BTU_Conversion</f>
        <v>45631896380850.516</v>
      </c>
      <c r="M41" s="459">
        <f>FBT!AF14*BTU_Conversion</f>
        <v>44484061862219.984</v>
      </c>
      <c r="N41" s="459">
        <f>FBT!AG14*BTU_Conversion</f>
        <v>43080302721305.492</v>
      </c>
      <c r="O41" s="459">
        <f>FBT!AH14*BTU_Conversion</f>
        <v>40156446690052.766</v>
      </c>
      <c r="P41" s="459">
        <f>FBT!AI14*BTU_Conversion</f>
        <v>37798836483520.219</v>
      </c>
      <c r="Q41" s="459">
        <f>FBT!AJ14*BTU_Conversion</f>
        <v>36810540512615.039</v>
      </c>
      <c r="R41" s="459">
        <f>FBT!AK14*BTU_Conversion</f>
        <v>33755940443034.219</v>
      </c>
      <c r="S41" s="459">
        <f>FBT!AL14*BTU_Conversion</f>
        <v>33741110375827.109</v>
      </c>
      <c r="T41" s="459">
        <f>FBT!AM14*BTU_Conversion</f>
        <v>32241582021066.535</v>
      </c>
      <c r="U41" s="459">
        <f>FBT!AN14*BTU_Conversion</f>
        <v>30691490718702.934</v>
      </c>
      <c r="V41" s="459">
        <f>FBT!AO14*BTU_Conversion</f>
        <v>29428139952454.938</v>
      </c>
      <c r="W41" s="459">
        <f>FBT!AP14*BTU_Conversion</f>
        <v>28105796568829.535</v>
      </c>
      <c r="X41" s="459">
        <f>FBT!AQ14*BTU_Conversion</f>
        <v>27774382123471.504</v>
      </c>
      <c r="Y41" s="459">
        <f>FBT!AR14*BTU_Conversion</f>
        <v>27030814812030.453</v>
      </c>
      <c r="Z41" s="459">
        <f>FBT!AS14*BTU_Conversion</f>
        <v>25844250966425.188</v>
      </c>
      <c r="AA41" s="459">
        <f>FBT!AT14*BTU_Conversion</f>
        <v>24128777004394.633</v>
      </c>
      <c r="AB41" s="459">
        <f>FBT!AU14*BTU_Conversion</f>
        <v>22712595350087.113</v>
      </c>
      <c r="AC41" s="459">
        <f>FBT!AV14*BTU_Conversion</f>
        <v>21419831395455.875</v>
      </c>
      <c r="AD41" s="459">
        <f>FBT!AW14*BTU_Conversion</f>
        <v>19307480062686.645</v>
      </c>
      <c r="AE41" s="459">
        <f>FBT!AX14*BTU_Conversion</f>
        <v>18629522387269.449</v>
      </c>
      <c r="AF41" s="459">
        <f>FBT!AY14*BTU_Conversion</f>
        <v>17376476594455.277</v>
      </c>
      <c r="AG41" s="459">
        <f>FBT!AZ14*BTU_Conversion</f>
        <v>16257658495642.166</v>
      </c>
    </row>
    <row r="42" spans="1:33" x14ac:dyDescent="0.35">
      <c r="A42"/>
      <c r="B42" s="451" t="s">
        <v>618</v>
      </c>
      <c r="C42" s="357">
        <f>TEL!V14*BTU_Conversion</f>
        <v>2401392910239.7378</v>
      </c>
      <c r="D42" s="357">
        <f>TEL!W14*BTU_Conversion</f>
        <v>2409517652023.9048</v>
      </c>
      <c r="E42" s="357">
        <f>TEL!X14*BTU_Conversion</f>
        <v>2433808496362.6733</v>
      </c>
      <c r="F42" s="357">
        <f>TEL!Y14*BTU_Conversion</f>
        <v>2364682278411.3628</v>
      </c>
      <c r="G42" s="357">
        <f>TEL!Z14*BTU_Conversion</f>
        <v>2367287924796.4546</v>
      </c>
      <c r="H42" s="357">
        <f>TEL!AA14*BTU_Conversion</f>
        <v>2369442723207.8589</v>
      </c>
      <c r="I42" s="357">
        <f>TEL!AB14*BTU_Conversion</f>
        <v>2337637546198.5957</v>
      </c>
      <c r="J42" s="357">
        <f>TEL!AC14*BTU_Conversion</f>
        <v>2224729595744.0176</v>
      </c>
      <c r="K42" s="357">
        <f>TEL!AD14*BTU_Conversion</f>
        <v>2180213510322.6367</v>
      </c>
      <c r="L42" s="357">
        <f>TEL!AE14*BTU_Conversion</f>
        <v>2186185024449.2366</v>
      </c>
      <c r="M42" s="357">
        <f>TEL!AF14*BTU_Conversion</f>
        <v>2117451630535.4238</v>
      </c>
      <c r="N42" s="357">
        <f>TEL!AG14*BTU_Conversion</f>
        <v>1983918595499.012</v>
      </c>
      <c r="O42" s="357">
        <f>TEL!AH14*BTU_Conversion</f>
        <v>1933966691285.9548</v>
      </c>
      <c r="P42" s="357">
        <f>TEL!AI14*BTU_Conversion</f>
        <v>1767462664363.6604</v>
      </c>
      <c r="Q42" s="357">
        <f>TEL!AJ14*BTU_Conversion</f>
        <v>1669940638169.7549</v>
      </c>
      <c r="R42" s="357">
        <f>TEL!AK14*BTU_Conversion</f>
        <v>1591519144808.0381</v>
      </c>
      <c r="S42" s="357">
        <f>TEL!AL14*BTU_Conversion</f>
        <v>1586030777413.8342</v>
      </c>
      <c r="T42" s="357">
        <f>TEL!AM14*BTU_Conversion</f>
        <v>1569722720250.0227</v>
      </c>
      <c r="U42" s="357">
        <f>TEL!AN14*BTU_Conversion</f>
        <v>1553183991705.2041</v>
      </c>
      <c r="V42" s="357">
        <f>TEL!AO14*BTU_Conversion</f>
        <v>1530680156489.9937</v>
      </c>
      <c r="W42" s="357">
        <f>TEL!AP14*BTU_Conversion</f>
        <v>1501801107255.8423</v>
      </c>
      <c r="X42" s="357">
        <f>TEL!AQ14*BTU_Conversion</f>
        <v>1499849402862.1506</v>
      </c>
      <c r="Y42" s="357">
        <f>TEL!AR14*BTU_Conversion</f>
        <v>1449733208610.22</v>
      </c>
      <c r="Z42" s="357">
        <f>TEL!AS14*BTU_Conversion</f>
        <v>1339507798066.6179</v>
      </c>
      <c r="AA42" s="357">
        <f>TEL!AT14*BTU_Conversion</f>
        <v>1331527228445.814</v>
      </c>
      <c r="AB42" s="357">
        <f>TEL!AU14*BTU_Conversion</f>
        <v>1319252871733.896</v>
      </c>
      <c r="AC42" s="357">
        <f>TEL!AV14*BTU_Conversion</f>
        <v>1242368849994.4368</v>
      </c>
      <c r="AD42" s="357">
        <f>TEL!AW14*BTU_Conversion</f>
        <v>1102647083075.6873</v>
      </c>
      <c r="AE42" s="357">
        <f>TEL!AX14*BTU_Conversion</f>
        <v>1047992449854.0574</v>
      </c>
      <c r="AF42" s="357">
        <f>TEL!AY14*BTU_Conversion</f>
        <v>1041423745701.8101</v>
      </c>
      <c r="AG42" s="357">
        <f>TEL!AZ14*BTU_Conversion</f>
        <v>979131264509.82703</v>
      </c>
    </row>
    <row r="43" spans="1:33" x14ac:dyDescent="0.35">
      <c r="A43"/>
      <c r="B43" s="451" t="s">
        <v>619</v>
      </c>
      <c r="C43" s="357">
        <f>WWP!V14*BTU_Conversion</f>
        <v>1927856535401.4697</v>
      </c>
      <c r="D43" s="357">
        <f>WWP!W14*BTU_Conversion</f>
        <v>1904462572916.0322</v>
      </c>
      <c r="E43" s="357">
        <f>WWP!X14*BTU_Conversion</f>
        <v>1910781623210.0913</v>
      </c>
      <c r="F43" s="357">
        <f>WWP!Y14*BTU_Conversion</f>
        <v>1938254353959.6899</v>
      </c>
      <c r="G43" s="357">
        <f>WWP!Z14*BTU_Conversion</f>
        <v>1950134555210.4744</v>
      </c>
      <c r="H43" s="357">
        <f>WWP!AA14*BTU_Conversion</f>
        <v>1963258122272.0186</v>
      </c>
      <c r="I43" s="357">
        <f>WWP!AB14*BTU_Conversion</f>
        <v>1952409105749.95</v>
      </c>
      <c r="J43" s="357">
        <f>WWP!AC14*BTU_Conversion</f>
        <v>1881742164208.3877</v>
      </c>
      <c r="K43" s="357">
        <f>WWP!AD14*BTU_Conversion</f>
        <v>1838429031112.2671</v>
      </c>
      <c r="L43" s="357">
        <f>WWP!AE14*BTU_Conversion</f>
        <v>1844335221325.1777</v>
      </c>
      <c r="M43" s="357">
        <f>WWP!AF14*BTU_Conversion</f>
        <v>1812019670852.875</v>
      </c>
      <c r="N43" s="357">
        <f>WWP!AG14*BTU_Conversion</f>
        <v>1786500515704.1279</v>
      </c>
      <c r="O43" s="357">
        <f>WWP!AH14*BTU_Conversion</f>
        <v>1793162666782.0962</v>
      </c>
      <c r="P43" s="357">
        <f>WWP!AI14*BTU_Conversion</f>
        <v>1689910958178.8904</v>
      </c>
      <c r="Q43" s="357">
        <f>WWP!AJ14*BTU_Conversion</f>
        <v>1703362676040.5945</v>
      </c>
      <c r="R43" s="357">
        <f>WWP!AK14*BTU_Conversion</f>
        <v>1666303455080.9927</v>
      </c>
      <c r="S43" s="357">
        <f>WWP!AL14*BTU_Conversion</f>
        <v>1648981735894.4949</v>
      </c>
      <c r="T43" s="357">
        <f>WWP!AM14*BTU_Conversion</f>
        <v>1611679472451.3057</v>
      </c>
      <c r="U43" s="357">
        <f>WWP!AN14*BTU_Conversion</f>
        <v>1605322393001.3652</v>
      </c>
      <c r="V43" s="357">
        <f>WWP!AO14*BTU_Conversion</f>
        <v>1600792471094.3596</v>
      </c>
      <c r="W43" s="357">
        <f>WWP!AP14*BTU_Conversion</f>
        <v>1598584828879.4526</v>
      </c>
      <c r="X43" s="357">
        <f>WWP!AQ14*BTU_Conversion</f>
        <v>1389096771322.3574</v>
      </c>
      <c r="Y43" s="357">
        <f>WWP!AR14*BTU_Conversion</f>
        <v>1340516619423.5286</v>
      </c>
      <c r="Z43" s="357">
        <f>WWP!AS14*BTU_Conversion</f>
        <v>1319217981050.0325</v>
      </c>
      <c r="AA43" s="357">
        <f>WWP!AT14*BTU_Conversion</f>
        <v>1256252224708.009</v>
      </c>
      <c r="AB43" s="357">
        <f>WWP!AU14*BTU_Conversion</f>
        <v>1218962724484.7166</v>
      </c>
      <c r="AC43" s="357">
        <f>WWP!AV14*BTU_Conversion</f>
        <v>1158621841201.3708</v>
      </c>
      <c r="AD43" s="357">
        <f>WWP!AW14*BTU_Conversion</f>
        <v>1020355855443.5618</v>
      </c>
      <c r="AE43" s="357">
        <f>WWP!AX14*BTU_Conversion</f>
        <v>955170113038.99927</v>
      </c>
      <c r="AF43" s="357">
        <f>WWP!AY14*BTU_Conversion</f>
        <v>922871357874.74707</v>
      </c>
      <c r="AG43" s="357">
        <f>WWP!AZ14*BTU_Conversion</f>
        <v>876321444019.07471</v>
      </c>
    </row>
    <row r="44" spans="1:33" x14ac:dyDescent="0.35">
      <c r="A44"/>
      <c r="B44" s="451" t="s">
        <v>620</v>
      </c>
      <c r="C44" s="357">
        <f>PPA!V21*BTU_Conversion</f>
        <v>41948674270821.781</v>
      </c>
      <c r="D44" s="357">
        <f>PPA!W21*BTU_Conversion</f>
        <v>41515921613685.344</v>
      </c>
      <c r="E44" s="357">
        <f>PPA!X21*BTU_Conversion</f>
        <v>40379099697360.148</v>
      </c>
      <c r="F44" s="357">
        <f>PPA!Y21*BTU_Conversion</f>
        <v>39545366690525.836</v>
      </c>
      <c r="G44" s="357">
        <f>PPA!Z21*BTU_Conversion</f>
        <v>38717294733267.484</v>
      </c>
      <c r="H44" s="357">
        <f>PPA!AA21*BTU_Conversion</f>
        <v>37944724932382.969</v>
      </c>
      <c r="I44" s="357">
        <f>PPA!AB21*BTU_Conversion</f>
        <v>37285019250164.805</v>
      </c>
      <c r="J44" s="357">
        <f>PPA!AC21*BTU_Conversion</f>
        <v>36631129451966.961</v>
      </c>
      <c r="K44" s="357">
        <f>PPA!AD21*BTU_Conversion</f>
        <v>35997399008420.508</v>
      </c>
      <c r="L44" s="357">
        <f>PPA!AE21*BTU_Conversion</f>
        <v>35121037903636.055</v>
      </c>
      <c r="M44" s="357">
        <f>PPA!AF21*BTU_Conversion</f>
        <v>34240542849000.113</v>
      </c>
      <c r="N44" s="357">
        <f>PPA!AG21*BTU_Conversion</f>
        <v>33371722732093.691</v>
      </c>
      <c r="O44" s="357">
        <f>PPA!AH21*BTU_Conversion</f>
        <v>32014969177652.559</v>
      </c>
      <c r="P44" s="357">
        <f>PPA!AI21*BTU_Conversion</f>
        <v>29592140539325.738</v>
      </c>
      <c r="Q44" s="357">
        <f>PPA!AJ21*BTU_Conversion</f>
        <v>27446742823871.594</v>
      </c>
      <c r="R44" s="357">
        <f>PPA!AK21*BTU_Conversion</f>
        <v>24695541724122.191</v>
      </c>
      <c r="S44" s="357">
        <f>PPA!AL21*BTU_Conversion</f>
        <v>23082815268533.352</v>
      </c>
      <c r="T44" s="357">
        <f>PPA!AM21*BTU_Conversion</f>
        <v>19887022918657.656</v>
      </c>
      <c r="U44" s="357">
        <f>PPA!AN21*BTU_Conversion</f>
        <v>19150117494587.734</v>
      </c>
      <c r="V44" s="357">
        <f>PPA!AO21*BTU_Conversion</f>
        <v>18702977755440.348</v>
      </c>
      <c r="W44" s="357">
        <f>PPA!AP21*BTU_Conversion</f>
        <v>16404835481624.402</v>
      </c>
      <c r="X44" s="357">
        <f>PPA!AQ21*BTU_Conversion</f>
        <v>16399873455387.09</v>
      </c>
      <c r="Y44" s="357">
        <f>PPA!AR21*BTU_Conversion</f>
        <v>14760647968768.012</v>
      </c>
      <c r="Z44" s="357">
        <f>PPA!AS21*BTU_Conversion</f>
        <v>14181237359215.686</v>
      </c>
      <c r="AA44" s="357">
        <f>PPA!AT21*BTU_Conversion</f>
        <v>12846639070468.176</v>
      </c>
      <c r="AB44" s="357">
        <f>PPA!AU21*BTU_Conversion</f>
        <v>12121977489090.385</v>
      </c>
      <c r="AC44" s="357">
        <f>PPA!AV21*BTU_Conversion</f>
        <v>12045725756514.234</v>
      </c>
      <c r="AD44" s="357">
        <f>PPA!AW21*BTU_Conversion</f>
        <v>10848233360369.262</v>
      </c>
      <c r="AE44" s="357">
        <f>PPA!AX21*BTU_Conversion</f>
        <v>10025730387723.27</v>
      </c>
      <c r="AF44" s="357">
        <f>PPA!AY21*BTU_Conversion</f>
        <v>9120804946528.4102</v>
      </c>
      <c r="AG44" s="357">
        <f>PPA!AZ21*BTU_Conversion</f>
        <v>8359244624010.6875</v>
      </c>
    </row>
    <row r="45" spans="1:33" x14ac:dyDescent="0.35">
      <c r="A45"/>
      <c r="B45" s="451" t="s">
        <v>621</v>
      </c>
      <c r="C45" s="357">
        <f>SUM(cenrf!X3,tigw!W3,ticl!W3,tipf!W3,tibr!W3)*BTU_Conversion</f>
        <v>208306764541511.53</v>
      </c>
      <c r="D45" s="357">
        <f>SUM(cenrf!Y3,tigw!X3,ticl!X3,tipf!X3,tibr!X3)*BTU_Conversion</f>
        <v>200437756014698.28</v>
      </c>
      <c r="E45" s="357">
        <f>SUM(cenrf!Z3,tigw!Y3,ticl!Y3,tipf!Y3,tibr!Y3)*BTU_Conversion</f>
        <v>188615757924690.03</v>
      </c>
      <c r="F45" s="357">
        <f>SUM(cenrf!AA3,tigw!Z3,ticl!Z3,tipf!Z3,tibr!Z3)*BTU_Conversion</f>
        <v>171028815512854.91</v>
      </c>
      <c r="G45" s="357">
        <f>SUM(cenrf!AB3,tigw!AA3,ticl!AA3,tipf!AA3,tibr!AA3)*BTU_Conversion</f>
        <v>163476491263275.81</v>
      </c>
      <c r="H45" s="357">
        <f>SUM(cenrf!AC3,tigw!AB3,ticl!AB3,tipf!AB3,tibr!AB3)*BTU_Conversion</f>
        <v>153348611804879.44</v>
      </c>
      <c r="I45" s="357">
        <f>SUM(cenrf!AD3,tigw!AC3,ticl!AC3,tipf!AC3,tibr!AC3)*BTU_Conversion</f>
        <v>144459530719728.97</v>
      </c>
      <c r="J45" s="357">
        <f>SUM(cenrf!AE3,tigw!AD3,ticl!AD3,tipf!AD3,tibr!AD3)*BTU_Conversion</f>
        <v>136924734674749.34</v>
      </c>
      <c r="K45" s="357">
        <f>SUM(cenrf!AF3,tigw!AE3,ticl!AE3,tipf!AE3,tibr!AE3)*BTU_Conversion</f>
        <v>132036284165882.44</v>
      </c>
      <c r="L45" s="357">
        <f>SUM(cenrf!AG3,tigw!AF3,ticl!AF3,tipf!AF3,tibr!AF3)*BTU_Conversion</f>
        <v>129279152760131.72</v>
      </c>
      <c r="M45" s="357">
        <f>SUM(cenrf!AH3,tigw!AG3,ticl!AG3,tipf!AG3,tibr!AG3)*BTU_Conversion</f>
        <v>121405879556882.23</v>
      </c>
      <c r="N45" s="357">
        <f>SUM(cenrf!AI3,tigw!AH3,ticl!AH3,tipf!AH3,tibr!AH3)*BTU_Conversion</f>
        <v>117511677016536.28</v>
      </c>
      <c r="O45" s="357">
        <f>SUM(cenrf!AJ3,tigw!AI3,ticl!AI3,tipf!AI3,tibr!AI3)*BTU_Conversion</f>
        <v>108699576973489.47</v>
      </c>
      <c r="P45" s="357">
        <f>SUM(cenrf!AK3,tigw!AJ3,ticl!AJ3,tipf!AJ3,tibr!AJ3)*BTU_Conversion</f>
        <v>104085649406078.25</v>
      </c>
      <c r="Q45" s="357">
        <f>SUM(cenrf!AL3,tigw!AK3,ticl!AK3,tipf!AK3,tibr!AK3)*BTU_Conversion</f>
        <v>95369027867264.875</v>
      </c>
      <c r="R45" s="357">
        <f>SUM(cenrf!AM3,tigw!AL3,ticl!AL3,tipf!AL3,tibr!AL3)*BTU_Conversion</f>
        <v>90295913824612.188</v>
      </c>
      <c r="S45" s="357">
        <f>SUM(cenrf!AN3,tigw!AM3,ticl!AM3,tipf!AM3,tibr!AM3)*BTU_Conversion</f>
        <v>88152052166233.672</v>
      </c>
      <c r="T45" s="357">
        <f>SUM(cenrf!AO3,tigw!AN3,ticl!AN3,tipf!AN3,tibr!AN3)*BTU_Conversion</f>
        <v>85666048164329.391</v>
      </c>
      <c r="U45" s="357">
        <f>SUM(cenrf!AP3,tigw!AO3,ticl!AO3,tipf!AO3,tibr!AO3)*BTU_Conversion</f>
        <v>82712351875013.531</v>
      </c>
      <c r="V45" s="357">
        <f>SUM(cenrf!AQ3,tigw!AP3,ticl!AP3,tipf!AP3,tibr!AP3)*BTU_Conversion</f>
        <v>79317899562653.406</v>
      </c>
      <c r="W45" s="357">
        <f>SUM(cenrf!AR3,tigw!AQ3,ticl!AQ3,tipf!AQ3,tibr!AQ3)*BTU_Conversion</f>
        <v>77078315174394.969</v>
      </c>
      <c r="X45" s="357">
        <f>SUM(cenrf!AS3,tigw!AR3,ticl!AR3,tipf!AR3,tibr!AR3)*BTU_Conversion</f>
        <v>74743378442227.063</v>
      </c>
      <c r="Y45" s="357">
        <f>SUM(cenrf!AT3,tigw!AS3,ticl!AS3,tipf!AS3,tibr!AS3)*BTU_Conversion</f>
        <v>69847657430902.594</v>
      </c>
      <c r="Z45" s="357">
        <f>SUM(cenrf!AU3,tigw!AT3,ticl!AT3,tipf!AT3,tibr!AT3)*BTU_Conversion</f>
        <v>66547674998932.578</v>
      </c>
      <c r="AA45" s="357">
        <f>SUM(cenrf!AV3,tigw!AU3,ticl!AU3,tipf!AU3,tibr!AU3)*BTU_Conversion</f>
        <v>61596209337285.703</v>
      </c>
      <c r="AB45" s="357">
        <f>SUM(cenrf!AW3,tigw!AV3,ticl!AV3,tipf!AV3,tibr!AV3)*BTU_Conversion</f>
        <v>59957710240460.781</v>
      </c>
      <c r="AC45" s="357">
        <f>SUM(cenrf!AX3,tigw!AW3,ticl!AW3,tipf!AW3,tibr!AW3)*BTU_Conversion</f>
        <v>58666415633747.281</v>
      </c>
      <c r="AD45" s="357">
        <f>SUM(cenrf!AY3,tigw!AX3,ticl!AX3,tipf!AX3,tibr!AX3)*BTU_Conversion</f>
        <v>48870114968658.203</v>
      </c>
      <c r="AE45" s="357">
        <f>SUM(cenrf!AZ3,tigw!AY3,ticl!AY3,tipf!AY3,tibr!AY3)*BTU_Conversion</f>
        <v>47104290514119.977</v>
      </c>
      <c r="AF45" s="357">
        <f>SUM(cenrf!BA3,tigw!AZ3,ticl!AZ3,tipf!AZ3,tibr!AZ3)*BTU_Conversion</f>
        <v>45421231968500.992</v>
      </c>
      <c r="AG45" s="357">
        <f>SUM(cenrf!BB3,tigw!BA3,ticl!BA3,tipf!BA3,tibr!BA3)*BTU_Conversion</f>
        <v>40623877863261.609</v>
      </c>
    </row>
    <row r="46" spans="1:33" x14ac:dyDescent="0.35">
      <c r="A46"/>
      <c r="B46" s="451" t="s">
        <v>622</v>
      </c>
      <c r="C46" s="357">
        <f>SUM(CHI!V21,CHI!V43)*BTU_Conversion</f>
        <v>147226564751685.06</v>
      </c>
      <c r="D46" s="357">
        <f>SUM(CHI!W21,CHI!W43)*BTU_Conversion</f>
        <v>146186815232392.16</v>
      </c>
      <c r="E46" s="357">
        <f>SUM(CHI!X21,CHI!X43)*BTU_Conversion</f>
        <v>140322471603408.78</v>
      </c>
      <c r="F46" s="357">
        <f>SUM(CHI!Y21,CHI!Y43)*BTU_Conversion</f>
        <v>133004667295916.95</v>
      </c>
      <c r="G46" s="357">
        <f>SUM(CHI!Z21,CHI!Z43)*BTU_Conversion</f>
        <v>126967216751388.41</v>
      </c>
      <c r="H46" s="357">
        <f>SUM(CHI!AA21,CHI!AA43)*BTU_Conversion</f>
        <v>126065345224475.55</v>
      </c>
      <c r="I46" s="357">
        <f>SUM(CHI!AB21,CHI!AB43)*BTU_Conversion</f>
        <v>123954323666456.52</v>
      </c>
      <c r="J46" s="357">
        <f>SUM(CHI!AC21,CHI!AC43)*BTU_Conversion</f>
        <v>121244332452316.67</v>
      </c>
      <c r="K46" s="357">
        <f>SUM(CHI!AD21,CHI!AD43)*BTU_Conversion</f>
        <v>117766864570501.09</v>
      </c>
      <c r="L46" s="357">
        <f>SUM(CHI!AE21,CHI!AE43)*BTU_Conversion</f>
        <v>117204472993374.78</v>
      </c>
      <c r="M46" s="357">
        <f>SUM(CHI!AF21,CHI!AF43)*BTU_Conversion</f>
        <v>113170147460292.28</v>
      </c>
      <c r="N46" s="357">
        <f>SUM(CHI!AG21,CHI!AG43)*BTU_Conversion</f>
        <v>108494989467062.94</v>
      </c>
      <c r="O46" s="357">
        <f>SUM(CHI!AH21,CHI!AH43)*BTU_Conversion</f>
        <v>102525503793111.61</v>
      </c>
      <c r="P46" s="357">
        <f>SUM(CHI!AI21,CHI!AI43)*BTU_Conversion</f>
        <v>92475529826834.547</v>
      </c>
      <c r="Q46" s="357">
        <f>SUM(CHI!AJ21,CHI!AJ43)*BTU_Conversion</f>
        <v>89171686608131.828</v>
      </c>
      <c r="R46" s="357">
        <f>SUM(CHI!AK21,CHI!AK43)*BTU_Conversion</f>
        <v>85438701587147.797</v>
      </c>
      <c r="S46" s="357">
        <f>SUM(CHI!AL21,CHI!AL43)*BTU_Conversion</f>
        <v>85287055715531.609</v>
      </c>
      <c r="T46" s="357">
        <f>SUM(CHI!AM21,CHI!AM43)*BTU_Conversion</f>
        <v>83199534569115.172</v>
      </c>
      <c r="U46" s="357">
        <f>SUM(CHI!AN21,CHI!AN43)*BTU_Conversion</f>
        <v>79511358431353.406</v>
      </c>
      <c r="V46" s="357">
        <f>SUM(CHI!AO21,CHI!AO43)*BTU_Conversion</f>
        <v>76530759449731.703</v>
      </c>
      <c r="W46" s="357">
        <f>SUM(CHI!AP21,CHI!AP43)*BTU_Conversion</f>
        <v>72535579267525.813</v>
      </c>
      <c r="X46" s="357">
        <f>SUM(CHI!AQ21,CHI!AQ43)*BTU_Conversion</f>
        <v>68985797308811.945</v>
      </c>
      <c r="Y46" s="357">
        <f>SUM(CHI!AR21,CHI!AR43)*BTU_Conversion</f>
        <v>63083209210278.734</v>
      </c>
      <c r="Z46" s="357">
        <f>SUM(CHI!AS21,CHI!AS43)*BTU_Conversion</f>
        <v>56914793434114.992</v>
      </c>
      <c r="AA46" s="357">
        <f>SUM(CHI!AT21,CHI!AT43)*BTU_Conversion</f>
        <v>48875381977519.945</v>
      </c>
      <c r="AB46" s="357">
        <f>SUM(CHI!AU21,CHI!AU43)*BTU_Conversion</f>
        <v>46563060771057.094</v>
      </c>
      <c r="AC46" s="357">
        <f>SUM(CHI!AV21,CHI!AV43)*BTU_Conversion</f>
        <v>42887829035665.484</v>
      </c>
      <c r="AD46" s="357">
        <f>SUM(CHI!AW21,CHI!AW43)*BTU_Conversion</f>
        <v>38579490860233.992</v>
      </c>
      <c r="AE46" s="357">
        <f>SUM(CHI!AX21,CHI!AX43)*BTU_Conversion</f>
        <v>31686000949209.785</v>
      </c>
      <c r="AF46" s="357">
        <f>SUM(CHI!AY21,CHI!AY43)*BTU_Conversion</f>
        <v>29059487736044.258</v>
      </c>
      <c r="AG46" s="357">
        <f>SUM(CHI!AZ21,CHI!AZ43)*BTU_Conversion</f>
        <v>26395821807645.094</v>
      </c>
    </row>
    <row r="47" spans="1:33" x14ac:dyDescent="0.35">
      <c r="A47"/>
      <c r="B47" s="453" t="s">
        <v>623</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row>
    <row r="48" spans="1:33" x14ac:dyDescent="0.35">
      <c r="A48"/>
      <c r="B48" s="451" t="s">
        <v>624</v>
      </c>
      <c r="C48" s="357">
        <f>SUM(gla!X3)*BTU_Conversion</f>
        <v>3911682904.3378053</v>
      </c>
      <c r="D48" s="357">
        <f>SUM(gla!Y3)*BTU_Conversion</f>
        <v>4317484667.5222969</v>
      </c>
      <c r="E48" s="357">
        <f>SUM(gla!Z3)*BTU_Conversion</f>
        <v>4485039599.0169563</v>
      </c>
      <c r="F48" s="357">
        <f>SUM(gla!AA3)*BTU_Conversion</f>
        <v>5243525314.6150284</v>
      </c>
      <c r="G48" s="357">
        <f>SUM(gla!AB3)*BTU_Conversion</f>
        <v>5794356459.4104528</v>
      </c>
      <c r="H48" s="357">
        <f>SUM(gla!AC3)*BTU_Conversion</f>
        <v>6462511996.0038681</v>
      </c>
      <c r="I48" s="357">
        <f>SUM(gla!AD3)*BTU_Conversion</f>
        <v>7270079475.6591187</v>
      </c>
      <c r="J48" s="357">
        <f>SUM(gla!AE3)*BTU_Conversion</f>
        <v>8091740918.206151</v>
      </c>
      <c r="K48" s="357">
        <f>SUM(gla!AF3)*BTU_Conversion</f>
        <v>8672998841.783844</v>
      </c>
      <c r="L48" s="357">
        <f>SUM(gla!AG3)*BTU_Conversion</f>
        <v>7188988778.659441</v>
      </c>
      <c r="M48" s="357">
        <f>SUM(gla!AH3)*BTU_Conversion</f>
        <v>6398612473.347579</v>
      </c>
      <c r="N48" s="357">
        <f>SUM(gla!AI3)*BTU_Conversion</f>
        <v>5855629125.6785173</v>
      </c>
      <c r="O48" s="357">
        <f>SUM(gla!AJ3)*BTU_Conversion</f>
        <v>5150922214.0054693</v>
      </c>
      <c r="P48" s="357">
        <f>SUM(gla!AK3)*BTU_Conversion</f>
        <v>4362797877.9710827</v>
      </c>
      <c r="Q48" s="357">
        <f>SUM(gla!AL3)*BTU_Conversion</f>
        <v>4289774409.2595611</v>
      </c>
      <c r="R48" s="357">
        <f>SUM(gla!AM3)*BTU_Conversion</f>
        <v>4312678944.6130581</v>
      </c>
      <c r="S48" s="357">
        <f>SUM(gla!AN3)*BTU_Conversion</f>
        <v>4306122679.7947235</v>
      </c>
      <c r="T48" s="357">
        <f>SUM(gla!AO3)*BTU_Conversion</f>
        <v>4193191805.3916044</v>
      </c>
      <c r="U48" s="357">
        <f>SUM(gla!AP3)*BTU_Conversion</f>
        <v>4006905926.1235247</v>
      </c>
      <c r="V48" s="357">
        <f>SUM(gla!AQ3)*BTU_Conversion</f>
        <v>3803573979.7036119</v>
      </c>
      <c r="W48" s="357">
        <f>SUM(gla!AR3)*BTU_Conversion</f>
        <v>3297863424.4258251</v>
      </c>
      <c r="X48" s="357">
        <f>SUM(gla!AS3)*BTU_Conversion</f>
        <v>2797733412.9116855</v>
      </c>
      <c r="Y48" s="357">
        <f>SUM(gla!AT3)*BTU_Conversion</f>
        <v>2250806347.967392</v>
      </c>
      <c r="Z48" s="357">
        <f>SUM(gla!AU3)*BTU_Conversion</f>
        <v>1830447250.9196644</v>
      </c>
      <c r="AA48" s="357">
        <f>SUM(gla!AV3)*BTU_Conversion</f>
        <v>1550410707.9956162</v>
      </c>
      <c r="AB48" s="357">
        <f>SUM(gla!AW3)*BTU_Conversion</f>
        <v>1439880435.0911562</v>
      </c>
      <c r="AC48" s="357">
        <f>SUM(gla!AX3)*BTU_Conversion</f>
        <v>1264710423.8831627</v>
      </c>
      <c r="AD48" s="357">
        <f>SUM(gla!AY3)*BTU_Conversion</f>
        <v>1065167511.6169722</v>
      </c>
      <c r="AE48" s="357">
        <f>SUM(gla!AZ3)*BTU_Conversion</f>
        <v>936610662.18311894</v>
      </c>
      <c r="AF48" s="357">
        <f>SUM(gla!BA3)*BTU_Conversion</f>
        <v>809885539.56709242</v>
      </c>
      <c r="AG48" s="357">
        <f>SUM(gla!BB3)*BTU_Conversion</f>
        <v>698578002.4582417</v>
      </c>
    </row>
    <row r="49" spans="1:33" x14ac:dyDescent="0.35">
      <c r="A49"/>
      <c r="B49" s="451" t="s">
        <v>625</v>
      </c>
      <c r="C49" s="357">
        <f>SUM(cem!X3,cer!X3)*BTU_Conversion</f>
        <v>162459654615204</v>
      </c>
      <c r="D49" s="357">
        <f>SUM(cem!Y3,cer!Y3)*BTU_Conversion</f>
        <v>162247684870475.13</v>
      </c>
      <c r="E49" s="357">
        <f>SUM(cem!Z3,cer!Z3)*BTU_Conversion</f>
        <v>158650730980089.97</v>
      </c>
      <c r="F49" s="357">
        <f>SUM(cem!AA3,cer!AA3)*BTU_Conversion</f>
        <v>155870742217551</v>
      </c>
      <c r="G49" s="357">
        <f>SUM(cem!AB3,cer!AB3)*BTU_Conversion</f>
        <v>153155933137578.56</v>
      </c>
      <c r="H49" s="357">
        <f>SUM(cem!AC3,cer!AC3)*BTU_Conversion</f>
        <v>151602648041771.22</v>
      </c>
      <c r="I49" s="357">
        <f>SUM(cem!AD3,cer!AD3)*BTU_Conversion</f>
        <v>151770756378745.13</v>
      </c>
      <c r="J49" s="357">
        <f>SUM(cem!AE3,cer!AE3)*BTU_Conversion</f>
        <v>149103902508860</v>
      </c>
      <c r="K49" s="357">
        <f>SUM(cem!AF3,cer!AF3)*BTU_Conversion</f>
        <v>147638148341041.56</v>
      </c>
      <c r="L49" s="357">
        <f>SUM(cem!AG3,cer!AG3)*BTU_Conversion</f>
        <v>146904937711223.81</v>
      </c>
      <c r="M49" s="357">
        <f>SUM(cem!AH3,cer!AH3)*BTU_Conversion</f>
        <v>143440589889779.31</v>
      </c>
      <c r="N49" s="357">
        <f>SUM(cem!AI3,cer!AI3)*BTU_Conversion</f>
        <v>141175776404917.5</v>
      </c>
      <c r="O49" s="357">
        <f>SUM(cem!AJ3,cer!AJ3)*BTU_Conversion</f>
        <v>136650457750612.02</v>
      </c>
      <c r="P49" s="357">
        <f>SUM(cem!AK3,cer!AK3)*BTU_Conversion</f>
        <v>132165330546421.88</v>
      </c>
      <c r="Q49" s="357">
        <f>SUM(cem!AL3,cer!AL3)*BTU_Conversion</f>
        <v>127799123041451.22</v>
      </c>
      <c r="R49" s="357">
        <f>SUM(cem!AM3,cer!AM3)*BTU_Conversion</f>
        <v>125067945251842.13</v>
      </c>
      <c r="S49" s="357">
        <f>SUM(cem!AN3,cer!AN3)*BTU_Conversion</f>
        <v>124174087904526.3</v>
      </c>
      <c r="T49" s="357">
        <f>SUM(cem!AO3,cer!AO3)*BTU_Conversion</f>
        <v>121280390116700.66</v>
      </c>
      <c r="U49" s="357">
        <f>SUM(cem!AP3,cer!AP3)*BTU_Conversion</f>
        <v>119606895912235.19</v>
      </c>
      <c r="V49" s="357">
        <f>SUM(cem!AQ3,cer!AQ3)*BTU_Conversion</f>
        <v>115796856771837.31</v>
      </c>
      <c r="W49" s="357">
        <f>SUM(cem!AR3,cer!AR3)*BTU_Conversion</f>
        <v>111562474606061.45</v>
      </c>
      <c r="X49" s="357">
        <f>SUM(cem!AS3,cer!AS3)*BTU_Conversion</f>
        <v>102279107804783.66</v>
      </c>
      <c r="Y49" s="357">
        <f>SUM(cem!AT3,cer!AT3)*BTU_Conversion</f>
        <v>94425816125017.703</v>
      </c>
      <c r="Z49" s="357">
        <f>SUM(cem!AU3,cer!AU3)*BTU_Conversion</f>
        <v>81631057632781.969</v>
      </c>
      <c r="AA49" s="357">
        <f>SUM(cem!AV3,cer!AV3)*BTU_Conversion</f>
        <v>75229155466536.094</v>
      </c>
      <c r="AB49" s="357">
        <f>SUM(cem!AW3,cer!AW3)*BTU_Conversion</f>
        <v>73241257029626.422</v>
      </c>
      <c r="AC49" s="357">
        <f>SUM(cem!AX3,cer!AX3)*BTU_Conversion</f>
        <v>72316070114879.484</v>
      </c>
      <c r="AD49" s="357">
        <f>SUM(cem!AY3,cer!AY3)*BTU_Conversion</f>
        <v>59275659746832.43</v>
      </c>
      <c r="AE49" s="357">
        <f>SUM(cem!AZ3,cer!AZ3)*BTU_Conversion</f>
        <v>55712151473681.328</v>
      </c>
      <c r="AF49" s="357">
        <f>SUM(cem!BA3,cer!BA3)*BTU_Conversion</f>
        <v>52083821321736.539</v>
      </c>
      <c r="AG49" s="357">
        <f>SUM(cem!BB3,cer!BB3)*BTU_Conversion</f>
        <v>45544317435094.125</v>
      </c>
    </row>
    <row r="50" spans="1:33" x14ac:dyDescent="0.35">
      <c r="A50"/>
      <c r="B50" s="451" t="s">
        <v>626</v>
      </c>
      <c r="C50" s="357">
        <f>SUM(tick!W2-tock!W2,tibf!W2-tobf!W2,cenisb!W3,LOS!W3,ISI!V18)*BTU_Conversion</f>
        <v>945822093947959.88</v>
      </c>
      <c r="D50" s="357">
        <f>SUM(tick!X2-tock!X2,tibf!X2-tobf!X2,cenisb!X3,LOS!X3,ISI!W18)*BTU_Conversion</f>
        <v>940952433151670.13</v>
      </c>
      <c r="E50" s="357">
        <f>SUM(tick!Y2-tock!Y2,tibf!Y2-tobf!Y2,cenisb!Y3,LOS!Y3,ISI!X18)*BTU_Conversion</f>
        <v>932238787575754</v>
      </c>
      <c r="F50" s="357">
        <f>SUM(tick!Z2-tock!Z2,tibf!Z2-tobf!Z2,cenisb!Z3,LOS!Z3,ISI!Y18)*BTU_Conversion</f>
        <v>907531904099696.38</v>
      </c>
      <c r="G50" s="357">
        <f>SUM(tick!AA2-tock!AA2,tibf!AA2-tobf!AA2,cenisb!AA3,LOS!AA3,ISI!Z18)*BTU_Conversion</f>
        <v>901206473855354.5</v>
      </c>
      <c r="H50" s="357">
        <f>SUM(tick!AB2-tock!AB2,tibf!AB2-tobf!AB2,cenisb!AB3,LOS!AB3,ISI!AA18)*BTU_Conversion</f>
        <v>899537805824861.13</v>
      </c>
      <c r="I50" s="357">
        <f>SUM(tick!AC2-tock!AC2,tibf!AC2-tobf!AC2,cenisb!AC3,LOS!AC3,ISI!AB18)*BTU_Conversion</f>
        <v>902004341351964.63</v>
      </c>
      <c r="J50" s="357">
        <f>SUM(tick!AD2-tock!AD2,tibf!AD2-tobf!AD2,cenisb!AD3,LOS!AD3,ISI!AC18)*BTU_Conversion</f>
        <v>905473255284548.63</v>
      </c>
      <c r="K50" s="357">
        <f>SUM(tick!AE2-tock!AE2,tibf!AE2-tobf!AE2,cenisb!AE3,LOS!AE3,ISI!AD18)*BTU_Conversion</f>
        <v>908330078983135.38</v>
      </c>
      <c r="L50" s="357">
        <f>SUM(tick!AF2-tock!AF2,tibf!AF2-tobf!AF2,cenisb!AF3,LOS!AF3,ISI!AE18)*BTU_Conversion</f>
        <v>906811782612024.38</v>
      </c>
      <c r="M50" s="357">
        <f>SUM(tick!AG2-tock!AG2,tibf!AG2-tobf!AG2,cenisb!AG3,LOS!AG3,ISI!AF18)*BTU_Conversion</f>
        <v>898918585134502.88</v>
      </c>
      <c r="N50" s="357">
        <f>SUM(tick!AH2-tock!AH2,tibf!AH2-tobf!AH2,cenisb!AH3,LOS!AH3,ISI!AG18)*BTU_Conversion</f>
        <v>895594919438630</v>
      </c>
      <c r="O50" s="357">
        <f>SUM(tick!AI2-tock!AI2,tibf!AI2-tobf!AI2,cenisb!AI3,LOS!AI3,ISI!AH18)*BTU_Conversion</f>
        <v>888128291117740.88</v>
      </c>
      <c r="P50" s="357">
        <f>SUM(tick!AJ2-tock!AJ2,tibf!AJ2-tobf!AJ2,cenisb!AJ3,LOS!AJ3,ISI!AI18)*BTU_Conversion</f>
        <v>873676361549040.38</v>
      </c>
      <c r="Q50" s="357">
        <f>SUM(tick!AK2-tock!AK2,tibf!AK2-tobf!AK2,cenisb!AK3,LOS!AK3,ISI!AJ18)*BTU_Conversion</f>
        <v>858709659840670</v>
      </c>
      <c r="R50" s="357">
        <f>SUM(tick!AL2-tock!AL2,tibf!AL2-tobf!AL2,cenisb!AL3,LOS!AL3,ISI!AK18)*BTU_Conversion</f>
        <v>845688639775334.13</v>
      </c>
      <c r="S50" s="357">
        <f>SUM(tick!AM2-tock!AM2,tibf!AM2-tobf!AM2,cenisb!AM3,LOS!AM3,ISI!AL18)*BTU_Conversion</f>
        <v>838650889790408.38</v>
      </c>
      <c r="T50" s="357">
        <f>SUM(tick!AN2-tock!AN2,tibf!AN2-tobf!AN2,cenisb!AN3,LOS!AN3,ISI!AM18)*BTU_Conversion</f>
        <v>830275348560804.25</v>
      </c>
      <c r="U50" s="357">
        <f>SUM(tick!AO2-tock!AO2,tibf!AO2-tobf!AO2,cenisb!AO3,LOS!AO3,ISI!AN18)*BTU_Conversion</f>
        <v>815437607928661.63</v>
      </c>
      <c r="V50" s="357">
        <f>SUM(tick!AP2-tock!AP2,tibf!AP2-tobf!AP2,cenisb!AP3,LOS!AP3,ISI!AO18)*BTU_Conversion</f>
        <v>804109361706737.5</v>
      </c>
      <c r="W50" s="357">
        <f>SUM(tick!AQ2-tock!AQ2,tibf!AQ2-tobf!AQ2,cenisb!AQ3,LOS!AQ3,ISI!AP18)*BTU_Conversion</f>
        <v>792799236699280.63</v>
      </c>
      <c r="X50" s="357">
        <f>SUM(tick!AR2-tock!AR2,tibf!AR2-tobf!AR2,cenisb!AR3,LOS!AR3,ISI!AQ18)*BTU_Conversion</f>
        <v>784351817199283.38</v>
      </c>
      <c r="Y50" s="357">
        <f>SUM(tick!AS2-tock!AS2,tibf!AS2-tobf!AS2,cenisb!AS3,LOS!AS3,ISI!AR18)*BTU_Conversion</f>
        <v>774764630762790.5</v>
      </c>
      <c r="Z50" s="357">
        <f>SUM(tick!AT2-tock!AT2,tibf!AT2-tobf!AT2,cenisb!AT3,LOS!AT3,ISI!AS18)*BTU_Conversion</f>
        <v>762264450310715.38</v>
      </c>
      <c r="AA50" s="357">
        <f>SUM(tick!AU2-tock!AU2,tibf!AU2-tobf!AU2,cenisb!AU3,LOS!AU3,ISI!AT18)*BTU_Conversion</f>
        <v>744447271560950.88</v>
      </c>
      <c r="AB50" s="357">
        <f>SUM(tick!AV2-tock!AV2,tibf!AV2-tobf!AV2,cenisb!AV3,LOS!AV3,ISI!AU18)*BTU_Conversion</f>
        <v>730926947065720.63</v>
      </c>
      <c r="AC50" s="357">
        <f>SUM(tick!AW2-tock!AW2,tibf!AW2-tobf!AW2,cenisb!AW3,LOS!AW3,ISI!AV18)*BTU_Conversion</f>
        <v>715917215502451.5</v>
      </c>
      <c r="AD50" s="357">
        <f>SUM(tick!AX2-tock!AX2,tibf!AX2-tobf!AX2,cenisb!AX3,LOS!AX3,ISI!AW18)*BTU_Conversion</f>
        <v>689472238817614.88</v>
      </c>
      <c r="AE50" s="357">
        <f>SUM(tick!AY2-tock!AY2,tibf!AY2-tobf!AY2,cenisb!AY3,LOS!AY3,ISI!AX18)*BTU_Conversion</f>
        <v>669302887671192.63</v>
      </c>
      <c r="AF50" s="357">
        <f>SUM(tick!AZ2-tock!AZ2,tibf!AZ2-tobf!AZ2,cenisb!AZ3,LOS!AZ3,ISI!AY18)*BTU_Conversion</f>
        <v>626923596274167.88</v>
      </c>
      <c r="AG50" s="357">
        <f>SUM(tick!BA2-tock!BA2,tibf!BA2-tobf!BA2,cenisb!BA3,LOS!BA3,ISI!AZ18)*BTU_Conversion</f>
        <v>594639500705959.75</v>
      </c>
    </row>
    <row r="51" spans="1:33" x14ac:dyDescent="0.35">
      <c r="A51"/>
      <c r="B51" s="451" t="s">
        <v>627</v>
      </c>
      <c r="C51" s="357">
        <f>NFM!V22*BTU_Conversion</f>
        <v>12416939636733.576</v>
      </c>
      <c r="D51" s="357">
        <f>NFM!W22*BTU_Conversion</f>
        <v>12281966736315.877</v>
      </c>
      <c r="E51" s="357">
        <f>NFM!X22*BTU_Conversion</f>
        <v>12091732179552.209</v>
      </c>
      <c r="F51" s="357">
        <f>NFM!Y22*BTU_Conversion</f>
        <v>11906507432853.869</v>
      </c>
      <c r="G51" s="357">
        <f>NFM!Z22*BTU_Conversion</f>
        <v>11725345209365.139</v>
      </c>
      <c r="H51" s="357">
        <f>NFM!AA22*BTU_Conversion</f>
        <v>11618741207306.58</v>
      </c>
      <c r="I51" s="357">
        <f>NFM!AB22*BTU_Conversion</f>
        <v>11509826465034.596</v>
      </c>
      <c r="J51" s="357">
        <f>NFM!AC22*BTU_Conversion</f>
        <v>11391621285833.406</v>
      </c>
      <c r="K51" s="357">
        <f>NFM!AD22*BTU_Conversion</f>
        <v>11297198984379.414</v>
      </c>
      <c r="L51" s="357">
        <f>NFM!AE22*BTU_Conversion</f>
        <v>11058822071886.459</v>
      </c>
      <c r="M51" s="357">
        <f>NFM!AF22*BTU_Conversion</f>
        <v>10863364414847.635</v>
      </c>
      <c r="N51" s="357">
        <f>NFM!AG22*BTU_Conversion</f>
        <v>10714308977659.924</v>
      </c>
      <c r="O51" s="357">
        <f>NFM!AH22*BTU_Conversion</f>
        <v>10443319174496.678</v>
      </c>
      <c r="P51" s="357">
        <f>NFM!AI22*BTU_Conversion</f>
        <v>10201461865264.379</v>
      </c>
      <c r="Q51" s="357">
        <f>NFM!AJ22*BTU_Conversion</f>
        <v>9910856402697.2324</v>
      </c>
      <c r="R51" s="357">
        <f>NFM!AK22*BTU_Conversion</f>
        <v>9562952312432.1211</v>
      </c>
      <c r="S51" s="357">
        <f>NFM!AL22*BTU_Conversion</f>
        <v>9261370211305.1719</v>
      </c>
      <c r="T51" s="357">
        <f>NFM!AM22*BTU_Conversion</f>
        <v>8860866155137.3457</v>
      </c>
      <c r="U51" s="357">
        <f>NFM!AN22*BTU_Conversion</f>
        <v>8554872747885.3027</v>
      </c>
      <c r="V51" s="357">
        <f>NFM!AO22*BTU_Conversion</f>
        <v>8250319627745.9404</v>
      </c>
      <c r="W51" s="357">
        <f>NFM!AP22*BTU_Conversion</f>
        <v>7944594507329.5527</v>
      </c>
      <c r="X51" s="357">
        <f>NFM!AQ22*BTU_Conversion</f>
        <v>7586359191701.9063</v>
      </c>
      <c r="Y51" s="357">
        <f>NFM!AR22*BTU_Conversion</f>
        <v>7070634971962.9766</v>
      </c>
      <c r="Z51" s="357">
        <f>NFM!AS22*BTU_Conversion</f>
        <v>6903048566752.0723</v>
      </c>
      <c r="AA51" s="357">
        <f>NFM!AT22*BTU_Conversion</f>
        <v>6690415568549.7891</v>
      </c>
      <c r="AB51" s="357">
        <f>NFM!AU22*BTU_Conversion</f>
        <v>6177312321765.4746</v>
      </c>
      <c r="AC51" s="357">
        <f>NFM!AV22*BTU_Conversion</f>
        <v>5585433206827.584</v>
      </c>
      <c r="AD51" s="357">
        <f>NFM!AW22*BTU_Conversion</f>
        <v>5075727102374.8496</v>
      </c>
      <c r="AE51" s="357">
        <f>NFM!AX22*BTU_Conversion</f>
        <v>4597577090671.209</v>
      </c>
      <c r="AF51" s="357">
        <f>NFM!AY22*BTU_Conversion</f>
        <v>4415903225991.8447</v>
      </c>
      <c r="AG51" s="357">
        <f>NFM!AZ22*BTU_Conversion</f>
        <v>3879376248682.8511</v>
      </c>
    </row>
    <row r="52" spans="1:33" x14ac:dyDescent="0.35">
      <c r="A52"/>
      <c r="B52" s="454" t="s">
        <v>628</v>
      </c>
      <c r="C52" s="459">
        <v>0</v>
      </c>
      <c r="D52" s="459">
        <v>0</v>
      </c>
      <c r="E52" s="459">
        <v>0</v>
      </c>
      <c r="F52" s="459">
        <v>0</v>
      </c>
      <c r="G52" s="459">
        <v>0</v>
      </c>
      <c r="H52" s="459">
        <v>0</v>
      </c>
      <c r="I52" s="459">
        <v>0</v>
      </c>
      <c r="J52" s="459">
        <v>0</v>
      </c>
      <c r="K52" s="459">
        <v>0</v>
      </c>
      <c r="L52" s="459">
        <v>0</v>
      </c>
      <c r="M52" s="459">
        <v>0</v>
      </c>
      <c r="N52" s="459">
        <v>0</v>
      </c>
      <c r="O52" s="459">
        <v>0</v>
      </c>
      <c r="P52" s="459">
        <v>0</v>
      </c>
      <c r="Q52" s="459">
        <v>0</v>
      </c>
      <c r="R52" s="459">
        <v>0</v>
      </c>
      <c r="S52" s="459">
        <v>0</v>
      </c>
      <c r="T52" s="459">
        <v>0</v>
      </c>
      <c r="U52" s="459">
        <v>0</v>
      </c>
      <c r="V52" s="459">
        <v>0</v>
      </c>
      <c r="W52" s="459">
        <v>0</v>
      </c>
      <c r="X52" s="459">
        <v>0</v>
      </c>
      <c r="Y52" s="459">
        <v>0</v>
      </c>
      <c r="Z52" s="459">
        <v>0</v>
      </c>
      <c r="AA52" s="459">
        <v>0</v>
      </c>
      <c r="AB52" s="459">
        <v>0</v>
      </c>
      <c r="AC52" s="459">
        <v>0</v>
      </c>
      <c r="AD52" s="459">
        <v>0</v>
      </c>
      <c r="AE52" s="459">
        <v>0</v>
      </c>
      <c r="AF52" s="459">
        <v>0</v>
      </c>
      <c r="AG52" s="459">
        <v>0</v>
      </c>
    </row>
    <row r="53" spans="1:33" x14ac:dyDescent="0.35">
      <c r="A53"/>
      <c r="B53" s="454" t="s">
        <v>629</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row>
    <row r="54" spans="1:33" x14ac:dyDescent="0.35">
      <c r="A54"/>
      <c r="B54" s="454" t="s">
        <v>630</v>
      </c>
      <c r="C54" s="459">
        <v>0</v>
      </c>
      <c r="D54" s="459">
        <v>0</v>
      </c>
      <c r="E54" s="459">
        <v>0</v>
      </c>
      <c r="F54" s="459">
        <v>0</v>
      </c>
      <c r="G54" s="459">
        <v>0</v>
      </c>
      <c r="H54" s="459">
        <v>0</v>
      </c>
      <c r="I54" s="459">
        <v>0</v>
      </c>
      <c r="J54" s="459">
        <v>0</v>
      </c>
      <c r="K54" s="459">
        <v>0</v>
      </c>
      <c r="L54" s="459">
        <v>0</v>
      </c>
      <c r="M54" s="459">
        <v>0</v>
      </c>
      <c r="N54" s="459">
        <v>0</v>
      </c>
      <c r="O54" s="459">
        <v>0</v>
      </c>
      <c r="P54" s="459">
        <v>0</v>
      </c>
      <c r="Q54" s="459">
        <v>0</v>
      </c>
      <c r="R54" s="459">
        <v>0</v>
      </c>
      <c r="S54" s="459">
        <v>0</v>
      </c>
      <c r="T54" s="459">
        <v>0</v>
      </c>
      <c r="U54" s="459">
        <v>0</v>
      </c>
      <c r="V54" s="459">
        <v>0</v>
      </c>
      <c r="W54" s="459">
        <v>0</v>
      </c>
      <c r="X54" s="459">
        <v>0</v>
      </c>
      <c r="Y54" s="459">
        <v>0</v>
      </c>
      <c r="Z54" s="459">
        <v>0</v>
      </c>
      <c r="AA54" s="459">
        <v>0</v>
      </c>
      <c r="AB54" s="459">
        <v>0</v>
      </c>
      <c r="AC54" s="459">
        <v>0</v>
      </c>
      <c r="AD54" s="459">
        <v>0</v>
      </c>
      <c r="AE54" s="459">
        <v>0</v>
      </c>
      <c r="AF54" s="459">
        <v>0</v>
      </c>
      <c r="AG54" s="459">
        <v>0</v>
      </c>
    </row>
    <row r="55" spans="1:33" x14ac:dyDescent="0.35">
      <c r="A55"/>
      <c r="B55" s="455" t="s">
        <v>631</v>
      </c>
      <c r="C55" s="357">
        <f>MAE!V14*BTU_Conversion</f>
        <v>4142378535337.3784</v>
      </c>
      <c r="D55" s="357">
        <f>MAE!W14*BTU_Conversion</f>
        <v>4157860621032.9102</v>
      </c>
      <c r="E55" s="357">
        <f>MAE!X14*BTU_Conversion</f>
        <v>4182969353327.0508</v>
      </c>
      <c r="F55" s="357">
        <f>MAE!Y14*BTU_Conversion</f>
        <v>4199455039936.2617</v>
      </c>
      <c r="G55" s="357">
        <f>MAE!Z14*BTU_Conversion</f>
        <v>4193475049420.2407</v>
      </c>
      <c r="H55" s="357">
        <f>MAE!AA14*BTU_Conversion</f>
        <v>4199686815144.8633</v>
      </c>
      <c r="I55" s="357">
        <f>MAE!AB14*BTU_Conversion</f>
        <v>4180064123326.8867</v>
      </c>
      <c r="J55" s="357">
        <f>MAE!AC14*BTU_Conversion</f>
        <v>4159837470213.9722</v>
      </c>
      <c r="K55" s="357">
        <f>MAE!AD14*BTU_Conversion</f>
        <v>4127817885098.7554</v>
      </c>
      <c r="L55" s="357">
        <f>MAE!AE14*BTU_Conversion</f>
        <v>4091124690535.811</v>
      </c>
      <c r="M55" s="357">
        <f>MAE!AF14*BTU_Conversion</f>
        <v>4050602623981.728</v>
      </c>
      <c r="N55" s="357">
        <f>MAE!AG14*BTU_Conversion</f>
        <v>4038158918802.0874</v>
      </c>
      <c r="O55" s="357">
        <f>MAE!AH14*BTU_Conversion</f>
        <v>4022887193334.2031</v>
      </c>
      <c r="P55" s="357">
        <f>MAE!AI14*BTU_Conversion</f>
        <v>3954335734921.5552</v>
      </c>
      <c r="Q55" s="357">
        <f>MAE!AJ14*BTU_Conversion</f>
        <v>3945007460345.1528</v>
      </c>
      <c r="R55" s="357">
        <f>MAE!AK14*BTU_Conversion</f>
        <v>3858171716697.1919</v>
      </c>
      <c r="S55" s="357">
        <f>MAE!AL14*BTU_Conversion</f>
        <v>3735658775749.6929</v>
      </c>
      <c r="T55" s="357">
        <f>MAE!AM14*BTU_Conversion</f>
        <v>3546907008249.9058</v>
      </c>
      <c r="U55" s="357">
        <f>MAE!AN14*BTU_Conversion</f>
        <v>3523928363769.7017</v>
      </c>
      <c r="V55" s="357">
        <f>MAE!AO14*BTU_Conversion</f>
        <v>3492675090349.9053</v>
      </c>
      <c r="W55" s="357">
        <f>MAE!AP14*BTU_Conversion</f>
        <v>3455994515125.8926</v>
      </c>
      <c r="X55" s="357">
        <f>MAE!AQ14*BTU_Conversion</f>
        <v>3349666264733.4766</v>
      </c>
      <c r="Y55" s="357">
        <f>MAE!AR14*BTU_Conversion</f>
        <v>3136521814904.9355</v>
      </c>
      <c r="Z55" s="357">
        <f>MAE!AS14*BTU_Conversion</f>
        <v>3034780848295.5596</v>
      </c>
      <c r="AA55" s="357">
        <f>MAE!AT14*BTU_Conversion</f>
        <v>2776480111732.1377</v>
      </c>
      <c r="AB55" s="357">
        <f>MAE!AU14*BTU_Conversion</f>
        <v>2542808611296.9131</v>
      </c>
      <c r="AC55" s="357">
        <f>MAE!AV14*BTU_Conversion</f>
        <v>2540631008145.5239</v>
      </c>
      <c r="AD55" s="357">
        <f>MAE!AW14*BTU_Conversion</f>
        <v>2502106749921.582</v>
      </c>
      <c r="AE55" s="357">
        <f>MAE!AX14*BTU_Conversion</f>
        <v>2437694014516.1113</v>
      </c>
      <c r="AF55" s="357">
        <f>MAE!AY14*BTU_Conversion</f>
        <v>2379161360985.6865</v>
      </c>
      <c r="AG55" s="357">
        <f>MAE!AZ14*BTU_Conversion</f>
        <v>2322884185418.9556</v>
      </c>
    </row>
    <row r="56" spans="1:33" x14ac:dyDescent="0.35">
      <c r="A56"/>
      <c r="B56" s="456" t="s">
        <v>632</v>
      </c>
      <c r="C56" s="357">
        <f>TRE!V14*BTU_Conversion</f>
        <v>2760382437909.4404</v>
      </c>
      <c r="D56" s="357">
        <f>TRE!W14*BTU_Conversion</f>
        <v>2767901340895.1357</v>
      </c>
      <c r="E56" s="357">
        <f>TRE!X14*BTU_Conversion</f>
        <v>2790782801578.874</v>
      </c>
      <c r="F56" s="357">
        <f>TRE!Y14*BTU_Conversion</f>
        <v>2808173326790.7173</v>
      </c>
      <c r="G56" s="357">
        <f>TRE!Z14*BTU_Conversion</f>
        <v>2822302729731.5732</v>
      </c>
      <c r="H56" s="357">
        <f>TRE!AA14*BTU_Conversion</f>
        <v>2840251022267.1353</v>
      </c>
      <c r="I56" s="357">
        <f>TRE!AB14*BTU_Conversion</f>
        <v>2844885326359.8721</v>
      </c>
      <c r="J56" s="357">
        <f>TRE!AC14*BTU_Conversion</f>
        <v>2856572513894.7612</v>
      </c>
      <c r="K56" s="357">
        <f>TRE!AD14*BTU_Conversion</f>
        <v>2859738897112.8916</v>
      </c>
      <c r="L56" s="357">
        <f>TRE!AE14*BTU_Conversion</f>
        <v>2860215663647.4854</v>
      </c>
      <c r="M56" s="357">
        <f>TRE!AF14*BTU_Conversion</f>
        <v>2857969980664.1201</v>
      </c>
      <c r="N56" s="357">
        <f>TRE!AG14*BTU_Conversion</f>
        <v>2884567953324.5908</v>
      </c>
      <c r="O56" s="357">
        <f>TRE!AH14*BTU_Conversion</f>
        <v>2903522278902.9648</v>
      </c>
      <c r="P56" s="357">
        <f>TRE!AI14*BTU_Conversion</f>
        <v>2901424587797.002</v>
      </c>
      <c r="Q56" s="357">
        <f>TRE!AJ14*BTU_Conversion</f>
        <v>2866775810300.959</v>
      </c>
      <c r="R56" s="357">
        <f>TRE!AK14*BTU_Conversion</f>
        <v>2771347091784.2817</v>
      </c>
      <c r="S56" s="357">
        <f>TRE!AL14*BTU_Conversion</f>
        <v>2706517019235.3179</v>
      </c>
      <c r="T56" s="357">
        <f>TRE!AM14*BTU_Conversion</f>
        <v>2702317829247.2969</v>
      </c>
      <c r="U56" s="357">
        <f>TRE!AN14*BTU_Conversion</f>
        <v>2673580483182.5435</v>
      </c>
      <c r="V56" s="357">
        <f>TRE!AO14*BTU_Conversion</f>
        <v>2685090931020.0869</v>
      </c>
      <c r="W56" s="357">
        <f>TRE!AP14*BTU_Conversion</f>
        <v>2635766954509.604</v>
      </c>
      <c r="X56" s="357">
        <f>TRE!AQ14*BTU_Conversion</f>
        <v>2490452663376.5029</v>
      </c>
      <c r="Y56" s="357">
        <f>TRE!AR14*BTU_Conversion</f>
        <v>2408990898788.8633</v>
      </c>
      <c r="Z56" s="357">
        <f>TRE!AS14*BTU_Conversion</f>
        <v>2235597427832.166</v>
      </c>
      <c r="AA56" s="357">
        <f>TRE!AT14*BTU_Conversion</f>
        <v>1996302080761.0098</v>
      </c>
      <c r="AB56" s="357">
        <f>TRE!AU14*BTU_Conversion</f>
        <v>1852884958490.5002</v>
      </c>
      <c r="AC56" s="357">
        <f>TRE!AV14*BTU_Conversion</f>
        <v>1845765372151.7874</v>
      </c>
      <c r="AD56" s="357">
        <f>TRE!AW14*BTU_Conversion</f>
        <v>1825761397552.8757</v>
      </c>
      <c r="AE56" s="357">
        <f>TRE!AX14*BTU_Conversion</f>
        <v>1789895681356.323</v>
      </c>
      <c r="AF56" s="357">
        <f>TRE!AY14*BTU_Conversion</f>
        <v>1766980177044.126</v>
      </c>
      <c r="AG56" s="357">
        <f>TRE!AZ14*BTU_Conversion</f>
        <v>1746973697453.6694</v>
      </c>
    </row>
    <row r="57" spans="1:33" x14ac:dyDescent="0.35">
      <c r="A57"/>
      <c r="B57" s="457" t="s">
        <v>633</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row>
    <row r="58" spans="1:33" x14ac:dyDescent="0.35">
      <c r="A58"/>
      <c r="B58" s="458" t="s">
        <v>634</v>
      </c>
      <c r="C58" s="357">
        <f>SUM(OIS!V14,neos!X3)*BTU_Conversion</f>
        <v>76612251935586.406</v>
      </c>
      <c r="D58" s="357">
        <f>SUM(OIS!W14,neos!Y3)*BTU_Conversion</f>
        <v>77391752296781.422</v>
      </c>
      <c r="E58" s="357">
        <f>SUM(OIS!X14,neos!Z3)*BTU_Conversion</f>
        <v>78220931895539.984</v>
      </c>
      <c r="F58" s="357">
        <f>SUM(OIS!Y14,neos!AA3)*BTU_Conversion</f>
        <v>77979684703686.469</v>
      </c>
      <c r="G58" s="357">
        <f>SUM(OIS!Z14,neos!AB3)*BTU_Conversion</f>
        <v>77970399529124.594</v>
      </c>
      <c r="H58" s="357">
        <f>SUM(OIS!AA14,neos!AC3)*BTU_Conversion</f>
        <v>78754085059872.422</v>
      </c>
      <c r="I58" s="357">
        <f>SUM(OIS!AB14,neos!AD3)*BTU_Conversion</f>
        <v>79470394073325.891</v>
      </c>
      <c r="J58" s="357">
        <f>SUM(OIS!AC14,neos!AE3)*BTU_Conversion</f>
        <v>80177478500594.422</v>
      </c>
      <c r="K58" s="357">
        <f>SUM(OIS!AD14,neos!AF3)*BTU_Conversion</f>
        <v>79968087606896.344</v>
      </c>
      <c r="L58" s="357">
        <f>SUM(OIS!AE14,neos!AG3)*BTU_Conversion</f>
        <v>80263377544462.953</v>
      </c>
      <c r="M58" s="357">
        <f>SUM(OIS!AF14,neos!AH3)*BTU_Conversion</f>
        <v>80995802352002.984</v>
      </c>
      <c r="N58" s="357">
        <f>SUM(OIS!AG14,neos!AI3)*BTU_Conversion</f>
        <v>81567136305076.813</v>
      </c>
      <c r="O58" s="357">
        <f>SUM(OIS!AH14,neos!AJ3)*BTU_Conversion</f>
        <v>81397742131577.031</v>
      </c>
      <c r="P58" s="357">
        <f>SUM(OIS!AI14,neos!AK3)*BTU_Conversion</f>
        <v>81004879743600.375</v>
      </c>
      <c r="Q58" s="357">
        <f>SUM(OIS!AJ14,neos!AL3)*BTU_Conversion</f>
        <v>81276554614158.969</v>
      </c>
      <c r="R58" s="357">
        <f>SUM(OIS!AK14,neos!AM3)*BTU_Conversion</f>
        <v>81114699549367.625</v>
      </c>
      <c r="S58" s="357">
        <f>SUM(OIS!AL14,neos!AN3)*BTU_Conversion</f>
        <v>81735651690529.016</v>
      </c>
      <c r="T58" s="357">
        <f>SUM(OIS!AM14,neos!AO3)*BTU_Conversion</f>
        <v>82260329233474.563</v>
      </c>
      <c r="U58" s="357">
        <f>SUM(OIS!AN14,neos!AP3)*BTU_Conversion</f>
        <v>82822697796724.156</v>
      </c>
      <c r="V58" s="357">
        <f>SUM(OIS!AO14,neos!AQ3)*BTU_Conversion</f>
        <v>83395746880112.984</v>
      </c>
      <c r="W58" s="357">
        <f>SUM(OIS!AP14,neos!AR3)*BTU_Conversion</f>
        <v>83977397001888.688</v>
      </c>
      <c r="X58" s="357">
        <f>SUM(OIS!AQ14,neos!AS3)*BTU_Conversion</f>
        <v>84585469049749.734</v>
      </c>
      <c r="Y58" s="357">
        <f>SUM(OIS!AR14,neos!AT3)*BTU_Conversion</f>
        <v>85169293487714.766</v>
      </c>
      <c r="Z58" s="357">
        <f>SUM(OIS!AS14,neos!AU3)*BTU_Conversion</f>
        <v>83877046171587.031</v>
      </c>
      <c r="AA58" s="357">
        <f>SUM(OIS!AT14,neos!AV3)*BTU_Conversion</f>
        <v>82831253300404.172</v>
      </c>
      <c r="AB58" s="357">
        <f>SUM(OIS!AU14,neos!AW3)*BTU_Conversion</f>
        <v>82841917598854.563</v>
      </c>
      <c r="AC58" s="357">
        <f>SUM(OIS!AV14,neos!AX3)*BTU_Conversion</f>
        <v>82667128708534.906</v>
      </c>
      <c r="AD58" s="357">
        <f>SUM(OIS!AW14,neos!AY3)*BTU_Conversion</f>
        <v>82415142214396.641</v>
      </c>
      <c r="AE58" s="357">
        <f>SUM(OIS!AX14,neos!AZ3)*BTU_Conversion</f>
        <v>81578390534712.594</v>
      </c>
      <c r="AF58" s="357">
        <f>SUM(OIS!AY14,neos!BA3)*BTU_Conversion</f>
        <v>81290613052549.766</v>
      </c>
      <c r="AG58" s="357">
        <f>SUM(OIS!AZ14,neos!BB3)*BTU_Conversion</f>
        <v>80933136505768.766</v>
      </c>
    </row>
    <row r="59" spans="1:33" x14ac:dyDescent="0.35">
      <c r="A59"/>
      <c r="B59" s="451" t="s">
        <v>635</v>
      </c>
      <c r="C59" s="357">
        <f>SUM(cpi!X3,cpi!X80)*BTU_Conversion</f>
        <v>0</v>
      </c>
      <c r="D59" s="357">
        <f>SUM(cpi!Y3,cpi!Y80)*BTU_Conversion</f>
        <v>0</v>
      </c>
      <c r="E59" s="357">
        <f>SUM(cpi!Z3,cpi!Z80)*BTU_Conversion</f>
        <v>0</v>
      </c>
      <c r="F59" s="357">
        <f>SUM(cpi!AA3,cpi!AA80)*BTU_Conversion</f>
        <v>0</v>
      </c>
      <c r="G59" s="357">
        <f>SUM(cpi!AB3,cpi!AB80)*BTU_Conversion</f>
        <v>0</v>
      </c>
      <c r="H59" s="357">
        <f>SUM(cpi!AC3,cpi!AC80)*BTU_Conversion</f>
        <v>0</v>
      </c>
      <c r="I59" s="357">
        <f>SUM(cpi!AD3,cpi!AD80)*BTU_Conversion</f>
        <v>0</v>
      </c>
      <c r="J59" s="357">
        <f>SUM(cpi!AE3,cpi!AE80)*BTU_Conversion</f>
        <v>0</v>
      </c>
      <c r="K59" s="357">
        <f>SUM(cpi!AF3,cpi!AF80)*BTU_Conversion</f>
        <v>0</v>
      </c>
      <c r="L59" s="357">
        <f>SUM(cpi!AG3,cpi!AG80)*BTU_Conversion</f>
        <v>0</v>
      </c>
      <c r="M59" s="357">
        <f>SUM(cpi!AH3,cpi!AH80)*BTU_Conversion</f>
        <v>0</v>
      </c>
      <c r="N59" s="357">
        <f>SUM(cpi!AI3,cpi!AI80)*BTU_Conversion</f>
        <v>0</v>
      </c>
      <c r="O59" s="357">
        <f>SUM(cpi!AJ3,cpi!AJ80)*BTU_Conversion</f>
        <v>0</v>
      </c>
      <c r="P59" s="357">
        <f>SUM(cpi!AK3,cpi!AK80)*BTU_Conversion</f>
        <v>0</v>
      </c>
      <c r="Q59" s="357">
        <f>SUM(cpi!AL3,cpi!AL80)*BTU_Conversion</f>
        <v>0</v>
      </c>
      <c r="R59" s="357">
        <f>SUM(cpi!AM3,cpi!AM80)*BTU_Conversion</f>
        <v>0</v>
      </c>
      <c r="S59" s="357">
        <f>SUM(cpi!AN3,cpi!AN80)*BTU_Conversion</f>
        <v>0</v>
      </c>
      <c r="T59" s="357">
        <f>SUM(cpi!AO3,cpi!AO80)*BTU_Conversion</f>
        <v>0</v>
      </c>
      <c r="U59" s="357">
        <f>SUM(cpi!AP3,cpi!AP80)*BTU_Conversion</f>
        <v>0</v>
      </c>
      <c r="V59" s="357">
        <f>SUM(cpi!AQ3,cpi!AQ80)*BTU_Conversion</f>
        <v>0</v>
      </c>
      <c r="W59" s="357">
        <f>SUM(cpi!AR3,cpi!AR80)*BTU_Conversion</f>
        <v>0</v>
      </c>
      <c r="X59" s="357">
        <f>SUM(cpi!AS3,cpi!AS80)*BTU_Conversion</f>
        <v>0</v>
      </c>
      <c r="Y59" s="357">
        <f>SUM(cpi!AT3,cpi!AT80)*BTU_Conversion</f>
        <v>0</v>
      </c>
      <c r="Z59" s="357">
        <f>SUM(cpi!AU3,cpi!AU80)*BTU_Conversion</f>
        <v>0</v>
      </c>
      <c r="AA59" s="357">
        <f>SUM(cpi!AV3,cpi!AV80)*BTU_Conversion</f>
        <v>0</v>
      </c>
      <c r="AB59" s="357">
        <f>SUM(cpi!AW3,cpi!AW80)*BTU_Conversion</f>
        <v>0</v>
      </c>
      <c r="AC59" s="357">
        <f>SUM(cpi!AX3,cpi!AX80)*BTU_Conversion</f>
        <v>0</v>
      </c>
      <c r="AD59" s="357">
        <f>SUM(cpi!AY3,cpi!AY80)*BTU_Conversion</f>
        <v>0</v>
      </c>
      <c r="AE59" s="357">
        <f>SUM(cpi!AZ3,cpi!AZ80)*BTU_Conversion</f>
        <v>0</v>
      </c>
      <c r="AF59" s="357">
        <f>SUM(cpi!BA3,cpi!BA80)*BTU_Conversion</f>
        <v>0</v>
      </c>
      <c r="AG59" s="357">
        <f>SUM(cpi!BB3,cpi!BB80)*BTU_Conversion</f>
        <v>0</v>
      </c>
    </row>
    <row r="60" spans="1:33" x14ac:dyDescent="0.35">
      <c r="A60"/>
      <c r="B60" s="451" t="s">
        <v>636</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row>
    <row r="61" spans="1:33" x14ac:dyDescent="0.35">
      <c r="A61"/>
      <c r="B61" s="453" t="s">
        <v>637</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row>
    <row r="62" spans="1:33" x14ac:dyDescent="0.3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35">
      <c r="A63"/>
      <c r="B63" s="353"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35">
      <c r="A64"/>
      <c r="B64" s="451" t="s">
        <v>613</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35">
      <c r="B65" s="452" t="s">
        <v>614</v>
      </c>
      <c r="C65" s="357">
        <f>'Coal and Oil-Gas Ext. Calcs'!B88*BTU_Conversion</f>
        <v>2592555382677.6875</v>
      </c>
      <c r="D65" s="357">
        <f>'Coal and Oil-Gas Ext. Calcs'!C88*BTU_Conversion</f>
        <v>2582072898608.3247</v>
      </c>
      <c r="E65" s="357">
        <f>'Coal and Oil-Gas Ext. Calcs'!D88*BTU_Conversion</f>
        <v>2564426193828.4292</v>
      </c>
      <c r="F65" s="357">
        <f>'Coal and Oil-Gas Ext. Calcs'!E88*BTU_Conversion</f>
        <v>2528683396632.1934</v>
      </c>
      <c r="G65" s="357">
        <f>'Coal and Oil-Gas Ext. Calcs'!F88*BTU_Conversion</f>
        <v>2491368721374.4219</v>
      </c>
      <c r="H65" s="357">
        <f>'Coal and Oil-Gas Ext. Calcs'!G88*BTU_Conversion</f>
        <v>2475763255012.7417</v>
      </c>
      <c r="I65" s="357">
        <f>'Coal and Oil-Gas Ext. Calcs'!H88*BTU_Conversion</f>
        <v>2462654342736.3193</v>
      </c>
      <c r="J65" s="357">
        <f>'Coal and Oil-Gas Ext. Calcs'!I88*BTU_Conversion</f>
        <v>2453434312603.1836</v>
      </c>
      <c r="K65" s="357">
        <f>'Coal and Oil-Gas Ext. Calcs'!J88*BTU_Conversion</f>
        <v>2424640517804.9136</v>
      </c>
      <c r="L65" s="357">
        <f>'Coal and Oil-Gas Ext. Calcs'!K88*BTU_Conversion</f>
        <v>2408907462621.5029</v>
      </c>
      <c r="M65" s="357">
        <f>'Coal and Oil-Gas Ext. Calcs'!L88*BTU_Conversion</f>
        <v>2397338198311.2178</v>
      </c>
      <c r="N65" s="357">
        <f>'Coal and Oil-Gas Ext. Calcs'!M88*BTU_Conversion</f>
        <v>2387975982778.687</v>
      </c>
      <c r="O65" s="357">
        <f>'Coal and Oil-Gas Ext. Calcs'!N88*BTU_Conversion</f>
        <v>2359063572084.0479</v>
      </c>
      <c r="P65" s="357">
        <f>'Coal and Oil-Gas Ext. Calcs'!O88*BTU_Conversion</f>
        <v>2328675210154.5112</v>
      </c>
      <c r="Q65" s="357">
        <f>'Coal and Oil-Gas Ext. Calcs'!P88*BTU_Conversion</f>
        <v>2307073285219.2969</v>
      </c>
      <c r="R65" s="357">
        <f>'Coal and Oil-Gas Ext. Calcs'!Q88*BTU_Conversion</f>
        <v>2279766013412.2446</v>
      </c>
      <c r="S65" s="357">
        <f>'Coal and Oil-Gas Ext. Calcs'!R88*BTU_Conversion</f>
        <v>2272760121940.3965</v>
      </c>
      <c r="T65" s="357">
        <f>'Coal and Oil-Gas Ext. Calcs'!S88*BTU_Conversion</f>
        <v>2258255940188.2017</v>
      </c>
      <c r="U65" s="357">
        <f>'Coal and Oil-Gas Ext. Calcs'!T88*BTU_Conversion</f>
        <v>2244203621539.2358</v>
      </c>
      <c r="V65" s="357">
        <f>'Coal and Oil-Gas Ext. Calcs'!U88*BTU_Conversion</f>
        <v>2231972301238.8291</v>
      </c>
      <c r="W65" s="357">
        <f>'Coal and Oil-Gas Ext. Calcs'!V88*BTU_Conversion</f>
        <v>2221051096767.5386</v>
      </c>
      <c r="X65" s="357">
        <f>'Coal and Oil-Gas Ext. Calcs'!W88*BTU_Conversion</f>
        <v>2213331567075.1592</v>
      </c>
      <c r="Y65" s="357">
        <f>'Coal and Oil-Gas Ext. Calcs'!X88*BTU_Conversion</f>
        <v>2204368868568.5972</v>
      </c>
      <c r="Z65" s="357">
        <f>'Coal and Oil-Gas Ext. Calcs'!Y88*BTU_Conversion</f>
        <v>2160973338400.8154</v>
      </c>
      <c r="AA65" s="357">
        <f>'Coal and Oil-Gas Ext. Calcs'!Z88*BTU_Conversion</f>
        <v>2113928252822.5303</v>
      </c>
      <c r="AB65" s="357">
        <f>'Coal and Oil-Gas Ext. Calcs'!AA88*BTU_Conversion</f>
        <v>2098398065477.1455</v>
      </c>
      <c r="AC65" s="357">
        <f>'Coal and Oil-Gas Ext. Calcs'!AB88*BTU_Conversion</f>
        <v>2075496668773.7507</v>
      </c>
      <c r="AD65" s="357">
        <f>'Coal and Oil-Gas Ext. Calcs'!AC88*BTU_Conversion</f>
        <v>2050309636552.6274</v>
      </c>
      <c r="AE65" s="357">
        <f>'Coal and Oil-Gas Ext. Calcs'!AD88*BTU_Conversion</f>
        <v>2011703587968.5554</v>
      </c>
      <c r="AF65" s="357">
        <f>'Coal and Oil-Gas Ext. Calcs'!AE88*BTU_Conversion</f>
        <v>1985607966482.6021</v>
      </c>
      <c r="AG65" s="357">
        <f>'Coal and Oil-Gas Ext. Calcs'!AF88*BTU_Conversion</f>
        <v>1967063669315.8345</v>
      </c>
    </row>
    <row r="66" spans="2:33" customFormat="1" x14ac:dyDescent="0.35">
      <c r="B66" s="452" t="s">
        <v>615</v>
      </c>
      <c r="C66" s="357">
        <f>'Coal and Oil-Gas Ext. Calcs'!B100*BTU_Conversion</f>
        <v>279871827627837.91</v>
      </c>
      <c r="D66" s="357">
        <f>'Coal and Oil-Gas Ext. Calcs'!C100*BTU_Conversion</f>
        <v>278740221339241.66</v>
      </c>
      <c r="E66" s="357">
        <f>'Coal and Oil-Gas Ext. Calcs'!D100*BTU_Conversion</f>
        <v>276835222298003.34</v>
      </c>
      <c r="F66" s="357">
        <f>'Coal and Oil-Gas Ext. Calcs'!E100*BTU_Conversion</f>
        <v>272976711871310.06</v>
      </c>
      <c r="G66" s="357">
        <f>'Coal and Oil-Gas Ext. Calcs'!F100*BTU_Conversion</f>
        <v>268948513888921.94</v>
      </c>
      <c r="H66" s="357">
        <f>'Coal and Oil-Gas Ext. Calcs'!G100*BTU_Conversion</f>
        <v>267263870844915.94</v>
      </c>
      <c r="I66" s="357">
        <f>'Coal and Oil-Gas Ext. Calcs'!H100*BTU_Conversion</f>
        <v>265848736085778.81</v>
      </c>
      <c r="J66" s="357">
        <f>'Coal and Oil-Gas Ext. Calcs'!I100*BTU_Conversion</f>
        <v>264853414365214.75</v>
      </c>
      <c r="K66" s="357">
        <f>'Coal and Oil-Gas Ext. Calcs'!J100*BTU_Conversion</f>
        <v>261745063419897.72</v>
      </c>
      <c r="L66" s="357">
        <f>'Coal and Oil-Gas Ext. Calcs'!K100*BTU_Conversion</f>
        <v>260046646893187.78</v>
      </c>
      <c r="M66" s="357">
        <f>'Coal and Oil-Gas Ext. Calcs'!L100*BTU_Conversion</f>
        <v>258797720382894.72</v>
      </c>
      <c r="N66" s="357">
        <f>'Coal and Oil-Gas Ext. Calcs'!M100*BTU_Conversion</f>
        <v>257787049448247.72</v>
      </c>
      <c r="O66" s="357">
        <f>'Coal and Oil-Gas Ext. Calcs'!N100*BTU_Conversion</f>
        <v>254665893666465.34</v>
      </c>
      <c r="P66" s="357">
        <f>'Coal and Oil-Gas Ext. Calcs'!O100*BTU_Conversion</f>
        <v>251385405832469.13</v>
      </c>
      <c r="Q66" s="357">
        <f>'Coal and Oil-Gas Ext. Calcs'!P100*BTU_Conversion</f>
        <v>249053432424189</v>
      </c>
      <c r="R66" s="357">
        <f>'Coal and Oil-Gas Ext. Calcs'!Q100*BTU_Conversion</f>
        <v>246105554774502.59</v>
      </c>
      <c r="S66" s="357">
        <f>'Coal and Oil-Gas Ext. Calcs'!R100*BTU_Conversion</f>
        <v>245349253997481.84</v>
      </c>
      <c r="T66" s="357">
        <f>'Coal and Oil-Gas Ext. Calcs'!S100*BTU_Conversion</f>
        <v>243783496952384.34</v>
      </c>
      <c r="U66" s="357">
        <f>'Coal and Oil-Gas Ext. Calcs'!T100*BTU_Conversion</f>
        <v>242266519483369.63</v>
      </c>
      <c r="V66" s="357">
        <f>'Coal and Oil-Gas Ext. Calcs'!U100*BTU_Conversion</f>
        <v>240946122631040.53</v>
      </c>
      <c r="W66" s="357">
        <f>'Coal and Oil-Gas Ext. Calcs'!V100*BTU_Conversion</f>
        <v>239767155548717.13</v>
      </c>
      <c r="X66" s="357">
        <f>'Coal and Oil-Gas Ext. Calcs'!W100*BTU_Conversion</f>
        <v>238933816018974.03</v>
      </c>
      <c r="Y66" s="357">
        <f>'Coal and Oil-Gas Ext. Calcs'!X100*BTU_Conversion</f>
        <v>237966273790843.13</v>
      </c>
      <c r="Z66" s="357">
        <f>'Coal and Oil-Gas Ext. Calcs'!Y100*BTU_Conversion</f>
        <v>233281634681459.06</v>
      </c>
      <c r="AA66" s="357">
        <f>'Coal and Oil-Gas Ext. Calcs'!Z100*BTU_Conversion</f>
        <v>228203018359633.84</v>
      </c>
      <c r="AB66" s="357">
        <f>'Coal and Oil-Gas Ext. Calcs'!AA100*BTU_Conversion</f>
        <v>226526501844385.38</v>
      </c>
      <c r="AC66" s="357">
        <f>'Coal and Oil-Gas Ext. Calcs'!AB100*BTU_Conversion</f>
        <v>224054247714952.16</v>
      </c>
      <c r="AD66" s="357">
        <f>'Coal and Oil-Gas Ext. Calcs'!AC100*BTU_Conversion</f>
        <v>221335254405360.22</v>
      </c>
      <c r="AE66" s="357">
        <f>'Coal and Oil-Gas Ext. Calcs'!AD100*BTU_Conversion</f>
        <v>217167649945719.41</v>
      </c>
      <c r="AF66" s="357">
        <f>'Coal and Oil-Gas Ext. Calcs'!AE100*BTU_Conversion</f>
        <v>214350572506542.47</v>
      </c>
      <c r="AG66" s="357">
        <f>'Coal and Oil-Gas Ext. Calcs'!AF100*BTU_Conversion</f>
        <v>212348676471914.09</v>
      </c>
    </row>
    <row r="67" spans="2:33" customFormat="1" x14ac:dyDescent="0.35">
      <c r="B67" s="453" t="s">
        <v>616</v>
      </c>
      <c r="C67" s="326">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35">
      <c r="B68" s="451" t="s">
        <v>617</v>
      </c>
      <c r="C68" s="3">
        <f>FBT!V22*BTU_Conversion</f>
        <v>594396817261344.5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35">
      <c r="B69" s="451" t="s">
        <v>618</v>
      </c>
      <c r="C69" s="3">
        <f>TEL!V22*BTU_Conversion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35">
      <c r="B70" s="451" t="s">
        <v>619</v>
      </c>
      <c r="C70" s="3">
        <f>WWP!V22*BTU_Conversion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35">
      <c r="B71" s="451" t="s">
        <v>620</v>
      </c>
      <c r="C71" s="3">
        <f>PPA!V29*BTU_Conversion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35">
      <c r="B72" s="451" t="s">
        <v>621</v>
      </c>
      <c r="C72" s="3">
        <f>SUM(cenrf!X53,tigw!W53,tigl!W53)*BTU_Conversion</f>
        <v>346040061910028.44</v>
      </c>
      <c r="D72" s="3">
        <f>SUM(cenrf!Y53,tigw!X53,tigl!X53)*BTU_Conversion</f>
        <v>343124538783297.94</v>
      </c>
      <c r="E72" s="3">
        <f>SUM(cenrf!Z53,tigw!Y53,tigl!Y53)*BTU_Conversion</f>
        <v>338949715535457</v>
      </c>
      <c r="F72" s="3">
        <f>SUM(cenrf!AA53,tigw!Z53,tigl!Z53)*BTU_Conversion</f>
        <v>331203585546709.44</v>
      </c>
      <c r="G72" s="3">
        <f>SUM(cenrf!AB53,tigw!AA53,tigl!AA53)*BTU_Conversion</f>
        <v>324001267781639.88</v>
      </c>
      <c r="H72" s="3">
        <f>SUM(cenrf!AC53,tigw!AB53,tigl!AB53)*BTU_Conversion</f>
        <v>318139329886381</v>
      </c>
      <c r="I72" s="3">
        <f>SUM(cenrf!AD53,tigw!AC53,tigl!AC53)*BTU_Conversion</f>
        <v>313197949750727.31</v>
      </c>
      <c r="J72" s="3">
        <f>SUM(cenrf!AE53,tigw!AD53,tigl!AD53)*BTU_Conversion</f>
        <v>303716602553421.13</v>
      </c>
      <c r="K72" s="3">
        <f>SUM(cenrf!AF53,tigw!AE53,tigl!AE53)*BTU_Conversion</f>
        <v>298230878220237.56</v>
      </c>
      <c r="L72" s="3">
        <f>SUM(cenrf!AG53,tigw!AF53,tigl!AF53)*BTU_Conversion</f>
        <v>292204934032267</v>
      </c>
      <c r="M72" s="3">
        <f>SUM(cenrf!AH53,tigw!AG53,tigl!AG53)*BTU_Conversion</f>
        <v>279962757643146.91</v>
      </c>
      <c r="N72" s="3">
        <f>SUM(cenrf!AI53,tigw!AH53,tigl!AH53)*BTU_Conversion</f>
        <v>276834486401798.75</v>
      </c>
      <c r="O72" s="3">
        <f>SUM(cenrf!AJ53,tigw!AI53,tigl!AI53)*BTU_Conversion</f>
        <v>272417272283244.88</v>
      </c>
      <c r="P72" s="3">
        <f>SUM(cenrf!AK53,tigw!AJ53,tigl!AJ53)*BTU_Conversion</f>
        <v>267888966795394</v>
      </c>
      <c r="Q72" s="3">
        <f>SUM(cenrf!AL53,tigw!AK53,tigl!AK53)*BTU_Conversion</f>
        <v>264494529944734.78</v>
      </c>
      <c r="R72" s="3">
        <f>SUM(cenrf!AM53,tigw!AL53,tigl!AL53)*BTU_Conversion</f>
        <v>261384719256998.97</v>
      </c>
      <c r="S72" s="3">
        <f>SUM(cenrf!AN53,tigw!AM53,tigl!AM53)*BTU_Conversion</f>
        <v>261543526989969.34</v>
      </c>
      <c r="T72" s="3">
        <f>SUM(cenrf!AO53,tigw!AN53,tigl!AN53)*BTU_Conversion</f>
        <v>257914858882512.94</v>
      </c>
      <c r="U72" s="3">
        <f>SUM(cenrf!AP53,tigw!AO53,tigl!AO53)*BTU_Conversion</f>
        <v>255879771929905.44</v>
      </c>
      <c r="V72" s="3">
        <f>SUM(cenrf!AQ53,tigw!AP53,tigl!AP53)*BTU_Conversion</f>
        <v>246522617539735.28</v>
      </c>
      <c r="W72" s="3">
        <f>SUM(cenrf!AR53,tigw!AQ53,tigl!AQ53)*BTU_Conversion</f>
        <v>244100776324977.94</v>
      </c>
      <c r="X72" s="3">
        <f>SUM(cenrf!AS53,tigw!AR53,tigl!AR53)*BTU_Conversion</f>
        <v>235767844469797.34</v>
      </c>
      <c r="Y72" s="3">
        <f>SUM(cenrf!AT53,tigw!AS53,tigl!AS53)*BTU_Conversion</f>
        <v>222655844791216.44</v>
      </c>
      <c r="Z72" s="3">
        <f>SUM(cenrf!AU53,tigw!AT53,tigl!AT53)*BTU_Conversion</f>
        <v>206330968052815.69</v>
      </c>
      <c r="AA72" s="3">
        <f>SUM(cenrf!AV53,tigw!AU53,tigl!AU53)*BTU_Conversion</f>
        <v>203275628755928.5</v>
      </c>
      <c r="AB72" s="3">
        <f>SUM(cenrf!AW53,tigw!AV53,tigl!AV53)*BTU_Conversion</f>
        <v>200216783593045.78</v>
      </c>
      <c r="AC72" s="3">
        <f>SUM(cenrf!AX53,tigw!AW53,tigl!AW53)*BTU_Conversion</f>
        <v>195746626148567.31</v>
      </c>
      <c r="AD72" s="3">
        <f>SUM(cenrf!AY53,tigw!AX53,tigl!AX53)*BTU_Conversion</f>
        <v>189941491467556.06</v>
      </c>
      <c r="AE72" s="3">
        <f>SUM(cenrf!AZ53,tigw!AY53,tigl!AY53)*BTU_Conversion</f>
        <v>185420841053964.28</v>
      </c>
      <c r="AF72" s="3">
        <f>SUM(cenrf!BA53,tigw!AZ53,tigl!AZ53)*BTU_Conversion</f>
        <v>181740561872525.78</v>
      </c>
      <c r="AG72" s="3">
        <f>SUM(cenrf!BB53,tigw!BA53,tigl!BA53)*BTU_Conversion</f>
        <v>175243284058303.56</v>
      </c>
    </row>
    <row r="73" spans="2:33" customFormat="1" x14ac:dyDescent="0.35">
      <c r="B73" s="451" t="s">
        <v>622</v>
      </c>
      <c r="C73" s="3">
        <f>(SUM(CHI!V29,CHI!V51)-'Carbon Capture Calculations'!E167)*BTU_Conversion</f>
        <v>1298864496925666</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35">
      <c r="B74" s="453" t="s">
        <v>623</v>
      </c>
      <c r="C74" s="326">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35">
      <c r="B75" s="451" t="s">
        <v>624</v>
      </c>
      <c r="C75" s="3">
        <f>gla!X53*BTU_Conversion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35">
      <c r="B76" s="451" t="s">
        <v>625</v>
      </c>
      <c r="C76" s="3">
        <f>SUM(cem!X53,cer!X53)*BTU_Conversion</f>
        <v>253222412702324.34</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35">
      <c r="B77" s="451" t="s">
        <v>626</v>
      </c>
      <c r="C77" s="3">
        <f>SUM(cenisb!W52,LOS!W52,ISI!V27)*BTU_Conversion</f>
        <v>778410119368641.75</v>
      </c>
      <c r="D77" s="3">
        <f>SUM(cenisb!X52,LOS!X52,ISI!W27)*BTU_Conversion</f>
        <v>773476404961340.88</v>
      </c>
      <c r="E77" s="3">
        <f>SUM(cenisb!Y52,LOS!Y52,ISI!X27)*BTU_Conversion</f>
        <v>764955789655689.25</v>
      </c>
      <c r="F77" s="3">
        <f>SUM(cenisb!Z52,LOS!Z52,ISI!Y27)*BTU_Conversion</f>
        <v>749992719573944.13</v>
      </c>
      <c r="G77" s="3">
        <f>SUM(cenisb!AA52,LOS!AA52,ISI!Z27)*BTU_Conversion</f>
        <v>742725071970232</v>
      </c>
      <c r="H77" s="3">
        <f>SUM(cenisb!AB52,LOS!AB52,ISI!AA27)*BTU_Conversion</f>
        <v>738905796852051.63</v>
      </c>
      <c r="I77" s="3">
        <f>SUM(cenisb!AC52,LOS!AC52,ISI!AB27)*BTU_Conversion</f>
        <v>738096719572428.5</v>
      </c>
      <c r="J77" s="3">
        <f>SUM(cenisb!AD52,LOS!AD52,ISI!AC27)*BTU_Conversion</f>
        <v>736985607667571.38</v>
      </c>
      <c r="K77" s="3">
        <f>SUM(cenisb!AE52,LOS!AE52,ISI!AD27)*BTU_Conversion</f>
        <v>736559078748702.38</v>
      </c>
      <c r="L77" s="3">
        <f>SUM(cenisb!AF52,LOS!AF52,ISI!AE27)*BTU_Conversion</f>
        <v>732504969911663.75</v>
      </c>
      <c r="M77" s="3">
        <f>SUM(cenisb!AG52,LOS!AG52,ISI!AF27)*BTU_Conversion</f>
        <v>724495497310633.63</v>
      </c>
      <c r="N77" s="3">
        <f>SUM(cenisb!AH52,LOS!AH52,ISI!AG27)*BTU_Conversion</f>
        <v>718843507067838.13</v>
      </c>
      <c r="O77" s="3">
        <f>SUM(cenisb!AI52,LOS!AI52,ISI!AH27)*BTU_Conversion</f>
        <v>709241658668622.25</v>
      </c>
      <c r="P77" s="3">
        <f>SUM(cenisb!AJ52,LOS!AJ52,ISI!AI27)*BTU_Conversion</f>
        <v>696673085879554.13</v>
      </c>
      <c r="Q77" s="3">
        <f>SUM(cenisb!AK52,LOS!AK52,ISI!AJ27)*BTU_Conversion</f>
        <v>683330637332488.75</v>
      </c>
      <c r="R77" s="3">
        <f>SUM(cenisb!AL52,LOS!AL52,ISI!AK27)*BTU_Conversion</f>
        <v>672295542878696.38</v>
      </c>
      <c r="S77" s="3">
        <f>SUM(cenisb!AM52,LOS!AM52,ISI!AL27)*BTU_Conversion</f>
        <v>664211917622403.38</v>
      </c>
      <c r="T77" s="3">
        <f>SUM(cenisb!AN52,LOS!AN52,ISI!AM27)*BTU_Conversion</f>
        <v>656618993260035.13</v>
      </c>
      <c r="U77" s="3">
        <f>SUM(cenisb!AO52,LOS!AO52,ISI!AN27)*BTU_Conversion</f>
        <v>645792805076519.63</v>
      </c>
      <c r="V77" s="3">
        <f>SUM(cenisb!AP52,LOS!AP52,ISI!AO27)*BTU_Conversion</f>
        <v>637293314821532.38</v>
      </c>
      <c r="W77" s="3">
        <f>SUM(cenisb!AQ52,LOS!AQ52,ISI!AP27)*BTU_Conversion</f>
        <v>628842154594497.25</v>
      </c>
      <c r="X77" s="3">
        <f>SUM(cenisb!AR52,LOS!AR52,ISI!AQ27)*BTU_Conversion</f>
        <v>624889681847029.63</v>
      </c>
      <c r="Y77" s="3">
        <f>SUM(cenisb!AS52,LOS!AS52,ISI!AR27)*BTU_Conversion</f>
        <v>619584462218469.38</v>
      </c>
      <c r="Z77" s="3">
        <f>SUM(cenisb!AT52,LOS!AT52,ISI!AS27)*BTU_Conversion</f>
        <v>612782235271243</v>
      </c>
      <c r="AA77" s="3">
        <f>SUM(cenisb!AU52,LOS!AU52,ISI!AT27)*BTU_Conversion</f>
        <v>606368945471528.5</v>
      </c>
      <c r="AB77" s="3">
        <f>SUM(cenisb!AV52,LOS!AV52,ISI!AU27)*BTU_Conversion</f>
        <v>601671202195011.38</v>
      </c>
      <c r="AC77" s="3">
        <f>SUM(cenisb!AW52,LOS!AW52,ISI!AV27)*BTU_Conversion</f>
        <v>598959848874280.13</v>
      </c>
      <c r="AD77" s="3">
        <f>SUM(cenisb!AX52,LOS!AX52,ISI!AW27)*BTU_Conversion</f>
        <v>590681811761043.63</v>
      </c>
      <c r="AE77" s="3">
        <f>SUM(cenisb!AY52,LOS!AY52,ISI!AX27)*BTU_Conversion</f>
        <v>585856714795562</v>
      </c>
      <c r="AF77" s="3">
        <f>SUM(cenisb!AZ52,LOS!AZ52,ISI!AY27)*BTU_Conversion</f>
        <v>578156327496626.63</v>
      </c>
      <c r="AG77" s="3">
        <f>SUM(cenisb!BA52,LOS!BA52,ISI!AZ27)*BTU_Conversion</f>
        <v>569740353347633.25</v>
      </c>
    </row>
    <row r="78" spans="2:33" customFormat="1" x14ac:dyDescent="0.35">
      <c r="B78" s="451" t="s">
        <v>627</v>
      </c>
      <c r="C78" s="3">
        <f>NFM!V30*BTU_Conversion</f>
        <v>126001710640702.44</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35">
      <c r="B79" s="454" t="s">
        <v>628</v>
      </c>
      <c r="C79" s="326">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35">
      <c r="B80" s="454" t="s">
        <v>629</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1:33" x14ac:dyDescent="0.35">
      <c r="A81"/>
      <c r="B81" s="454" t="s">
        <v>630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1:33" x14ac:dyDescent="0.35">
      <c r="A82"/>
      <c r="B82" s="455" t="s">
        <v>631</v>
      </c>
      <c r="C82" s="3">
        <f>MAE!V22*BTU_Conversion</f>
        <v>260791252912112.59</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1:33" x14ac:dyDescent="0.35">
      <c r="A83"/>
      <c r="B83" s="456" t="s">
        <v>632</v>
      </c>
      <c r="C83" s="3">
        <f>TRE!V22*BTU_Conversion</f>
        <v>103114835016423.8</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1:33" x14ac:dyDescent="0.35">
      <c r="A84"/>
      <c r="B84" s="457" t="s">
        <v>633</v>
      </c>
      <c r="C84" s="326">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1:33" x14ac:dyDescent="0.35">
      <c r="A85"/>
      <c r="B85" s="458" t="s">
        <v>634</v>
      </c>
      <c r="C85" s="3">
        <f>SUM(OIS!V22,neos!X53)*BTU_Conversion</f>
        <v>205668027465715.56</v>
      </c>
      <c r="D85" s="3">
        <f>SUM(OIS!W22,neos!Y53)*BTU_Conversion</f>
        <v>205954341610106.53</v>
      </c>
      <c r="E85" s="3">
        <f>SUM(OIS!X22,neos!Z53)*BTU_Conversion</f>
        <v>207459148145585.59</v>
      </c>
      <c r="F85" s="3">
        <f>SUM(OIS!Y22,neos!AA53)*BTU_Conversion</f>
        <v>208990991568034.38</v>
      </c>
      <c r="G85" s="3">
        <f>SUM(OIS!Z22,neos!AB53)*BTU_Conversion</f>
        <v>210477436354406.75</v>
      </c>
      <c r="H85" s="3">
        <f>SUM(OIS!AA22,neos!AC53)*BTU_Conversion</f>
        <v>211603958581747.66</v>
      </c>
      <c r="I85" s="3">
        <f>SUM(OIS!AB22,neos!AD53)*BTU_Conversion</f>
        <v>213482133995118.31</v>
      </c>
      <c r="J85" s="3">
        <f>SUM(OIS!AC22,neos!AE53)*BTU_Conversion</f>
        <v>214947974715809.25</v>
      </c>
      <c r="K85" s="3">
        <f>SUM(OIS!AD22,neos!AF53)*BTU_Conversion</f>
        <v>217524448886573.03</v>
      </c>
      <c r="L85" s="3">
        <f>SUM(OIS!AE22,neos!AG53)*BTU_Conversion</f>
        <v>219773672823716.28</v>
      </c>
      <c r="M85" s="3">
        <f>SUM(OIS!AF22,neos!AH53)*BTU_Conversion</f>
        <v>221564426187034.44</v>
      </c>
      <c r="N85" s="3">
        <f>SUM(OIS!AG22,neos!AI53)*BTU_Conversion</f>
        <v>223540648315675.63</v>
      </c>
      <c r="O85" s="3">
        <f>SUM(OIS!AH22,neos!AJ53)*BTU_Conversion</f>
        <v>225931060970781.69</v>
      </c>
      <c r="P85" s="3">
        <f>SUM(OIS!AI22,neos!AK53)*BTU_Conversion</f>
        <v>228275049398692.44</v>
      </c>
      <c r="Q85" s="3">
        <f>SUM(OIS!AJ22,neos!AL53)*BTU_Conversion</f>
        <v>230326744368326.72</v>
      </c>
      <c r="R85" s="3">
        <f>SUM(OIS!AK22,neos!AM53)*BTU_Conversion</f>
        <v>232756983370807.69</v>
      </c>
      <c r="S85" s="3">
        <f>SUM(OIS!AL22,neos!AN53)*BTU_Conversion</f>
        <v>234276449806090.69</v>
      </c>
      <c r="T85" s="3">
        <f>SUM(OIS!AM22,neos!AO53)*BTU_Conversion</f>
        <v>235644533627679.94</v>
      </c>
      <c r="U85" s="3">
        <f>SUM(OIS!AN22,neos!AP53)*BTU_Conversion</f>
        <v>237255118488505.31</v>
      </c>
      <c r="V85" s="3">
        <f>SUM(OIS!AO22,neos!AQ53)*BTU_Conversion</f>
        <v>238805209226631.28</v>
      </c>
      <c r="W85" s="3">
        <f>SUM(OIS!AP22,neos!AR53)*BTU_Conversion</f>
        <v>240433120257762.28</v>
      </c>
      <c r="X85" s="3">
        <f>SUM(OIS!AQ22,neos!AS53)*BTU_Conversion</f>
        <v>242194387168373.25</v>
      </c>
      <c r="Y85" s="3">
        <f>SUM(OIS!AR22,neos!AT53)*BTU_Conversion</f>
        <v>243899971669615.5</v>
      </c>
      <c r="Z85" s="3">
        <f>SUM(OIS!AS22,neos!AU53)*BTU_Conversion</f>
        <v>244589725120817.53</v>
      </c>
      <c r="AA85" s="3">
        <f>SUM(OIS!AT22,neos!AV53)*BTU_Conversion</f>
        <v>246537440566685.19</v>
      </c>
      <c r="AB85" s="3">
        <f>SUM(OIS!AU22,neos!AW53)*BTU_Conversion</f>
        <v>247965770714469.84</v>
      </c>
      <c r="AC85" s="3">
        <f>SUM(OIS!AV22,neos!AX53)*BTU_Conversion</f>
        <v>249295223161079.41</v>
      </c>
      <c r="AD85" s="3">
        <f>SUM(OIS!AW22,neos!AY53)*BTU_Conversion</f>
        <v>249754199001970.09</v>
      </c>
      <c r="AE85" s="3">
        <f>SUM(OIS!AX22,neos!AZ53)*BTU_Conversion</f>
        <v>250926636327648.38</v>
      </c>
      <c r="AF85" s="3">
        <f>SUM(OIS!AY22,neos!BA53)*BTU_Conversion</f>
        <v>252063313266840.94</v>
      </c>
      <c r="AG85" s="3">
        <f>SUM(OIS!AZ22,neos!BB53)*BTU_Conversion</f>
        <v>252292559200077.34</v>
      </c>
    </row>
    <row r="86" spans="1:33" x14ac:dyDescent="0.35">
      <c r="A86"/>
      <c r="B86" s="451" t="s">
        <v>635</v>
      </c>
      <c r="C86" s="3">
        <f>cpi!X53*BTU_Conversion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1:33" x14ac:dyDescent="0.35">
      <c r="A87"/>
      <c r="B87" s="451"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1:33" x14ac:dyDescent="0.35">
      <c r="A88"/>
      <c r="B88" s="453"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1:33" x14ac:dyDescent="0.3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x14ac:dyDescent="0.35">
      <c r="A90"/>
      <c r="B90" s="353"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35">
      <c r="A91"/>
      <c r="B91" s="451"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1:33" x14ac:dyDescent="0.35">
      <c r="A92"/>
      <c r="B92" s="452" t="s">
        <v>614</v>
      </c>
      <c r="C92" s="357">
        <f>'Coal and Oil-Gas Ext. Calcs'!B89*BTU_Conversion</f>
        <v>423754377001.55573</v>
      </c>
      <c r="D92" s="357">
        <f>'Coal and Oil-Gas Ext. Calcs'!C89*BTU_Conversion</f>
        <v>427529886331.20044</v>
      </c>
      <c r="E92" s="357">
        <f>'Coal and Oil-Gas Ext. Calcs'!D89*BTU_Conversion</f>
        <v>435407098206.78278</v>
      </c>
      <c r="F92" s="357">
        <f>'Coal and Oil-Gas Ext. Calcs'!E89*BTU_Conversion</f>
        <v>431517520056.66241</v>
      </c>
      <c r="G92" s="357">
        <f>'Coal and Oil-Gas Ext. Calcs'!F89*BTU_Conversion</f>
        <v>429840828039.54199</v>
      </c>
      <c r="H92" s="357">
        <f>'Coal and Oil-Gas Ext. Calcs'!G89*BTU_Conversion</f>
        <v>426220763414.10229</v>
      </c>
      <c r="I92" s="357">
        <f>'Coal and Oil-Gas Ext. Calcs'!H89*BTU_Conversion</f>
        <v>420701472630.0899</v>
      </c>
      <c r="J92" s="357">
        <f>'Coal and Oil-Gas Ext. Calcs'!I89*BTU_Conversion</f>
        <v>413188015522.82587</v>
      </c>
      <c r="K92" s="357">
        <f>'Coal and Oil-Gas Ext. Calcs'!J89*BTU_Conversion</f>
        <v>406009794207.71393</v>
      </c>
      <c r="L92" s="357">
        <f>'Coal and Oil-Gas Ext. Calcs'!K89*BTU_Conversion</f>
        <v>404137525406.28705</v>
      </c>
      <c r="M92" s="357">
        <f>'Coal and Oil-Gas Ext. Calcs'!L89*BTU_Conversion</f>
        <v>401164322121.38733</v>
      </c>
      <c r="N92" s="357">
        <f>'Coal and Oil-Gas Ext. Calcs'!M89*BTU_Conversion</f>
        <v>395922197051.41357</v>
      </c>
      <c r="O92" s="357">
        <f>'Coal and Oil-Gas Ext. Calcs'!N89*BTU_Conversion</f>
        <v>397388110649.15509</v>
      </c>
      <c r="P92" s="357">
        <f>'Coal and Oil-Gas Ext. Calcs'!O89*BTU_Conversion</f>
        <v>394440301590.41125</v>
      </c>
      <c r="Q92" s="357">
        <f>'Coal and Oil-Gas Ext. Calcs'!P89*BTU_Conversion</f>
        <v>394922286822.79437</v>
      </c>
      <c r="R92" s="357">
        <f>'Coal and Oil-Gas Ext. Calcs'!Q89*BTU_Conversion</f>
        <v>392956229462.16266</v>
      </c>
      <c r="S92" s="357">
        <f>'Coal and Oil-Gas Ext. Calcs'!R89*BTU_Conversion</f>
        <v>390814811668.81061</v>
      </c>
      <c r="T92" s="357">
        <f>'Coal and Oil-Gas Ext. Calcs'!S89*BTU_Conversion</f>
        <v>391765231499.61951</v>
      </c>
      <c r="U92" s="357">
        <f>'Coal and Oil-Gas Ext. Calcs'!T89*BTU_Conversion</f>
        <v>391857691365.79858</v>
      </c>
      <c r="V92" s="357">
        <f>'Coal and Oil-Gas Ext. Calcs'!U89*BTU_Conversion</f>
        <v>391208227378.0033</v>
      </c>
      <c r="W92" s="357">
        <f>'Coal and Oil-Gas Ext. Calcs'!V89*BTU_Conversion</f>
        <v>390305571889.3139</v>
      </c>
      <c r="X92" s="357">
        <f>'Coal and Oil-Gas Ext. Calcs'!W89*BTU_Conversion</f>
        <v>388241863667.84601</v>
      </c>
      <c r="Y92" s="357">
        <f>'Coal and Oil-Gas Ext. Calcs'!X89*BTU_Conversion</f>
        <v>387013567918.5072</v>
      </c>
      <c r="Z92" s="357">
        <f>'Coal and Oil-Gas Ext. Calcs'!Y89*BTU_Conversion</f>
        <v>378154625403.29803</v>
      </c>
      <c r="AA92" s="357">
        <f>'Coal and Oil-Gas Ext. Calcs'!Z89*BTU_Conversion</f>
        <v>377344966090.25659</v>
      </c>
      <c r="AB92" s="357">
        <f>'Coal and Oil-Gas Ext. Calcs'!AA89*BTU_Conversion</f>
        <v>374207454193.85724</v>
      </c>
      <c r="AC92" s="357">
        <f>'Coal and Oil-Gas Ext. Calcs'!AB89*BTU_Conversion</f>
        <v>372362564519.92993</v>
      </c>
      <c r="AD92" s="357">
        <f>'Coal and Oil-Gas Ext. Calcs'!AC89*BTU_Conversion</f>
        <v>370612758551.43561</v>
      </c>
      <c r="AE92" s="357">
        <f>'Coal and Oil-Gas Ext. Calcs'!AD89*BTU_Conversion</f>
        <v>366483106706.86383</v>
      </c>
      <c r="AF92" s="357">
        <f>'Coal and Oil-Gas Ext. Calcs'!AE89*BTU_Conversion</f>
        <v>367483243729.70776</v>
      </c>
      <c r="AG92" s="357">
        <f>'Coal and Oil-Gas Ext. Calcs'!AF89*BTU_Conversion</f>
        <v>366105335179.58276</v>
      </c>
    </row>
    <row r="93" spans="1:33" x14ac:dyDescent="0.35">
      <c r="A93"/>
      <c r="B93" s="452" t="s">
        <v>615</v>
      </c>
      <c r="C93" s="357">
        <f>'Coal and Oil-Gas Ext. Calcs'!B101*BTU_Conversion</f>
        <v>0</v>
      </c>
      <c r="D93" s="357">
        <f>'Coal and Oil-Gas Ext. Calcs'!C101*BTU_Conversion</f>
        <v>0</v>
      </c>
      <c r="E93" s="357">
        <f>'Coal and Oil-Gas Ext. Calcs'!D101*BTU_Conversion</f>
        <v>0</v>
      </c>
      <c r="F93" s="357">
        <f>'Coal and Oil-Gas Ext. Calcs'!E101*BTU_Conversion</f>
        <v>0</v>
      </c>
      <c r="G93" s="357">
        <f>'Coal and Oil-Gas Ext. Calcs'!F101*BTU_Conversion</f>
        <v>0</v>
      </c>
      <c r="H93" s="357">
        <f>'Coal and Oil-Gas Ext. Calcs'!G101*BTU_Conversion</f>
        <v>0</v>
      </c>
      <c r="I93" s="357">
        <f>'Coal and Oil-Gas Ext. Calcs'!H101*BTU_Conversion</f>
        <v>0</v>
      </c>
      <c r="J93" s="357">
        <f>'Coal and Oil-Gas Ext. Calcs'!I101*BTU_Conversion</f>
        <v>0</v>
      </c>
      <c r="K93" s="357">
        <f>'Coal and Oil-Gas Ext. Calcs'!J101*BTU_Conversion</f>
        <v>0</v>
      </c>
      <c r="L93" s="357">
        <f>'Coal and Oil-Gas Ext. Calcs'!K101*BTU_Conversion</f>
        <v>0</v>
      </c>
      <c r="M93" s="357">
        <f>'Coal and Oil-Gas Ext. Calcs'!L101*BTU_Conversion</f>
        <v>0</v>
      </c>
      <c r="N93" s="357">
        <f>'Coal and Oil-Gas Ext. Calcs'!M101*BTU_Conversion</f>
        <v>0</v>
      </c>
      <c r="O93" s="357">
        <f>'Coal and Oil-Gas Ext. Calcs'!N101*BTU_Conversion</f>
        <v>0</v>
      </c>
      <c r="P93" s="357">
        <f>'Coal and Oil-Gas Ext. Calcs'!O101*BTU_Conversion</f>
        <v>0</v>
      </c>
      <c r="Q93" s="357">
        <f>'Coal and Oil-Gas Ext. Calcs'!P101*BTU_Conversion</f>
        <v>0</v>
      </c>
      <c r="R93" s="357">
        <f>'Coal and Oil-Gas Ext. Calcs'!Q101*BTU_Conversion</f>
        <v>0</v>
      </c>
      <c r="S93" s="357">
        <f>'Coal and Oil-Gas Ext. Calcs'!R101*BTU_Conversion</f>
        <v>0</v>
      </c>
      <c r="T93" s="357">
        <f>'Coal and Oil-Gas Ext. Calcs'!S101*BTU_Conversion</f>
        <v>0</v>
      </c>
      <c r="U93" s="357">
        <f>'Coal and Oil-Gas Ext. Calcs'!T101*BTU_Conversion</f>
        <v>0</v>
      </c>
      <c r="V93" s="357">
        <f>'Coal and Oil-Gas Ext. Calcs'!U101*BTU_Conversion</f>
        <v>0</v>
      </c>
      <c r="W93" s="357">
        <f>'Coal and Oil-Gas Ext. Calcs'!V101*BTU_Conversion</f>
        <v>0</v>
      </c>
      <c r="X93" s="357">
        <f>'Coal and Oil-Gas Ext. Calcs'!W101*BTU_Conversion</f>
        <v>0</v>
      </c>
      <c r="Y93" s="357">
        <f>'Coal and Oil-Gas Ext. Calcs'!X101*BTU_Conversion</f>
        <v>0</v>
      </c>
      <c r="Z93" s="357">
        <f>'Coal and Oil-Gas Ext. Calcs'!Y101*BTU_Conversion</f>
        <v>0</v>
      </c>
      <c r="AA93" s="357">
        <f>'Coal and Oil-Gas Ext. Calcs'!Z101*BTU_Conversion</f>
        <v>0</v>
      </c>
      <c r="AB93" s="357">
        <f>'Coal and Oil-Gas Ext. Calcs'!AA101*BTU_Conversion</f>
        <v>0</v>
      </c>
      <c r="AC93" s="357">
        <f>'Coal and Oil-Gas Ext. Calcs'!AB101*BTU_Conversion</f>
        <v>0</v>
      </c>
      <c r="AD93" s="357">
        <f>'Coal and Oil-Gas Ext. Calcs'!AC101*BTU_Conversion</f>
        <v>0</v>
      </c>
      <c r="AE93" s="357">
        <f>'Coal and Oil-Gas Ext. Calcs'!AD101*BTU_Conversion</f>
        <v>0</v>
      </c>
      <c r="AF93" s="357">
        <f>'Coal and Oil-Gas Ext. Calcs'!AE101*BTU_Conversion</f>
        <v>0</v>
      </c>
      <c r="AG93" s="357">
        <f>'Coal and Oil-Gas Ext. Calcs'!AF101*BTU_Conversion</f>
        <v>0</v>
      </c>
    </row>
    <row r="94" spans="1:33" x14ac:dyDescent="0.35">
      <c r="A94"/>
      <c r="B94" s="453"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1:33" x14ac:dyDescent="0.35">
      <c r="A95"/>
      <c r="B95" s="451"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1:33" x14ac:dyDescent="0.35">
      <c r="A96"/>
      <c r="B96" s="451"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35">
      <c r="B97" s="451"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35">
      <c r="B98" s="451"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35">
      <c r="B99" s="451" t="s">
        <v>621</v>
      </c>
      <c r="C99" s="3">
        <f>SUM(cenrf!X68)*BTU_Conversion</f>
        <v>1490941258584.2043</v>
      </c>
      <c r="D99" s="3">
        <f>SUM(cenrf!Y68)*BTU_Conversion</f>
        <v>1460889790702.9084</v>
      </c>
      <c r="E99" s="3">
        <f>SUM(cenrf!Z68)*BTU_Conversion</f>
        <v>1461664397139.2429</v>
      </c>
      <c r="F99" s="3">
        <f>SUM(cenrf!AA68)*BTU_Conversion</f>
        <v>1429986395759.3372</v>
      </c>
      <c r="G99" s="3">
        <f>SUM(cenrf!AB68)*BTU_Conversion</f>
        <v>1398134193108.2</v>
      </c>
      <c r="H99" s="3">
        <f>SUM(cenrf!AC68)*BTU_Conversion</f>
        <v>1360087290684.1873</v>
      </c>
      <c r="I99" s="3">
        <f>SUM(cenrf!AD68)*BTU_Conversion</f>
        <v>1280998674585.1777</v>
      </c>
      <c r="J99" s="3">
        <f>SUM(cenrf!AE68)*BTU_Conversion</f>
        <v>1231125168780.8616</v>
      </c>
      <c r="K99" s="3">
        <f>SUM(cenrf!AF68)*BTU_Conversion</f>
        <v>1191732785135.0378</v>
      </c>
      <c r="L99" s="3">
        <f>SUM(cenrf!AG68)*BTU_Conversion</f>
        <v>1179485709369.3523</v>
      </c>
      <c r="M99" s="3">
        <f>SUM(cenrf!AH68)*BTU_Conversion</f>
        <v>1132080269606.0742</v>
      </c>
      <c r="N99" s="3">
        <f>SUM(cenrf!AI68)*BTU_Conversion</f>
        <v>1102704529241.0635</v>
      </c>
      <c r="O99" s="3">
        <f>SUM(cenrf!AJ68)*BTU_Conversion</f>
        <v>1090756158068.1923</v>
      </c>
      <c r="P99" s="3">
        <f>SUM(cenrf!AK68)*BTU_Conversion</f>
        <v>1084215035329.6427</v>
      </c>
      <c r="Q99" s="3">
        <f>SUM(cenrf!AL68)*BTU_Conversion</f>
        <v>1067386395826.3967</v>
      </c>
      <c r="R99" s="3">
        <f>SUM(cenrf!AM68)*BTU_Conversion</f>
        <v>1048822681222.6395</v>
      </c>
      <c r="S99" s="3">
        <f>SUM(cenrf!AN68)*BTU_Conversion</f>
        <v>1032349779964.3534</v>
      </c>
      <c r="T99" s="3">
        <f>SUM(cenrf!AO68)*BTU_Conversion</f>
        <v>1025377153593.7767</v>
      </c>
      <c r="U99" s="3">
        <f>SUM(cenrf!AP68)*BTU_Conversion</f>
        <v>1019991001499.6575</v>
      </c>
      <c r="V99" s="3">
        <f>SUM(cenrf!AQ68)*BTU_Conversion</f>
        <v>1014065025371.9064</v>
      </c>
      <c r="W99" s="3">
        <f>SUM(cenrf!AR68)*BTU_Conversion</f>
        <v>1000796675303.176</v>
      </c>
      <c r="X99" s="3">
        <f>SUM(cenrf!AS68)*BTU_Conversion</f>
        <v>990746034890.6709</v>
      </c>
      <c r="Y99" s="3">
        <f>SUM(cenrf!AT68)*BTU_Conversion</f>
        <v>981594984912.15405</v>
      </c>
      <c r="Z99" s="3">
        <f>SUM(cenrf!AU68)*BTU_Conversion</f>
        <v>973538655109.65112</v>
      </c>
      <c r="AA99" s="3">
        <f>SUM(cenrf!AV68)*BTU_Conversion</f>
        <v>965898610399.5188</v>
      </c>
      <c r="AB99" s="3">
        <f>SUM(cenrf!AW68)*BTU_Conversion</f>
        <v>953954092751.48853</v>
      </c>
      <c r="AC99" s="3">
        <f>SUM(cenrf!AX68)*BTU_Conversion</f>
        <v>904447700107.25354</v>
      </c>
      <c r="AD99" s="3">
        <f>SUM(cenrf!AY68)*BTU_Conversion</f>
        <v>885737063316.8689</v>
      </c>
      <c r="AE99" s="3">
        <f>SUM(cenrf!AZ68)*BTU_Conversion</f>
        <v>858759774813.10742</v>
      </c>
      <c r="AF99" s="3">
        <f>SUM(cenrf!BA68)*BTU_Conversion</f>
        <v>857599526195.93713</v>
      </c>
      <c r="AG99" s="3">
        <f>SUM(cenrf!BB68)*BTU_Conversion</f>
        <v>819863293949.52393</v>
      </c>
    </row>
    <row r="100" spans="2:33" customFormat="1" x14ac:dyDescent="0.35">
      <c r="B100" s="451" t="s">
        <v>622</v>
      </c>
      <c r="C100" s="3">
        <f>SUM(CHI!V32,tich!W69)*BTU_Conversion</f>
        <v>34064389425675.719</v>
      </c>
      <c r="D100" s="3">
        <f>SUM(CHI!W32,tich!X69)*BTU_Conversion</f>
        <v>34209171116040.547</v>
      </c>
      <c r="E100" s="3">
        <f>SUM(CHI!X32,tich!Y69)*BTU_Conversion</f>
        <v>33471807098716.918</v>
      </c>
      <c r="F100" s="3">
        <f>SUM(CHI!Y32,tich!Z69)*BTU_Conversion</f>
        <v>33486928315970.977</v>
      </c>
      <c r="G100" s="3">
        <f>SUM(CHI!Z32,tich!AA69)*BTU_Conversion</f>
        <v>33202607270596.234</v>
      </c>
      <c r="H100" s="3">
        <f>SUM(CHI!AA32,tich!AB69)*BTU_Conversion</f>
        <v>32333408557094.504</v>
      </c>
      <c r="I100" s="3">
        <f>SUM(CHI!AB32,tich!AC69)*BTU_Conversion</f>
        <v>32279833579878.32</v>
      </c>
      <c r="J100" s="3">
        <f>SUM(CHI!AC32,tich!AD69)*BTU_Conversion</f>
        <v>31048379827560.105</v>
      </c>
      <c r="K100" s="3">
        <f>SUM(CHI!AD32,tich!AE69)*BTU_Conversion</f>
        <v>30971168356992.332</v>
      </c>
      <c r="L100" s="3">
        <f>SUM(CHI!AE32,tich!AF69)*BTU_Conversion</f>
        <v>30802022950351.086</v>
      </c>
      <c r="M100" s="3">
        <f>SUM(CHI!AF32,tich!AG69)*BTU_Conversion</f>
        <v>29850457215411.258</v>
      </c>
      <c r="N100" s="3">
        <f>SUM(CHI!AG32,tich!AH69)*BTU_Conversion</f>
        <v>30178459690750.219</v>
      </c>
      <c r="O100" s="3">
        <f>SUM(CHI!AH32,tich!AI69)*BTU_Conversion</f>
        <v>29710848865644.113</v>
      </c>
      <c r="P100" s="3">
        <f>SUM(CHI!AI32,tich!AJ69)*BTU_Conversion</f>
        <v>30572538350006.184</v>
      </c>
      <c r="Q100" s="3">
        <f>SUM(CHI!AJ32,tich!AK69)*BTU_Conversion</f>
        <v>30595216633354.473</v>
      </c>
      <c r="R100" s="3">
        <f>SUM(CHI!AK32,tich!AL69)*BTU_Conversion</f>
        <v>29794334735295.922</v>
      </c>
      <c r="S100" s="3">
        <f>SUM(CHI!AL32,tich!AM69)*BTU_Conversion</f>
        <v>29875251257878.043</v>
      </c>
      <c r="T100" s="3">
        <f>SUM(CHI!AM32,tich!AN69)*BTU_Conversion</f>
        <v>29299455265087.875</v>
      </c>
      <c r="U100" s="3">
        <f>SUM(CHI!AN32,tich!AO69)*BTU_Conversion</f>
        <v>29078200409758.77</v>
      </c>
      <c r="V100" s="3">
        <f>SUM(CHI!AO32,tich!AP69)*BTU_Conversion</f>
        <v>29065949512686.977</v>
      </c>
      <c r="W100" s="3">
        <f>SUM(CHI!AP32,tich!AQ69)*BTU_Conversion</f>
        <v>29190331262782.566</v>
      </c>
      <c r="X100" s="3">
        <f>SUM(CHI!AQ32,tich!AR69)*BTU_Conversion</f>
        <v>29992045861154.957</v>
      </c>
      <c r="Y100" s="3">
        <f>SUM(CHI!AR32,tich!AS69)*BTU_Conversion</f>
        <v>30742235552561.859</v>
      </c>
      <c r="Z100" s="3">
        <f>SUM(CHI!AS32,tich!AT69)*BTU_Conversion</f>
        <v>33067372502102.188</v>
      </c>
      <c r="AA100" s="3">
        <f>SUM(CHI!AT32,tich!AU69)*BTU_Conversion</f>
        <v>34912656879511.133</v>
      </c>
      <c r="AB100" s="3">
        <f>SUM(CHI!AU32,tich!AV69)*BTU_Conversion</f>
        <v>35218746725055.188</v>
      </c>
      <c r="AC100" s="3">
        <f>SUM(CHI!AV32,tich!AW69)*BTU_Conversion</f>
        <v>35786321266874.813</v>
      </c>
      <c r="AD100" s="3">
        <f>SUM(CHI!AW32,tich!AX69)*BTU_Conversion</f>
        <v>35491983703398.469</v>
      </c>
      <c r="AE100" s="3">
        <f>SUM(CHI!AX32,tich!AY69)*BTU_Conversion</f>
        <v>36724989783538.117</v>
      </c>
      <c r="AF100" s="3">
        <f>SUM(CHI!AY32,tich!AZ69)*BTU_Conversion</f>
        <v>37818084727684.875</v>
      </c>
      <c r="AG100" s="3">
        <f>SUM(CHI!AZ32,tich!BA69)*BTU_Conversion</f>
        <v>37897606913695.109</v>
      </c>
    </row>
    <row r="101" spans="2:33" customFormat="1" x14ac:dyDescent="0.35">
      <c r="B101" s="453"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35">
      <c r="B102" s="451" t="s">
        <v>624</v>
      </c>
      <c r="C102" s="3">
        <f>SUM(gla!X68,gla!X80)*BTU_Conversion</f>
        <v>427564204963.18079</v>
      </c>
      <c r="D102" s="3">
        <f>SUM(gla!Y68,gla!Y80)*BTU_Conversion</f>
        <v>438984706939.96277</v>
      </c>
      <c r="E102" s="3">
        <f>SUM(gla!Z68,gla!Z80)*BTU_Conversion</f>
        <v>526497247206.06952</v>
      </c>
      <c r="F102" s="3">
        <f>SUM(gla!AA68,gla!AA80)*BTU_Conversion</f>
        <v>571338225919.21948</v>
      </c>
      <c r="G102" s="3">
        <f>SUM(gla!AB68,gla!AB80)*BTU_Conversion</f>
        <v>606909041913.62915</v>
      </c>
      <c r="H102" s="3">
        <f>SUM(gla!AC68,gla!AC80)*BTU_Conversion</f>
        <v>618705985240.79468</v>
      </c>
      <c r="I102" s="3">
        <f>SUM(gla!AD68,gla!AD80)*BTU_Conversion</f>
        <v>648298883173.71289</v>
      </c>
      <c r="J102" s="3">
        <f>SUM(gla!AE68,gla!AE80)*BTU_Conversion</f>
        <v>678580444061.91443</v>
      </c>
      <c r="K102" s="3">
        <f>SUM(gla!AF68,gla!AF80)*BTU_Conversion</f>
        <v>712645227250.33496</v>
      </c>
      <c r="L102" s="3">
        <f>SUM(gla!AG68,gla!AG80)*BTU_Conversion</f>
        <v>796661800203.33716</v>
      </c>
      <c r="M102" s="3">
        <f>SUM(gla!AH68,gla!AH80)*BTU_Conversion</f>
        <v>873371811853.82251</v>
      </c>
      <c r="N102" s="3">
        <f>SUM(gla!AI68,gla!AI80)*BTU_Conversion</f>
        <v>945964980153.17017</v>
      </c>
      <c r="O102" s="3">
        <f>SUM(gla!AJ68,gla!AJ80)*BTU_Conversion</f>
        <v>1163533530433.8538</v>
      </c>
      <c r="P102" s="3">
        <f>SUM(gla!AK68,gla!AK80)*BTU_Conversion</f>
        <v>1353937557254.3496</v>
      </c>
      <c r="Q102" s="3">
        <f>SUM(gla!AL68,gla!AL80)*BTU_Conversion</f>
        <v>1607658122430.2505</v>
      </c>
      <c r="R102" s="3">
        <f>SUM(gla!AM68,gla!AM80)*BTU_Conversion</f>
        <v>1819099735117.1245</v>
      </c>
      <c r="S102" s="3">
        <f>SUM(gla!AN68,gla!AN80)*BTU_Conversion</f>
        <v>1962531853416.7019</v>
      </c>
      <c r="T102" s="3">
        <f>SUM(gla!AO68,gla!AO80)*BTU_Conversion</f>
        <v>2263122832218.248</v>
      </c>
      <c r="U102" s="3">
        <f>SUM(gla!AP68,gla!AP80)*BTU_Conversion</f>
        <v>2557954502763.9844</v>
      </c>
      <c r="V102" s="3">
        <f>SUM(gla!AQ68,gla!AQ80)*BTU_Conversion</f>
        <v>2796924570738.3696</v>
      </c>
      <c r="W102" s="3">
        <f>SUM(gla!AR68,gla!AR80)*BTU_Conversion</f>
        <v>3141186572807.4678</v>
      </c>
      <c r="X102" s="3">
        <f>SUM(gla!AS68,gla!AS80)*BTU_Conversion</f>
        <v>3357604685653.6655</v>
      </c>
      <c r="Y102" s="3">
        <f>SUM(gla!AT68,gla!AT80)*BTU_Conversion</f>
        <v>3662544244735.7563</v>
      </c>
      <c r="Z102" s="3">
        <f>SUM(gla!AU68,gla!AU80)*BTU_Conversion</f>
        <v>4027180439262.3843</v>
      </c>
      <c r="AA102" s="3">
        <f>SUM(gla!AV68,gla!AV80)*BTU_Conversion</f>
        <v>4575169670534.0479</v>
      </c>
      <c r="AB102" s="3">
        <f>SUM(gla!AW68,gla!AW80)*BTU_Conversion</f>
        <v>4875172658535.4854</v>
      </c>
      <c r="AC102" s="3">
        <f>SUM(gla!AX68,gla!AX80)*BTU_Conversion</f>
        <v>5319204127609.8164</v>
      </c>
      <c r="AD102" s="3">
        <f>SUM(gla!AY68,gla!AY80)*BTU_Conversion</f>
        <v>6259207993636.4834</v>
      </c>
      <c r="AE102" s="3">
        <f>SUM(gla!AZ68,gla!AZ80)*BTU_Conversion</f>
        <v>6553701064586.1543</v>
      </c>
      <c r="AF102" s="3">
        <f>SUM(gla!BA68,gla!BA80)*BTU_Conversion</f>
        <v>7604740780186.0781</v>
      </c>
      <c r="AG102" s="3">
        <f>SUM(gla!BB68,gla!BB80)*BTU_Conversion</f>
        <v>8565036852691.1299</v>
      </c>
    </row>
    <row r="103" spans="2:33" customFormat="1" x14ac:dyDescent="0.35">
      <c r="B103" s="451" t="s">
        <v>625</v>
      </c>
      <c r="C103" s="3">
        <f>SUM(cem!X68,cem!X80,cer!X68,cer!X80)*BTU_Conversion</f>
        <v>149436379859584.41</v>
      </c>
      <c r="D103" s="3">
        <f>SUM(cem!Y68,cem!Y80,cer!Y68,cer!Y80)*BTU_Conversion</f>
        <v>151363876335600.72</v>
      </c>
      <c r="E103" s="3">
        <f>SUM(cem!Z68,cem!Z80,cer!Z68,cer!Z80)*BTU_Conversion</f>
        <v>151943396031201.94</v>
      </c>
      <c r="F103" s="3">
        <f>SUM(cem!AA68,cem!AA80,cer!AA68,cer!AA80)*BTU_Conversion</f>
        <v>155940850246463.22</v>
      </c>
      <c r="G103" s="3">
        <f>SUM(cem!AB68,cem!AB80,cer!AB68,cer!AB80)*BTU_Conversion</f>
        <v>156889903660342.41</v>
      </c>
      <c r="H103" s="3">
        <f>SUM(cem!AC68,cem!AC80,cer!AC68,cer!AC80)*BTU_Conversion</f>
        <v>160643635319436.84</v>
      </c>
      <c r="I103" s="3">
        <f>SUM(cem!AD68,cem!AD80,cer!AD68,cer!AD80)*BTU_Conversion</f>
        <v>163263197229713.31</v>
      </c>
      <c r="J103" s="3">
        <f>SUM(cem!AE68,cem!AE80,cer!AE68,cer!AE80)*BTU_Conversion</f>
        <v>166484867731878.81</v>
      </c>
      <c r="K103" s="3">
        <f>SUM(cem!AF68,cem!AF80,cer!AF68,cer!AF80)*BTU_Conversion</f>
        <v>169201810813490.56</v>
      </c>
      <c r="L103" s="3">
        <f>SUM(cem!AG68,cem!AG80,cer!AG68,cer!AG80)*BTU_Conversion</f>
        <v>170739630619639.47</v>
      </c>
      <c r="M103" s="3">
        <f>SUM(cem!AH68,cem!AH80,cer!AH68,cer!AH80)*BTU_Conversion</f>
        <v>172885005217289.66</v>
      </c>
      <c r="N103" s="3">
        <f>SUM(cem!AI68,cem!AI80,cer!AI68,cer!AI80)*BTU_Conversion</f>
        <v>174348373835819.53</v>
      </c>
      <c r="O103" s="3">
        <f>SUM(cem!AJ68,cem!AJ80,cer!AJ68,cer!AJ80)*BTU_Conversion</f>
        <v>176285739823283.94</v>
      </c>
      <c r="P103" s="3">
        <f>SUM(cem!AK68,cem!AK80,cer!AK68,cer!AK80)*BTU_Conversion</f>
        <v>178538622132797.91</v>
      </c>
      <c r="Q103" s="3">
        <f>SUM(cem!AL68,cem!AL80,cer!AL68,cer!AL80)*BTU_Conversion</f>
        <v>179817593546546.78</v>
      </c>
      <c r="R103" s="3">
        <f>SUM(cem!AM68,cem!AM80,cer!AM68,cer!AM80)*BTU_Conversion</f>
        <v>180894555669336.56</v>
      </c>
      <c r="S103" s="3">
        <f>SUM(cem!AN68,cem!AN80,cer!AN68,cer!AN80)*BTU_Conversion</f>
        <v>182612222160449.53</v>
      </c>
      <c r="T103" s="3">
        <f>SUM(cem!AO68,cem!AO80,cer!AO68,cer!AO80)*BTU_Conversion</f>
        <v>187816799077485.56</v>
      </c>
      <c r="U103" s="3">
        <f>SUM(cem!AP68,cem!AP80,cer!AP68,cer!AP80)*BTU_Conversion</f>
        <v>189480538039919.94</v>
      </c>
      <c r="V103" s="3">
        <f>SUM(cem!AQ68,cem!AQ80,cer!AQ68,cer!AQ80)*BTU_Conversion</f>
        <v>195936462731210.53</v>
      </c>
      <c r="W103" s="3">
        <f>SUM(cem!AR68,cem!AR80,cer!AR68,cer!AR80)*BTU_Conversion</f>
        <v>204622411121566.78</v>
      </c>
      <c r="X103" s="3">
        <f>SUM(cem!AS68,cem!AS80,cer!AS68,cer!AS80)*BTU_Conversion</f>
        <v>223687908284122.5</v>
      </c>
      <c r="Y103" s="3">
        <f>SUM(cem!AT68,cem!AT80,cer!AT68,cer!AT80)*BTU_Conversion</f>
        <v>237439401967025.5</v>
      </c>
      <c r="Z103" s="3">
        <f>SUM(cem!AU68,cem!AU80,cer!AU68,cer!AU80)*BTU_Conversion</f>
        <v>255054032591751.13</v>
      </c>
      <c r="AA103" s="3">
        <f>SUM(cem!AV68,cem!AV80,cer!AV68,cer!AV80)*BTU_Conversion</f>
        <v>258844779909567.97</v>
      </c>
      <c r="AB103" s="3">
        <f>SUM(cem!AW68,cem!AW80,cer!AW68,cer!AW80)*BTU_Conversion</f>
        <v>264733266037165</v>
      </c>
      <c r="AC103" s="3">
        <f>SUM(cem!AX68,cem!AX80,cer!AX68,cer!AX80)*BTU_Conversion</f>
        <v>268338222235484.31</v>
      </c>
      <c r="AD103" s="3">
        <f>SUM(cem!AY68,cem!AY80,cer!AY68,cer!AY80)*BTU_Conversion</f>
        <v>273364098556216.22</v>
      </c>
      <c r="AE103" s="3">
        <f>SUM(cem!AZ68,cem!AZ80,cer!AZ68,cer!AZ80)*BTU_Conversion</f>
        <v>276912824625570.97</v>
      </c>
      <c r="AF103" s="3">
        <f>SUM(cem!BA68,cem!BA80,cer!BA68,cer!BA80)*BTU_Conversion</f>
        <v>280859882955586.78</v>
      </c>
      <c r="AG103" s="3">
        <f>SUM(cem!BB68,cem!BB80,cer!BB68,cer!BB80)*BTU_Conversion</f>
        <v>282507322802226.06</v>
      </c>
    </row>
    <row r="104" spans="2:33" customFormat="1" x14ac:dyDescent="0.35">
      <c r="B104" s="451"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35">
      <c r="B105" s="451"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35">
      <c r="B106" s="454"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35">
      <c r="B107" s="454"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35">
      <c r="B108" s="454"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35">
      <c r="B109" s="455"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35">
      <c r="B110" s="456"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35">
      <c r="B111" s="457"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35">
      <c r="B112" s="458" t="s">
        <v>634</v>
      </c>
      <c r="C112" s="3">
        <f>SUM(neos!X68,OIS!V25)*BTU_Conversion</f>
        <v>68687883179017.703</v>
      </c>
      <c r="D112" s="3">
        <f>SUM(neos!Y68,OIS!W25)*BTU_Conversion</f>
        <v>69173579587690.734</v>
      </c>
      <c r="E112" s="3">
        <f>SUM(neos!Z68,OIS!X25)*BTU_Conversion</f>
        <v>69922135778687.398</v>
      </c>
      <c r="F112" s="3">
        <f>SUM(neos!AA68,OIS!Y25)*BTU_Conversion</f>
        <v>74360341780056.813</v>
      </c>
      <c r="G112" s="3">
        <f>SUM(neos!AB68,OIS!Z25)*BTU_Conversion</f>
        <v>79318694090371.5</v>
      </c>
      <c r="H112" s="3">
        <f>SUM(neos!AC68,OIS!AA25)*BTU_Conversion</f>
        <v>80369907728447.359</v>
      </c>
      <c r="I112" s="3">
        <f>SUM(neos!AD68,OIS!AB25)*BTU_Conversion</f>
        <v>81632485896732.391</v>
      </c>
      <c r="J112" s="3">
        <f>SUM(neos!AE68,OIS!AC25)*BTU_Conversion</f>
        <v>83180881818015.656</v>
      </c>
      <c r="K112" s="3">
        <f>SUM(neos!AF68,OIS!AD25)*BTU_Conversion</f>
        <v>88158042372032.094</v>
      </c>
      <c r="L112" s="3">
        <f>SUM(neos!AG68,OIS!AE25)*BTU_Conversion</f>
        <v>90994796226762.469</v>
      </c>
      <c r="M112" s="3">
        <f>SUM(neos!AH68,OIS!AF25)*BTU_Conversion</f>
        <v>92335601643107.859</v>
      </c>
      <c r="N112" s="3">
        <f>SUM(neos!AI68,OIS!AG25)*BTU_Conversion</f>
        <v>93328137435472.625</v>
      </c>
      <c r="O112" s="3">
        <f>SUM(neos!AJ68,OIS!AH25)*BTU_Conversion</f>
        <v>97408644109016.438</v>
      </c>
      <c r="P112" s="3">
        <f>SUM(neos!AK68,OIS!AI25)*BTU_Conversion</f>
        <v>101529695603840.02</v>
      </c>
      <c r="Q112" s="3">
        <f>SUM(neos!AL68,OIS!AJ25)*BTU_Conversion</f>
        <v>104060598304704.61</v>
      </c>
      <c r="R112" s="3">
        <f>SUM(neos!AM68,OIS!AK25)*BTU_Conversion</f>
        <v>108159335208770.48</v>
      </c>
      <c r="S112" s="3">
        <f>SUM(neos!AN68,OIS!AL25)*BTU_Conversion</f>
        <v>109161085037714.64</v>
      </c>
      <c r="T112" s="3">
        <f>SUM(neos!AO68,OIS!AM25)*BTU_Conversion</f>
        <v>110173923907433.78</v>
      </c>
      <c r="U112" s="3">
        <f>SUM(neos!AP68,OIS!AN25)*BTU_Conversion</f>
        <v>111202461562963.66</v>
      </c>
      <c r="V112" s="3">
        <f>SUM(neos!AQ68,OIS!AO25)*BTU_Conversion</f>
        <v>112241572296961.22</v>
      </c>
      <c r="W112" s="3">
        <f>SUM(neos!AR68,OIS!AP25)*BTU_Conversion</f>
        <v>113278756220735</v>
      </c>
      <c r="X112" s="3">
        <f>SUM(neos!AS68,OIS!AQ25)*BTU_Conversion</f>
        <v>114274603391803.64</v>
      </c>
      <c r="Y112" s="3">
        <f>SUM(neos!AT68,OIS!AR25)*BTU_Conversion</f>
        <v>115270076504872.91</v>
      </c>
      <c r="Z112" s="3">
        <f>SUM(neos!AU68,OIS!AS25)*BTU_Conversion</f>
        <v>117245078471511.14</v>
      </c>
      <c r="AA112" s="3">
        <f>SUM(neos!AV68,OIS!AT25)*BTU_Conversion</f>
        <v>118715934779572.34</v>
      </c>
      <c r="AB112" s="3">
        <f>SUM(neos!AW68,OIS!AU25)*BTU_Conversion</f>
        <v>119517213359580.63</v>
      </c>
      <c r="AC112" s="3">
        <f>SUM(neos!AX68,OIS!AV25)*BTU_Conversion</f>
        <v>120192869101959.94</v>
      </c>
      <c r="AD112" s="3">
        <f>SUM(neos!AY68,OIS!AW25)*BTU_Conversion</f>
        <v>120880490709564.45</v>
      </c>
      <c r="AE112" s="3">
        <f>SUM(neos!AZ68,OIS!AX25)*BTU_Conversion</f>
        <v>120975575466346.7</v>
      </c>
      <c r="AF112" s="3">
        <f>SUM(neos!BA68,OIS!AY25)*BTU_Conversion</f>
        <v>121380258526942.72</v>
      </c>
      <c r="AG112" s="3">
        <f>SUM(neos!BB68,OIS!AZ25)*BTU_Conversion</f>
        <v>122045041349220.73</v>
      </c>
    </row>
    <row r="113" spans="1:33" x14ac:dyDescent="0.35">
      <c r="A113"/>
      <c r="B113" s="451"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1:33" x14ac:dyDescent="0.35">
      <c r="A114"/>
      <c r="B114" s="451"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1:33" x14ac:dyDescent="0.35">
      <c r="A115"/>
      <c r="B115" s="453"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1:33" x14ac:dyDescent="0.3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35">
      <c r="A117"/>
      <c r="B117" s="353"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35">
      <c r="A118"/>
      <c r="B118" s="451"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1:33" x14ac:dyDescent="0.35">
      <c r="A119"/>
      <c r="B119" s="452" t="s">
        <v>614</v>
      </c>
      <c r="C119" s="357">
        <f>SUM('Coal and Oil-Gas Ext. Calcs'!B90)*BTU_Conversion</f>
        <v>2779102059520.2153</v>
      </c>
      <c r="D119" s="357">
        <f>SUM('Coal and Oil-Gas Ext. Calcs'!C90)*BTU_Conversion</f>
        <v>2762519415922.7583</v>
      </c>
      <c r="E119" s="357">
        <f>SUM('Coal and Oil-Gas Ext. Calcs'!D90)*BTU_Conversion</f>
        <v>2756695528182.9131</v>
      </c>
      <c r="F119" s="357">
        <f>SUM('Coal and Oil-Gas Ext. Calcs'!E90)*BTU_Conversion</f>
        <v>2709591723802.2534</v>
      </c>
      <c r="G119" s="357">
        <f>SUM('Coal and Oil-Gas Ext. Calcs'!F90)*BTU_Conversion</f>
        <v>2663854273315.9722</v>
      </c>
      <c r="H119" s="357">
        <f>SUM('Coal and Oil-Gas Ext. Calcs'!G90)*BTU_Conversion</f>
        <v>2652015357157.2544</v>
      </c>
      <c r="I119" s="357">
        <f>SUM('Coal and Oil-Gas Ext. Calcs'!H90)*BTU_Conversion</f>
        <v>2628517351908.0347</v>
      </c>
      <c r="J119" s="357">
        <f>SUM('Coal and Oil-Gas Ext. Calcs'!I90)*BTU_Conversion</f>
        <v>2610246039854.8638</v>
      </c>
      <c r="K119" s="357">
        <f>SUM('Coal and Oil-Gas Ext. Calcs'!J90)*BTU_Conversion</f>
        <v>2572369241674.8091</v>
      </c>
      <c r="L119" s="357">
        <f>SUM('Coal and Oil-Gas Ext. Calcs'!K90)*BTU_Conversion</f>
        <v>2550199942903.7261</v>
      </c>
      <c r="M119" s="357">
        <f>SUM('Coal and Oil-Gas Ext. Calcs'!L90)*BTU_Conversion</f>
        <v>2554571246040.4966</v>
      </c>
      <c r="N119" s="357">
        <f>SUM('Coal and Oil-Gas Ext. Calcs'!M90)*BTU_Conversion</f>
        <v>2550929975109.0044</v>
      </c>
      <c r="O119" s="357">
        <f>SUM('Coal and Oil-Gas Ext. Calcs'!N90)*BTU_Conversion</f>
        <v>2537428368159.9526</v>
      </c>
      <c r="P119" s="357">
        <f>SUM('Coal and Oil-Gas Ext. Calcs'!O90)*BTU_Conversion</f>
        <v>2513018604108.9683</v>
      </c>
      <c r="Q119" s="357">
        <f>SUM('Coal and Oil-Gas Ext. Calcs'!P90)*BTU_Conversion</f>
        <v>2501982175146.4111</v>
      </c>
      <c r="R119" s="357">
        <f>SUM('Coal and Oil-Gas Ext. Calcs'!Q90)*BTU_Conversion</f>
        <v>2471853143920.6367</v>
      </c>
      <c r="S119" s="357">
        <f>SUM('Coal and Oil-Gas Ext. Calcs'!R90)*BTU_Conversion</f>
        <v>2464630992072.1118</v>
      </c>
      <c r="T119" s="357">
        <f>SUM('Coal and Oil-Gas Ext. Calcs'!S90)*BTU_Conversion</f>
        <v>2455917148278.3804</v>
      </c>
      <c r="U119" s="357">
        <f>SUM('Coal and Oil-Gas Ext. Calcs'!T90)*BTU_Conversion</f>
        <v>2444703257823.4932</v>
      </c>
      <c r="V119" s="357">
        <f>SUM('Coal and Oil-Gas Ext. Calcs'!U90)*BTU_Conversion</f>
        <v>2432933059962.1709</v>
      </c>
      <c r="W119" s="357">
        <f>SUM('Coal and Oil-Gas Ext. Calcs'!V90)*BTU_Conversion</f>
        <v>2415477875107.8481</v>
      </c>
      <c r="X119" s="357">
        <f>SUM('Coal and Oil-Gas Ext. Calcs'!W90)*BTU_Conversion</f>
        <v>2407859865775.2222</v>
      </c>
      <c r="Y119" s="357">
        <f>SUM('Coal and Oil-Gas Ext. Calcs'!X90)*BTU_Conversion</f>
        <v>2399648719165.8403</v>
      </c>
      <c r="Z119" s="357">
        <f>SUM('Coal and Oil-Gas Ext. Calcs'!Y90)*BTU_Conversion</f>
        <v>2342878965213.4629</v>
      </c>
      <c r="AA119" s="357">
        <f>SUM('Coal and Oil-Gas Ext. Calcs'!Z90)*BTU_Conversion</f>
        <v>2282745850715.8838</v>
      </c>
      <c r="AB119" s="357">
        <f>SUM('Coal and Oil-Gas Ext. Calcs'!AA90)*BTU_Conversion</f>
        <v>2271754607909.4087</v>
      </c>
      <c r="AC119" s="357">
        <f>SUM('Coal and Oil-Gas Ext. Calcs'!AB90)*BTU_Conversion</f>
        <v>2255795239121.8701</v>
      </c>
      <c r="AD119" s="357">
        <f>SUM('Coal and Oil-Gas Ext. Calcs'!AC90)*BTU_Conversion</f>
        <v>2242532123185.2349</v>
      </c>
      <c r="AE119" s="357">
        <f>SUM('Coal and Oil-Gas Ext. Calcs'!AD90)*BTU_Conversion</f>
        <v>2190431873124.2742</v>
      </c>
      <c r="AF119" s="357">
        <f>SUM('Coal and Oil-Gas Ext. Calcs'!AE90)*BTU_Conversion</f>
        <v>2161405920040.05</v>
      </c>
      <c r="AG119" s="357">
        <f>SUM('Coal and Oil-Gas Ext. Calcs'!AF90)*BTU_Conversion</f>
        <v>2144229764696.3298</v>
      </c>
    </row>
    <row r="120" spans="1:33" x14ac:dyDescent="0.35">
      <c r="A120"/>
      <c r="B120" s="452" t="s">
        <v>615</v>
      </c>
      <c r="C120" s="357">
        <f>'Coal and Oil-Gas Ext. Calcs'!B102*BTU_Conversion</f>
        <v>24718714799906.457</v>
      </c>
      <c r="D120" s="357">
        <f>'Coal and Oil-Gas Ext. Calcs'!C102*BTU_Conversion</f>
        <v>24571220526959.609</v>
      </c>
      <c r="E120" s="357">
        <f>'Coal and Oil-Gas Ext. Calcs'!D102*BTU_Conversion</f>
        <v>24519419975204.145</v>
      </c>
      <c r="F120" s="357">
        <f>'Coal and Oil-Gas Ext. Calcs'!E102*BTU_Conversion</f>
        <v>24100455330675.352</v>
      </c>
      <c r="G120" s="357">
        <f>'Coal and Oil-Gas Ext. Calcs'!F102*BTU_Conversion</f>
        <v>23693643716696.551</v>
      </c>
      <c r="H120" s="357">
        <f>'Coal and Oil-Gas Ext. Calcs'!G102*BTU_Conversion</f>
        <v>23588342512998.449</v>
      </c>
      <c r="I120" s="357">
        <f>'Coal and Oil-Gas Ext. Calcs'!H102*BTU_Conversion</f>
        <v>23379339576912.52</v>
      </c>
      <c r="J120" s="357">
        <f>'Coal and Oil-Gas Ext. Calcs'!I102*BTU_Conversion</f>
        <v>23216825447532.051</v>
      </c>
      <c r="K120" s="357">
        <f>'Coal and Oil-Gas Ext. Calcs'!J102*BTU_Conversion</f>
        <v>22879930381537.953</v>
      </c>
      <c r="L120" s="357">
        <f>'Coal and Oil-Gas Ext. Calcs'!K102*BTU_Conversion</f>
        <v>22682745621172.969</v>
      </c>
      <c r="M120" s="357">
        <f>'Coal and Oil-Gas Ext. Calcs'!L102*BTU_Conversion</f>
        <v>22721626163602.711</v>
      </c>
      <c r="N120" s="357">
        <f>'Coal and Oil-Gas Ext. Calcs'!M102*BTU_Conversion</f>
        <v>22689238890398.262</v>
      </c>
      <c r="O120" s="357">
        <f>'Coal and Oil-Gas Ext. Calcs'!N102*BTU_Conversion</f>
        <v>22569148888532.094</v>
      </c>
      <c r="P120" s="357">
        <f>'Coal and Oil-Gas Ext. Calcs'!O102*BTU_Conversion</f>
        <v>22352036316562.191</v>
      </c>
      <c r="Q120" s="357">
        <f>'Coal and Oil-Gas Ext. Calcs'!P102*BTU_Conversion</f>
        <v>22253872832784.988</v>
      </c>
      <c r="R120" s="357">
        <f>'Coal and Oil-Gas Ext. Calcs'!Q102*BTU_Conversion</f>
        <v>21985890256356.711</v>
      </c>
      <c r="S120" s="357">
        <f>'Coal and Oil-Gas Ext. Calcs'!R102*BTU_Conversion</f>
        <v>21921652848747.383</v>
      </c>
      <c r="T120" s="357">
        <f>'Coal and Oil-Gas Ext. Calcs'!S102*BTU_Conversion</f>
        <v>21844147591676.918</v>
      </c>
      <c r="U120" s="357">
        <f>'Coal and Oil-Gas Ext. Calcs'!T102*BTU_Conversion</f>
        <v>21744405677196.949</v>
      </c>
      <c r="V120" s="357">
        <f>'Coal and Oil-Gas Ext. Calcs'!U102*BTU_Conversion</f>
        <v>21639715688185.641</v>
      </c>
      <c r="W120" s="357">
        <f>'Coal and Oil-Gas Ext. Calcs'!V102*BTU_Conversion</f>
        <v>21484460599688.41</v>
      </c>
      <c r="X120" s="357">
        <f>'Coal and Oil-Gas Ext. Calcs'!W102*BTU_Conversion</f>
        <v>21416702238893.004</v>
      </c>
      <c r="Y120" s="357">
        <f>'Coal and Oil-Gas Ext. Calcs'!X102*BTU_Conversion</f>
        <v>21343668220396.914</v>
      </c>
      <c r="Z120" s="357">
        <f>'Coal and Oil-Gas Ext. Calcs'!Y102*BTU_Conversion</f>
        <v>20838729816856.617</v>
      </c>
      <c r="AA120" s="357">
        <f>'Coal and Oil-Gas Ext. Calcs'!Z102*BTU_Conversion</f>
        <v>20303876013195.879</v>
      </c>
      <c r="AB120" s="357">
        <f>'Coal and Oil-Gas Ext. Calcs'!AA102*BTU_Conversion</f>
        <v>20206114437546.27</v>
      </c>
      <c r="AC120" s="357">
        <f>'Coal and Oil-Gas Ext. Calcs'!AB102*BTU_Conversion</f>
        <v>20064163880496.992</v>
      </c>
      <c r="AD120" s="357">
        <f>'Coal and Oil-Gas Ext. Calcs'!AC102*BTU_Conversion</f>
        <v>19946195136214.031</v>
      </c>
      <c r="AE120" s="357">
        <f>'Coal and Oil-Gas Ext. Calcs'!AD102*BTU_Conversion</f>
        <v>19482789620807.004</v>
      </c>
      <c r="AF120" s="357">
        <f>'Coal and Oil-Gas Ext. Calcs'!AE102*BTU_Conversion</f>
        <v>19224618369547.426</v>
      </c>
      <c r="AG120" s="357">
        <f>'Coal and Oil-Gas Ext. Calcs'!AF102*BTU_Conversion</f>
        <v>19071845108181.988</v>
      </c>
    </row>
    <row r="121" spans="1:33" x14ac:dyDescent="0.35">
      <c r="A121"/>
      <c r="B121" s="453" t="s">
        <v>616</v>
      </c>
      <c r="C121" s="326">
        <v>0</v>
      </c>
      <c r="D121" s="326">
        <v>1</v>
      </c>
      <c r="E121" s="326">
        <v>2</v>
      </c>
      <c r="F121" s="326">
        <v>3</v>
      </c>
      <c r="G121" s="326">
        <v>4</v>
      </c>
      <c r="H121" s="326">
        <v>5</v>
      </c>
      <c r="I121" s="326">
        <v>6</v>
      </c>
      <c r="J121" s="326">
        <v>7</v>
      </c>
      <c r="K121" s="326">
        <v>8</v>
      </c>
      <c r="L121" s="326">
        <v>9</v>
      </c>
      <c r="M121" s="326">
        <v>10</v>
      </c>
      <c r="N121" s="326">
        <v>11</v>
      </c>
      <c r="O121" s="326">
        <v>12</v>
      </c>
      <c r="P121" s="326">
        <v>13</v>
      </c>
      <c r="Q121" s="326">
        <v>14</v>
      </c>
      <c r="R121" s="326">
        <v>15</v>
      </c>
      <c r="S121" s="326">
        <v>16</v>
      </c>
      <c r="T121" s="326">
        <v>17</v>
      </c>
      <c r="U121" s="326">
        <v>18</v>
      </c>
      <c r="V121" s="326">
        <v>19</v>
      </c>
      <c r="W121" s="326">
        <v>20</v>
      </c>
      <c r="X121" s="326">
        <v>21</v>
      </c>
      <c r="Y121" s="326">
        <v>22</v>
      </c>
      <c r="Z121" s="326">
        <v>23</v>
      </c>
      <c r="AA121" s="326">
        <v>24</v>
      </c>
      <c r="AB121" s="326">
        <v>25</v>
      </c>
      <c r="AC121" s="326">
        <v>26</v>
      </c>
      <c r="AD121" s="326">
        <v>27</v>
      </c>
      <c r="AE121" s="326">
        <v>28</v>
      </c>
      <c r="AF121" s="326">
        <v>29</v>
      </c>
      <c r="AG121" s="326">
        <v>30</v>
      </c>
    </row>
    <row r="122" spans="1:33" x14ac:dyDescent="0.35">
      <c r="A122"/>
      <c r="B122" s="451" t="s">
        <v>617</v>
      </c>
      <c r="C122" s="3">
        <f>SUM(FBT!V16,FBT!V18,FBT!V20)*BTU_Conversion</f>
        <v>30974338373406.816</v>
      </c>
      <c r="D122" s="3">
        <f>SUM(FBT!W16,FBT!W18,FBT!W20)*BTU_Conversion</f>
        <v>31113080351222.5</v>
      </c>
      <c r="E122" s="3">
        <f>SUM(FBT!X16,FBT!X18,FBT!X20)*BTU_Conversion</f>
        <v>30661887437760.52</v>
      </c>
      <c r="F122" s="3">
        <f>SUM(FBT!Y16,FBT!Y18,FBT!Y20)*BTU_Conversion</f>
        <v>30113905038217.848</v>
      </c>
      <c r="G122" s="3">
        <f>SUM(FBT!Z16,FBT!Z18,FBT!Z20)*BTU_Conversion</f>
        <v>29627897662135.473</v>
      </c>
      <c r="H122" s="3">
        <f>SUM(FBT!AA16,FBT!AA18,FBT!AA20)*BTU_Conversion</f>
        <v>28914404810556.527</v>
      </c>
      <c r="I122" s="3">
        <f>SUM(FBT!AB16,FBT!AB18,FBT!AB20)*BTU_Conversion</f>
        <v>28315290854297.992</v>
      </c>
      <c r="J122" s="3">
        <f>SUM(FBT!AC16,FBT!AC18,FBT!AC20)*BTU_Conversion</f>
        <v>28078439802915.57</v>
      </c>
      <c r="K122" s="3">
        <f>SUM(FBT!AD16,FBT!AD18,FBT!AD20)*BTU_Conversion</f>
        <v>27984255351542.668</v>
      </c>
      <c r="L122" s="3">
        <f>SUM(FBT!AE16,FBT!AE18,FBT!AE20)*BTU_Conversion</f>
        <v>27306238767343.063</v>
      </c>
      <c r="M122" s="3">
        <f>SUM(FBT!AF16,FBT!AF18,FBT!AF20)*BTU_Conversion</f>
        <v>27032072470503.543</v>
      </c>
      <c r="N122" s="3">
        <f>SUM(FBT!AG16,FBT!AG18,FBT!AG20)*BTU_Conversion</f>
        <v>26390067357606.977</v>
      </c>
      <c r="O122" s="3">
        <f>SUM(FBT!AH16,FBT!AH18,FBT!AH20)*BTU_Conversion</f>
        <v>25578361818068.602</v>
      </c>
      <c r="P122" s="3">
        <f>SUM(FBT!AI16,FBT!AI18,FBT!AI20)*BTU_Conversion</f>
        <v>24419852529681.023</v>
      </c>
      <c r="Q122" s="3">
        <f>SUM(FBT!AJ16,FBT!AJ18,FBT!AJ20)*BTU_Conversion</f>
        <v>23509050813473.477</v>
      </c>
      <c r="R122" s="3">
        <f>SUM(FBT!AK16,FBT!AK18,FBT!AK20)*BTU_Conversion</f>
        <v>22540018369898.824</v>
      </c>
      <c r="S122" s="3">
        <f>SUM(FBT!AL16,FBT!AL18,FBT!AL20)*BTU_Conversion</f>
        <v>22357599924428.813</v>
      </c>
      <c r="T122" s="3">
        <f>SUM(FBT!AM16,FBT!AM18,FBT!AM20)*BTU_Conversion</f>
        <v>21545475545162.047</v>
      </c>
      <c r="U122" s="3">
        <f>SUM(FBT!AN16,FBT!AN18,FBT!AN20)*BTU_Conversion</f>
        <v>20979018493615.859</v>
      </c>
      <c r="V122" s="3">
        <f>SUM(FBT!AO16,FBT!AO18,FBT!AO20)*BTU_Conversion</f>
        <v>20617425784702.262</v>
      </c>
      <c r="W122" s="3">
        <f>SUM(FBT!AP16,FBT!AP18,FBT!AP20)*BTU_Conversion</f>
        <v>20303961692346.246</v>
      </c>
      <c r="X122" s="3">
        <f>SUM(FBT!AQ16,FBT!AQ18,FBT!AQ20)*BTU_Conversion</f>
        <v>20205551856666.125</v>
      </c>
      <c r="Y122" s="3">
        <f>SUM(FBT!AR16,FBT!AR18,FBT!AR20)*BTU_Conversion</f>
        <v>19689713574516.805</v>
      </c>
      <c r="Z122" s="3">
        <f>SUM(FBT!AS16,FBT!AS18,FBT!AS20)*BTU_Conversion</f>
        <v>19235698535763.117</v>
      </c>
      <c r="AA122" s="3">
        <f>SUM(FBT!AT16,FBT!AT18,FBT!AT20)*BTU_Conversion</f>
        <v>18800175464444.559</v>
      </c>
      <c r="AB122" s="3">
        <f>SUM(FBT!AU16,FBT!AU18,FBT!AU20)*BTU_Conversion</f>
        <v>18303975649759.16</v>
      </c>
      <c r="AC122" s="3">
        <f>SUM(FBT!AV16,FBT!AV18,FBT!AV20)*BTU_Conversion</f>
        <v>17786015642683.91</v>
      </c>
      <c r="AD122" s="3">
        <f>SUM(FBT!AW16,FBT!AW18,FBT!AW20)*BTU_Conversion</f>
        <v>17459295918743.473</v>
      </c>
      <c r="AE122" s="3">
        <f>SUM(FBT!AX16,FBT!AX18,FBT!AX20)*BTU_Conversion</f>
        <v>17297186445293.01</v>
      </c>
      <c r="AF122" s="3">
        <f>SUM(FBT!AY16,FBT!AY18,FBT!AY20)*BTU_Conversion</f>
        <v>16744543510510.387</v>
      </c>
      <c r="AG122" s="3">
        <f>SUM(FBT!AZ16,FBT!AZ18,FBT!AZ20)*BTU_Conversion</f>
        <v>16439463666479.809</v>
      </c>
    </row>
    <row r="123" spans="1:33" x14ac:dyDescent="0.35">
      <c r="A123"/>
      <c r="B123" s="451" t="s">
        <v>618</v>
      </c>
      <c r="C123" s="3">
        <f>SUM(TEL!V16,TEL!V18,TEL!V20)*BTU_Conversion</f>
        <v>4837610916662.7725</v>
      </c>
      <c r="D123" s="3">
        <f>SUM(TEL!W16,TEL!W18,TEL!W20)*BTU_Conversion</f>
        <v>4762924386346.4141</v>
      </c>
      <c r="E123" s="3">
        <f>SUM(TEL!X16,TEL!X18,TEL!X20)*BTU_Conversion</f>
        <v>4619545330727.3584</v>
      </c>
      <c r="F123" s="3">
        <f>SUM(TEL!Y16,TEL!Y18,TEL!Y20)*BTU_Conversion</f>
        <v>4489473236517.3682</v>
      </c>
      <c r="G123" s="3">
        <f>SUM(TEL!Z16,TEL!Z18,TEL!Z20)*BTU_Conversion</f>
        <v>4433246265932.9287</v>
      </c>
      <c r="H123" s="3">
        <f>SUM(TEL!AA16,TEL!AA18,TEL!AA20)*BTU_Conversion</f>
        <v>4325894903482.2246</v>
      </c>
      <c r="I123" s="3">
        <f>SUM(TEL!AB16,TEL!AB18,TEL!AB20)*BTU_Conversion</f>
        <v>4228636548141.0332</v>
      </c>
      <c r="J123" s="3">
        <f>SUM(TEL!AC16,TEL!AC18,TEL!AC20)*BTU_Conversion</f>
        <v>4063686045845.7354</v>
      </c>
      <c r="K123" s="3">
        <f>SUM(TEL!AD16,TEL!AD18,TEL!AD20)*BTU_Conversion</f>
        <v>4040488012194.4731</v>
      </c>
      <c r="L123" s="3">
        <f>SUM(TEL!AE16,TEL!AE18,TEL!AE20)*BTU_Conversion</f>
        <v>4050437267766.8462</v>
      </c>
      <c r="M123" s="3">
        <f>SUM(TEL!AF16,TEL!AF18,TEL!AF20)*BTU_Conversion</f>
        <v>4022493846362.7505</v>
      </c>
      <c r="N123" s="3">
        <f>SUM(TEL!AG16,TEL!AG18,TEL!AG20)*BTU_Conversion</f>
        <v>3809408115835.7856</v>
      </c>
      <c r="O123" s="3">
        <f>SUM(TEL!AH16,TEL!AH18,TEL!AH20)*BTU_Conversion</f>
        <v>3675694681012.6055</v>
      </c>
      <c r="P123" s="3">
        <f>SUM(TEL!AI16,TEL!AI18,TEL!AI20)*BTU_Conversion</f>
        <v>3516019967254.1221</v>
      </c>
      <c r="Q123" s="3">
        <f>SUM(TEL!AJ16,TEL!AJ18,TEL!AJ20)*BTU_Conversion</f>
        <v>3389336909330.4888</v>
      </c>
      <c r="R123" s="3">
        <f>SUM(TEL!AK16,TEL!AK18,TEL!AK20)*BTU_Conversion</f>
        <v>3185294719758.7954</v>
      </c>
      <c r="S123" s="3">
        <f>SUM(TEL!AL16,TEL!AL18,TEL!AL20)*BTU_Conversion</f>
        <v>3120527749176.853</v>
      </c>
      <c r="T123" s="3">
        <f>SUM(TEL!AM16,TEL!AM18,TEL!AM20)*BTU_Conversion</f>
        <v>3059846929787.2329</v>
      </c>
      <c r="U123" s="3">
        <f>SUM(TEL!AN16,TEL!AN18,TEL!AN20)*BTU_Conversion</f>
        <v>3044614186455.9561</v>
      </c>
      <c r="V123" s="3">
        <f>SUM(TEL!AO16,TEL!AO18,TEL!AO20)*BTU_Conversion</f>
        <v>3023178163351.2056</v>
      </c>
      <c r="W123" s="3">
        <f>SUM(TEL!AP16,TEL!AP18,TEL!AP20)*BTU_Conversion</f>
        <v>2988047570066.4399</v>
      </c>
      <c r="X123" s="3">
        <f>SUM(TEL!AQ16,TEL!AQ18,TEL!AQ20)*BTU_Conversion</f>
        <v>2955396092508.7954</v>
      </c>
      <c r="Y123" s="3">
        <f>SUM(TEL!AR16,TEL!AR18,TEL!AR20)*BTU_Conversion</f>
        <v>2866818792227.5752</v>
      </c>
      <c r="Z123" s="3">
        <f>SUM(TEL!AS16,TEL!AS18,TEL!AS20)*BTU_Conversion</f>
        <v>2804932102278.6733</v>
      </c>
      <c r="AA123" s="3">
        <f>SUM(TEL!AT16,TEL!AT18,TEL!AT20)*BTU_Conversion</f>
        <v>2796279200068.7715</v>
      </c>
      <c r="AB123" s="3">
        <f>SUM(TEL!AU16,TEL!AU18,TEL!AU20)*BTU_Conversion</f>
        <v>2772645321589.5474</v>
      </c>
      <c r="AC123" s="3">
        <f>SUM(TEL!AV16,TEL!AV18,TEL!AV20)*BTU_Conversion</f>
        <v>2716801789831.4717</v>
      </c>
      <c r="AD123" s="3">
        <f>SUM(TEL!AW16,TEL!AW18,TEL!AW20)*BTU_Conversion</f>
        <v>2622283930138.5322</v>
      </c>
      <c r="AE123" s="3">
        <f>SUM(TEL!AX16,TEL!AX18,TEL!AX20)*BTU_Conversion</f>
        <v>2587071904977.4106</v>
      </c>
      <c r="AF123" s="3">
        <f>SUM(TEL!AY16,TEL!AY18,TEL!AY20)*BTU_Conversion</f>
        <v>2573247706461.543</v>
      </c>
      <c r="AG123" s="3">
        <f>SUM(TEL!AZ16,TEL!AZ18,TEL!AZ20)*BTU_Conversion</f>
        <v>2509007150093.6865</v>
      </c>
    </row>
    <row r="124" spans="1:33" x14ac:dyDescent="0.35">
      <c r="A124"/>
      <c r="B124" s="451" t="s">
        <v>619</v>
      </c>
      <c r="C124" s="3">
        <f>SUM(WWP!V16,WWP!V18,WWP!V20)*BTU_Conversion</f>
        <v>7057571517684.0576</v>
      </c>
      <c r="D124" s="3">
        <f>SUM(WWP!W16,WWP!W18,WWP!W20)*BTU_Conversion</f>
        <v>6378790588723.3555</v>
      </c>
      <c r="E124" s="3">
        <f>SUM(WWP!X16,WWP!X18,WWP!X20)*BTU_Conversion</f>
        <v>6367735248661.6191</v>
      </c>
      <c r="F124" s="3">
        <f>SUM(WWP!Y16,WWP!Y18,WWP!Y20)*BTU_Conversion</f>
        <v>6361613885259.5703</v>
      </c>
      <c r="G124" s="3">
        <f>SUM(WWP!Z16,WWP!Z18,WWP!Z20)*BTU_Conversion</f>
        <v>6143388059960.9199</v>
      </c>
      <c r="H124" s="3">
        <f>SUM(WWP!AA16,WWP!AA18,WWP!AA20)*BTU_Conversion</f>
        <v>6139983534095.4365</v>
      </c>
      <c r="I124" s="3">
        <f>SUM(WWP!AB16,WWP!AB18,WWP!AB20)*BTU_Conversion</f>
        <v>6062610268945.7754</v>
      </c>
      <c r="J124" s="3">
        <f>SUM(WWP!AC16,WWP!AC18,WWP!AC20)*BTU_Conversion</f>
        <v>5877818469955.1133</v>
      </c>
      <c r="K124" s="3">
        <f>SUM(WWP!AD16,WWP!AD18,WWP!AD20)*BTU_Conversion</f>
        <v>5802935101776.751</v>
      </c>
      <c r="L124" s="3">
        <f>SUM(WWP!AE16,WWP!AE18,WWP!AE20)*BTU_Conversion</f>
        <v>5777075637450.4961</v>
      </c>
      <c r="M124" s="3">
        <f>SUM(WWP!AF16,WWP!AF18,WWP!AF20)*BTU_Conversion</f>
        <v>5792747295379.6504</v>
      </c>
      <c r="N124" s="3">
        <f>SUM(WWP!AG16,WWP!AG18,WWP!AG20)*BTU_Conversion</f>
        <v>5728577779806.6348</v>
      </c>
      <c r="O124" s="3">
        <f>SUM(WWP!AH16,WWP!AH18,WWP!AH20)*BTU_Conversion</f>
        <v>5691816955282.8477</v>
      </c>
      <c r="P124" s="3">
        <f>SUM(WWP!AI16,WWP!AI18,WWP!AI20)*BTU_Conversion</f>
        <v>5662091577966.3721</v>
      </c>
      <c r="Q124" s="3">
        <f>SUM(WWP!AJ16,WWP!AJ18,WWP!AJ20)*BTU_Conversion</f>
        <v>5544897452089.1572</v>
      </c>
      <c r="R124" s="3">
        <f>SUM(WWP!AK16,WWP!AK18,WWP!AK20)*BTU_Conversion</f>
        <v>5214919347748.7676</v>
      </c>
      <c r="S124" s="3">
        <f>SUM(WWP!AL16,WWP!AL18,WWP!AL20)*BTU_Conversion</f>
        <v>5184944695440.958</v>
      </c>
      <c r="T124" s="3">
        <f>SUM(WWP!AM16,WWP!AM18,WWP!AM20)*BTU_Conversion</f>
        <v>5132035305540.7607</v>
      </c>
      <c r="U124" s="3">
        <f>SUM(WWP!AN16,WWP!AN18,WWP!AN20)*BTU_Conversion</f>
        <v>5139575382233.5293</v>
      </c>
      <c r="V124" s="3">
        <f>SUM(WWP!AO16,WWP!AO18,WWP!AO20)*BTU_Conversion</f>
        <v>5141922728206.0752</v>
      </c>
      <c r="W124" s="3">
        <f>SUM(WWP!AP16,WWP!AP18,WWP!AP20)*BTU_Conversion</f>
        <v>5153299480429.293</v>
      </c>
      <c r="X124" s="3">
        <f>SUM(WWP!AQ16,WWP!AQ18,WWP!AQ20)*BTU_Conversion</f>
        <v>4597979484614.6113</v>
      </c>
      <c r="Y124" s="3">
        <f>SUM(WWP!AR16,WWP!AR18,WWP!AR20)*BTU_Conversion</f>
        <v>4561316976809.2881</v>
      </c>
      <c r="Z124" s="3">
        <f>SUM(WWP!AS16,WWP!AS18,WWP!AS20)*BTU_Conversion</f>
        <v>4543146654460.5361</v>
      </c>
      <c r="AA124" s="3">
        <f>SUM(WWP!AT16,WWP!AT18,WWP!AT20)*BTU_Conversion</f>
        <v>4405697899550.1387</v>
      </c>
      <c r="AB124" s="3">
        <f>SUM(WWP!AU16,WWP!AU18,WWP!AU20)*BTU_Conversion</f>
        <v>4378025640178.812</v>
      </c>
      <c r="AC124" s="3">
        <f>SUM(WWP!AV16,WWP!AV18,WWP!AV20)*BTU_Conversion</f>
        <v>4316003284413.8315</v>
      </c>
      <c r="AD124" s="3">
        <f>SUM(WWP!AW16,WWP!AW18,WWP!AW20)*BTU_Conversion</f>
        <v>4218222352756.8921</v>
      </c>
      <c r="AE124" s="3">
        <f>SUM(WWP!AX16,WWP!AX18,WWP!AX20)*BTU_Conversion</f>
        <v>4183515658461.3271</v>
      </c>
      <c r="AF124" s="3">
        <f>SUM(WWP!AY16,WWP!AY18,WWP!AY20)*BTU_Conversion</f>
        <v>4151088810483.0005</v>
      </c>
      <c r="AG124" s="3">
        <f>SUM(WWP!AZ16,WWP!AZ18,WWP!AZ20)*BTU_Conversion</f>
        <v>4145273509051.2593</v>
      </c>
    </row>
    <row r="125" spans="1:33" x14ac:dyDescent="0.35">
      <c r="A125"/>
      <c r="B125" s="451" t="s">
        <v>620</v>
      </c>
      <c r="C125" s="3">
        <f>SUM(PPA!V23,PPA!V25,PPA!V27)*BTU_Conversion</f>
        <v>6983459897842.627</v>
      </c>
      <c r="D125" s="3">
        <f>SUM(PPA!W23,PPA!W25,PPA!W27)*BTU_Conversion</f>
        <v>6884043751927.9043</v>
      </c>
      <c r="E125" s="3">
        <f>SUM(PPA!X23,PPA!X25,PPA!X27)*BTU_Conversion</f>
        <v>6712093860632.0156</v>
      </c>
      <c r="F125" s="3">
        <f>SUM(PPA!Y23,PPA!Y25,PPA!Y27)*BTU_Conversion</f>
        <v>6556905204573.9482</v>
      </c>
      <c r="G125" s="3">
        <f>SUM(PPA!Z23,PPA!Z25,PPA!Z27)*BTU_Conversion</f>
        <v>6395675671209.5361</v>
      </c>
      <c r="H125" s="3">
        <f>SUM(PPA!AA23,PPA!AA25,PPA!AA27)*BTU_Conversion</f>
        <v>6250469473330.792</v>
      </c>
      <c r="I125" s="3">
        <f>SUM(PPA!AB23,PPA!AB25,PPA!AB27)*BTU_Conversion</f>
        <v>6125942706339.9639</v>
      </c>
      <c r="J125" s="3">
        <f>SUM(PPA!AC23,PPA!AC25,PPA!AC27)*BTU_Conversion</f>
        <v>6010384049297.2305</v>
      </c>
      <c r="K125" s="3">
        <f>SUM(PPA!AD23,PPA!AD25,PPA!AD27)*BTU_Conversion</f>
        <v>5903662060325.8906</v>
      </c>
      <c r="L125" s="3">
        <f>SUM(PPA!AE23,PPA!AE25,PPA!AE27)*BTU_Conversion</f>
        <v>5769336110918.8809</v>
      </c>
      <c r="M125" s="3">
        <f>SUM(PPA!AF23,PPA!AF25,PPA!AF27)*BTU_Conversion</f>
        <v>5629643625518.1553</v>
      </c>
      <c r="N125" s="3">
        <f>SUM(PPA!AG23,PPA!AG25,PPA!AG27)*BTU_Conversion</f>
        <v>5380329952056.2979</v>
      </c>
      <c r="O125" s="3">
        <f>SUM(PPA!AH23,PPA!AH25,PPA!AH27)*BTU_Conversion</f>
        <v>5282100943153.3252</v>
      </c>
      <c r="P125" s="3">
        <f>SUM(PPA!AI23,PPA!AI25,PPA!AI27)*BTU_Conversion</f>
        <v>5132840520539.2217</v>
      </c>
      <c r="Q125" s="3">
        <f>SUM(PPA!AJ23,PPA!AJ25,PPA!AJ27)*BTU_Conversion</f>
        <v>4876373699436.6885</v>
      </c>
      <c r="R125" s="3">
        <f>SUM(PPA!AK23,PPA!AK25,PPA!AK27)*BTU_Conversion</f>
        <v>4351640072772.0938</v>
      </c>
      <c r="S125" s="3">
        <f>SUM(PPA!AL23,PPA!AL25,PPA!AL27)*BTU_Conversion</f>
        <v>4006585269174.333</v>
      </c>
      <c r="T125" s="3">
        <f>SUM(PPA!AM23,PPA!AM25,PPA!AM27)*BTU_Conversion</f>
        <v>3773687329494.2725</v>
      </c>
      <c r="U125" s="3">
        <f>SUM(PPA!AN23,PPA!AN25,PPA!AN27)*BTU_Conversion</f>
        <v>3747670393903.7739</v>
      </c>
      <c r="V125" s="3">
        <f>SUM(PPA!AO23,PPA!AO25,PPA!AO27)*BTU_Conversion</f>
        <v>3725935056316.6699</v>
      </c>
      <c r="W125" s="3">
        <f>SUM(PPA!AP23,PPA!AP25,PPA!AP27)*BTU_Conversion</f>
        <v>3555817793880.3096</v>
      </c>
      <c r="X125" s="3">
        <f>SUM(PPA!AQ23,PPA!AQ25,PPA!AQ27)*BTU_Conversion</f>
        <v>3393638261351.5918</v>
      </c>
      <c r="Y125" s="3">
        <f>SUM(PPA!AR23,PPA!AR25,PPA!AR27)*BTU_Conversion</f>
        <v>3237187515675.5386</v>
      </c>
      <c r="Z125" s="3">
        <f>SUM(PPA!AS23,PPA!AS25,PPA!AS27)*BTU_Conversion</f>
        <v>3193182123477.4966</v>
      </c>
      <c r="AA125" s="3">
        <f>SUM(PPA!AT23,PPA!AT25,PPA!AT27)*BTU_Conversion</f>
        <v>3077069963726.2769</v>
      </c>
      <c r="AB125" s="3">
        <f>SUM(PPA!AU23,PPA!AU25,PPA!AU27)*BTU_Conversion</f>
        <v>2813487737958.2944</v>
      </c>
      <c r="AC125" s="3">
        <f>SUM(PPA!AV23,PPA!AV25,PPA!AV27)*BTU_Conversion</f>
        <v>2798495633516.0674</v>
      </c>
      <c r="AD125" s="3">
        <f>SUM(PPA!AW23,PPA!AW25,PPA!AW27)*BTU_Conversion</f>
        <v>2714971010071.8931</v>
      </c>
      <c r="AE125" s="3">
        <f>SUM(PPA!AX23,PPA!AX25,PPA!AX27)*BTU_Conversion</f>
        <v>2582377602598.3662</v>
      </c>
      <c r="AF125" s="3">
        <f>SUM(PPA!AY23,PPA!AY25,PPA!AY27)*BTU_Conversion</f>
        <v>2425938797991.7529</v>
      </c>
      <c r="AG125" s="3">
        <f>SUM(PPA!AZ23,PPA!AZ25,PPA!AZ27)*BTU_Conversion</f>
        <v>2264110640932.0557</v>
      </c>
    </row>
    <row r="126" spans="1:33" x14ac:dyDescent="0.35">
      <c r="A126"/>
      <c r="B126" s="451" t="s">
        <v>621</v>
      </c>
      <c r="C126" s="3">
        <f>SUM(cenrf!X35,cenrf!X38,cenrf!X42:X43,cenrf!X45,tirf!W26,tipf!W21)*BTU_Conversion</f>
        <v>2707985134914992</v>
      </c>
      <c r="D126" s="3">
        <f>SUM(cenrf!Y35,cenrf!Y38,cenrf!Y42:Y43,cenrf!Y45,tirf!X26,tipf!X21)*BTU_Conversion</f>
        <v>2615321319927954.5</v>
      </c>
      <c r="E126" s="3">
        <f>SUM(cenrf!Z35,cenrf!Z38,cenrf!Z42:Z43,cenrf!Z45,tirf!Y26,tipf!Y21)*BTU_Conversion</f>
        <v>2653844888773504</v>
      </c>
      <c r="F126" s="3">
        <f>SUM(cenrf!AA35,cenrf!AA38,cenrf!AA42:AA43,cenrf!AA45,tirf!Z26,tipf!Z21)*BTU_Conversion</f>
        <v>2677520721002500.5</v>
      </c>
      <c r="G126" s="3">
        <f>SUM(cenrf!AB35,cenrf!AB38,cenrf!AB42:AB43,cenrf!AB45,tirf!AA26,tipf!AA21)*BTU_Conversion</f>
        <v>2712772853649618.5</v>
      </c>
      <c r="H126" s="3">
        <f>SUM(cenrf!AC35,cenrf!AC38,cenrf!AC42:AC43,cenrf!AC45,tirf!AB26,tipf!AB21)*BTU_Conversion</f>
        <v>2859124230831688</v>
      </c>
      <c r="I126" s="3">
        <f>SUM(cenrf!AD35,cenrf!AD38,cenrf!AD42:AD43,cenrf!AD45,tirf!AC26,tipf!AC21)*BTU_Conversion</f>
        <v>2862919273612213</v>
      </c>
      <c r="J126" s="3">
        <f>SUM(cenrf!AE35,cenrf!AE38,cenrf!AE42:AE43,cenrf!AE45,tirf!AD26,tipf!AD21)*BTU_Conversion</f>
        <v>2865530713648295.5</v>
      </c>
      <c r="K126" s="3">
        <f>SUM(cenrf!AF35,cenrf!AF38,cenrf!AF42:AF43,cenrf!AF45,tirf!AE26,tipf!AE21)*BTU_Conversion</f>
        <v>2883604652807796</v>
      </c>
      <c r="L126" s="3">
        <f>SUM(cenrf!AG35,cenrf!AG38,cenrf!AG42:AG43,cenrf!AG45,tirf!AF26,tipf!AF21)*BTU_Conversion</f>
        <v>2951818112212369</v>
      </c>
      <c r="M126" s="3">
        <f>SUM(cenrf!AH35,cenrf!AH38,cenrf!AH42:AH43,cenrf!AH45,tirf!AG26,tipf!AG21)*BTU_Conversion</f>
        <v>2954529623891538.5</v>
      </c>
      <c r="N126" s="3">
        <f>SUM(cenrf!AI35,cenrf!AI38,cenrf!AI42:AI43,cenrf!AI45,tirf!AH26,tipf!AH21)*BTU_Conversion</f>
        <v>2973442489009859</v>
      </c>
      <c r="O126" s="3">
        <f>SUM(cenrf!AJ35,cenrf!AJ38,cenrf!AJ42:AJ43,cenrf!AJ45,tirf!AI26,tipf!AI21)*BTU_Conversion</f>
        <v>2994073615810671.5</v>
      </c>
      <c r="P126" s="3">
        <f>SUM(cenrf!AK35,cenrf!AK38,cenrf!AK42:AK43,cenrf!AK45,tirf!AJ26,tipf!AJ21)*BTU_Conversion</f>
        <v>3002697468202852.5</v>
      </c>
      <c r="Q126" s="3">
        <f>SUM(cenrf!AL35,cenrf!AL38,cenrf!AL42:AL43,cenrf!AL45,tirf!AK26,tipf!AK21)*BTU_Conversion</f>
        <v>3028726831820561.5</v>
      </c>
      <c r="R126" s="3">
        <f>SUM(cenrf!AM35,cenrf!AM38,cenrf!AM42:AM43,cenrf!AM45,tirf!AL26,tipf!AL21)*BTU_Conversion</f>
        <v>3225263433632933.5</v>
      </c>
      <c r="S126" s="3">
        <f>SUM(cenrf!AN35,cenrf!AN38,cenrf!AN42:AN43,cenrf!AN45,tirf!AM26,tipf!AM21)*BTU_Conversion</f>
        <v>3190577211620235.5</v>
      </c>
      <c r="T126" s="3">
        <f>SUM(cenrf!AO35,cenrf!AO38,cenrf!AO42:AO43,cenrf!AO45,tirf!AN26,tipf!AN21)*BTU_Conversion</f>
        <v>3332004220066469</v>
      </c>
      <c r="U126" s="3">
        <f>SUM(cenrf!AP35,cenrf!AP38,cenrf!AP42:AP43,cenrf!AP45,tirf!AO26,tipf!AO21)*BTU_Conversion</f>
        <v>3392942801353113.5</v>
      </c>
      <c r="V126" s="3">
        <f>SUM(cenrf!AQ35,cenrf!AQ38,cenrf!AQ42:AQ43,cenrf!AQ45,tirf!AP26,tipf!AP21)*BTU_Conversion</f>
        <v>3420513715839035.5</v>
      </c>
      <c r="W126" s="3">
        <f>SUM(cenrf!AR35,cenrf!AR38,cenrf!AR42:AR43,cenrf!AR45,tirf!AQ26,tipf!AQ21)*BTU_Conversion</f>
        <v>3481593603902089.5</v>
      </c>
      <c r="X126" s="3">
        <f>SUM(cenrf!AS35,cenrf!AS38,cenrf!AS42:AS43,cenrf!AS45,tirf!AR26,tipf!AR21)*BTU_Conversion</f>
        <v>3647674715785499.5</v>
      </c>
      <c r="Y126" s="3">
        <f>SUM(cenrf!AT35,cenrf!AT38,cenrf!AT42:AT43,cenrf!AT45,tirf!AS26,tipf!AS21)*BTU_Conversion</f>
        <v>3687598603289666</v>
      </c>
      <c r="Z126" s="3">
        <f>SUM(cenrf!AU35,cenrf!AU38,cenrf!AU42:AU43,cenrf!AU45,tirf!AT26,tipf!AT21)*BTU_Conversion</f>
        <v>3725293659036935</v>
      </c>
      <c r="AA126" s="3">
        <f>SUM(cenrf!AV35,cenrf!AV38,cenrf!AV42:AV43,cenrf!AV45,tirf!AU26,tipf!AU21)*BTU_Conversion</f>
        <v>3762735974751647</v>
      </c>
      <c r="AB126" s="3">
        <f>SUM(cenrf!AW35,cenrf!AW38,cenrf!AW42:AW43,cenrf!AW45,tirf!AV26,tipf!AV21)*BTU_Conversion</f>
        <v>3774241905541515.5</v>
      </c>
      <c r="AC126" s="3">
        <f>SUM(cenrf!AX35,cenrf!AX38,cenrf!AX42:AX43,cenrf!AX45,tirf!AW26,tipf!AW21)*BTU_Conversion</f>
        <v>3781965202166264</v>
      </c>
      <c r="AD126" s="3">
        <f>SUM(cenrf!AY35,cenrf!AY38,cenrf!AY42:AY43,cenrf!AY45,tirf!AX26,tipf!AX21)*BTU_Conversion</f>
        <v>3800118786599327</v>
      </c>
      <c r="AE126" s="3">
        <f>SUM(cenrf!AZ35,cenrf!AZ38,cenrf!AZ42:AZ43,cenrf!AZ45,tirf!AY26,tipf!AY21)*BTU_Conversion</f>
        <v>3816486955656268.5</v>
      </c>
      <c r="AF126" s="3">
        <f>SUM(cenrf!BA35,cenrf!BA38,cenrf!BA42:BA43,cenrf!BA45,tirf!AZ26,tipf!AZ21)*BTU_Conversion</f>
        <v>3828854761810321.5</v>
      </c>
      <c r="AG126" s="3">
        <f>SUM(cenrf!BB35,cenrf!BB38,cenrf!BB42:BB43,cenrf!BB45,tirf!BA26,tipf!BA21)*BTU_Conversion</f>
        <v>3839785217507771.5</v>
      </c>
    </row>
    <row r="127" spans="1:33" x14ac:dyDescent="0.35">
      <c r="A127"/>
      <c r="B127" s="451" t="s">
        <v>622</v>
      </c>
      <c r="C127" s="3">
        <f>SUM(CHI!V23,CHI!V25,CHI!V27,CHI!V45,CHI!V47,CHI!V49,CHI!V50)*BTU_Conversion</f>
        <v>2077053447673302.3</v>
      </c>
      <c r="D127" s="3">
        <f>SUM(CHI!W23,CHI!W25,CHI!W27,CHI!W45,CHI!W47,CHI!W49,CHI!W50)*BTU_Conversion</f>
        <v>2076024197870315</v>
      </c>
      <c r="E127" s="3">
        <f>SUM(CHI!X23,CHI!X25,CHI!X27,CHI!X45,CHI!X47,CHI!X49,CHI!X50)*BTU_Conversion</f>
        <v>2074938806019689.3</v>
      </c>
      <c r="F127" s="3">
        <f>SUM(CHI!Y23,CHI!Y25,CHI!Y27,CHI!Y45,CHI!Y47,CHI!Y49,CHI!Y50)*BTU_Conversion</f>
        <v>2041424593432725.5</v>
      </c>
      <c r="G127" s="3">
        <f>SUM(CHI!Z23,CHI!Z25,CHI!Z27,CHI!Z45,CHI!Z47,CHI!Z49,CHI!Z50)*BTU_Conversion</f>
        <v>2022534876969155.5</v>
      </c>
      <c r="H127" s="3">
        <f>SUM(CHI!AA23,CHI!AA25,CHI!AA27,CHI!AA45,CHI!AA47,CHI!AA49,CHI!AA50)*BTU_Conversion</f>
        <v>2017468265453228.5</v>
      </c>
      <c r="I127" s="3">
        <f>SUM(CHI!AB23,CHI!AB25,CHI!AB27,CHI!AB45,CHI!AB47,CHI!AB49,CHI!AB50)*BTU_Conversion</f>
        <v>2008571779599152.5</v>
      </c>
      <c r="J127" s="3">
        <f>SUM(CHI!AC23,CHI!AC25,CHI!AC27,CHI!AC45,CHI!AC47,CHI!AC49,CHI!AC50)*BTU_Conversion</f>
        <v>1969729462836489.5</v>
      </c>
      <c r="K127" s="3">
        <f>SUM(CHI!AD23,CHI!AD25,CHI!AD27,CHI!AD45,CHI!AD47,CHI!AD49,CHI!AD50)*BTU_Conversion</f>
        <v>1949545059154151.5</v>
      </c>
      <c r="L127" s="3">
        <f>SUM(CHI!AE23,CHI!AE25,CHI!AE27,CHI!AE45,CHI!AE47,CHI!AE49,CHI!AE50)*BTU_Conversion</f>
        <v>1949556564418868.8</v>
      </c>
      <c r="M127" s="3">
        <f>SUM(CHI!AF23,CHI!AF25,CHI!AF27,CHI!AF45,CHI!AF47,CHI!AF49,CHI!AF50)*BTU_Conversion</f>
        <v>1903379824099137.5</v>
      </c>
      <c r="N127" s="3">
        <f>SUM(CHI!AG23,CHI!AG25,CHI!AG27,CHI!AG45,CHI!AG47,CHI!AG49,CHI!AG50)*BTU_Conversion</f>
        <v>1885873236685169</v>
      </c>
      <c r="O127" s="3">
        <f>SUM(CHI!AH23,CHI!AH25,CHI!AH27,CHI!AH45,CHI!AH47,CHI!AH49,CHI!AH50)*BTU_Conversion</f>
        <v>1861990204754857</v>
      </c>
      <c r="P127" s="3">
        <f>SUM(CHI!AI23,CHI!AI25,CHI!AI27,CHI!AI45,CHI!AI47,CHI!AI49,CHI!AI50)*BTU_Conversion</f>
        <v>1810523907054343.8</v>
      </c>
      <c r="Q127" s="3">
        <f>SUM(CHI!AJ23,CHI!AJ25,CHI!AJ27,CHI!AJ45,CHI!AJ47,CHI!AJ49,CHI!AJ50)*BTU_Conversion</f>
        <v>1801724738458262.8</v>
      </c>
      <c r="R127" s="3">
        <f>SUM(CHI!AK23,CHI!AK25,CHI!AK27,CHI!AK45,CHI!AK47,CHI!AK49,CHI!AK50)*BTU_Conversion</f>
        <v>1767582959872074</v>
      </c>
      <c r="S127" s="3">
        <f>SUM(CHI!AL23,CHI!AL25,CHI!AL27,CHI!AL45,CHI!AL47,CHI!AL49,CHI!AL50)*BTU_Conversion</f>
        <v>1774853325850960.8</v>
      </c>
      <c r="T127" s="3">
        <f>SUM(CHI!AM23,CHI!AM25,CHI!AM27,CHI!AM45,CHI!AM47,CHI!AM49,CHI!AM50)*BTU_Conversion</f>
        <v>1764391222857971.5</v>
      </c>
      <c r="U127" s="3">
        <f>SUM(CHI!AN23,CHI!AN25,CHI!AN27,CHI!AN45,CHI!AN47,CHI!AN49,CHI!AN50)*BTU_Conversion</f>
        <v>1750657061037046.8</v>
      </c>
      <c r="V127" s="3">
        <f>SUM(CHI!AO23,CHI!AO25,CHI!AO27,CHI!AO45,CHI!AO47,CHI!AO49,CHI!AO50)*BTU_Conversion</f>
        <v>1738244742546035.5</v>
      </c>
      <c r="W127" s="3">
        <f>SUM(CHI!AP23,CHI!AP25,CHI!AP27,CHI!AP45,CHI!AP47,CHI!AP49,CHI!AP50)*BTU_Conversion</f>
        <v>1727411396230582.8</v>
      </c>
      <c r="X127" s="3">
        <f>SUM(CHI!AQ23,CHI!AQ25,CHI!AQ27,CHI!AQ45,CHI!AQ47,CHI!AQ49,CHI!AQ50)*BTU_Conversion</f>
        <v>1704756014948439</v>
      </c>
      <c r="Y127" s="3">
        <f>SUM(CHI!AR23,CHI!AR25,CHI!AR27,CHI!AR45,CHI!AR47,CHI!AR49,CHI!AR50)*BTU_Conversion</f>
        <v>1691860665994706.5</v>
      </c>
      <c r="Z127" s="3">
        <f>SUM(CHI!AS23,CHI!AS25,CHI!AS27,CHI!AS45,CHI!AS47,CHI!AS49,CHI!AS50)*BTU_Conversion</f>
        <v>1647168900664904.3</v>
      </c>
      <c r="AA127" s="3">
        <f>SUM(CHI!AT23,CHI!AT25,CHI!AT27,CHI!AT45,CHI!AT47,CHI!AT49,CHI!AT50)*BTU_Conversion</f>
        <v>1631119631904047.5</v>
      </c>
      <c r="AB127" s="3">
        <f>SUM(CHI!AU23,CHI!AU25,CHI!AU27,CHI!AU45,CHI!AU47,CHI!AU49,CHI!AU50)*BTU_Conversion</f>
        <v>1621856822616272.3</v>
      </c>
      <c r="AC127" s="3">
        <f>SUM(CHI!AV23,CHI!AV25,CHI!AV27,CHI!AV45,CHI!AV47,CHI!AV49,CHI!AV50)*BTU_Conversion</f>
        <v>1611977537615247.5</v>
      </c>
      <c r="AD127" s="3">
        <f>SUM(CHI!AW23,CHI!AW25,CHI!AW27,CHI!AW45,CHI!AW47,CHI!AW49,CHI!AW50)*BTU_Conversion</f>
        <v>1581822295162168.5</v>
      </c>
      <c r="AE127" s="3">
        <f>SUM(CHI!AX23,CHI!AX25,CHI!AX27,CHI!AX45,CHI!AX47,CHI!AX49,CHI!AX50)*BTU_Conversion</f>
        <v>1569394341982762.3</v>
      </c>
      <c r="AF127" s="3">
        <f>SUM(CHI!AY23,CHI!AY25,CHI!AY27,CHI!AY45,CHI!AY47,CHI!AY49,CHI!AY50)*BTU_Conversion</f>
        <v>1569375816724682.5</v>
      </c>
      <c r="AG127" s="3">
        <f>SUM(CHI!AZ23,CHI!AZ25,CHI!AZ27,CHI!AZ45,CHI!AZ47,CHI!AZ49,CHI!AZ50)*BTU_Conversion</f>
        <v>1544190478092169.3</v>
      </c>
    </row>
    <row r="128" spans="1:33" x14ac:dyDescent="0.35">
      <c r="A128"/>
      <c r="B128" s="453" t="s">
        <v>623</v>
      </c>
      <c r="C128" s="326">
        <v>0</v>
      </c>
      <c r="D128" s="326">
        <v>1</v>
      </c>
      <c r="E128" s="326">
        <v>2</v>
      </c>
      <c r="F128" s="326">
        <v>3</v>
      </c>
      <c r="G128" s="326">
        <v>4</v>
      </c>
      <c r="H128" s="326">
        <v>5</v>
      </c>
      <c r="I128" s="326">
        <v>6</v>
      </c>
      <c r="J128" s="326">
        <v>7</v>
      </c>
      <c r="K128" s="326">
        <v>8</v>
      </c>
      <c r="L128" s="326">
        <v>9</v>
      </c>
      <c r="M128" s="326">
        <v>10</v>
      </c>
      <c r="N128" s="326">
        <v>11</v>
      </c>
      <c r="O128" s="326">
        <v>12</v>
      </c>
      <c r="P128" s="326">
        <v>13</v>
      </c>
      <c r="Q128" s="326">
        <v>14</v>
      </c>
      <c r="R128" s="326">
        <v>15</v>
      </c>
      <c r="S128" s="326">
        <v>16</v>
      </c>
      <c r="T128" s="326">
        <v>17</v>
      </c>
      <c r="U128" s="326">
        <v>18</v>
      </c>
      <c r="V128" s="326">
        <v>19</v>
      </c>
      <c r="W128" s="326">
        <v>20</v>
      </c>
      <c r="X128" s="326">
        <v>21</v>
      </c>
      <c r="Y128" s="326">
        <v>22</v>
      </c>
      <c r="Z128" s="326">
        <v>23</v>
      </c>
      <c r="AA128" s="326">
        <v>24</v>
      </c>
      <c r="AB128" s="326">
        <v>25</v>
      </c>
      <c r="AC128" s="326">
        <v>26</v>
      </c>
      <c r="AD128" s="326">
        <v>27</v>
      </c>
      <c r="AE128" s="326">
        <v>28</v>
      </c>
      <c r="AF128" s="326">
        <v>29</v>
      </c>
      <c r="AG128" s="326">
        <v>30</v>
      </c>
    </row>
    <row r="129" spans="1:33" x14ac:dyDescent="0.35">
      <c r="A129"/>
      <c r="B129" s="451" t="s">
        <v>624</v>
      </c>
      <c r="C129" s="3">
        <f>SUM(gla!X43)*BTU_Conversion</f>
        <v>1135593909283.2964</v>
      </c>
      <c r="D129" s="3">
        <f>SUM(gla!Y43)*BTU_Conversion</f>
        <v>1151249018983.009</v>
      </c>
      <c r="E129" s="3">
        <f>SUM(gla!Z43)*BTU_Conversion</f>
        <v>1133370609854.3586</v>
      </c>
      <c r="F129" s="3">
        <f>SUM(gla!AA43)*BTU_Conversion</f>
        <v>1122377335334.9229</v>
      </c>
      <c r="G129" s="3">
        <f>SUM(gla!AB43)*BTU_Conversion</f>
        <v>1111243325051.7361</v>
      </c>
      <c r="H129" s="3">
        <f>SUM(gla!AC43)*BTU_Conversion</f>
        <v>1111638036948.0869</v>
      </c>
      <c r="I129" s="3">
        <f>SUM(gla!AD43)*BTU_Conversion</f>
        <v>1097528347746.7029</v>
      </c>
      <c r="J129" s="3">
        <f>SUM(gla!AE43)*BTU_Conversion</f>
        <v>1084295523944.574</v>
      </c>
      <c r="K129" s="3">
        <f>SUM(gla!AF43)*BTU_Conversion</f>
        <v>1084159884652.5775</v>
      </c>
      <c r="L129" s="3">
        <f>SUM(gla!AG43)*BTU_Conversion</f>
        <v>1052540811151.7413</v>
      </c>
      <c r="M129" s="3">
        <f>SUM(gla!AH43)*BTU_Conversion</f>
        <v>1029855438145.1989</v>
      </c>
      <c r="N129" s="3">
        <f>SUM(gla!AI43)*BTU_Conversion</f>
        <v>1008894084984.1395</v>
      </c>
      <c r="O129" s="3">
        <f>SUM(gla!AJ43)*BTU_Conversion</f>
        <v>1003300234319.1526</v>
      </c>
      <c r="P129" s="3">
        <f>SUM(gla!AK43)*BTU_Conversion</f>
        <v>994520470028.11145</v>
      </c>
      <c r="Q129" s="3">
        <f>SUM(gla!AL43)*BTU_Conversion</f>
        <v>953991666781.56689</v>
      </c>
      <c r="R129" s="3">
        <f>SUM(gla!AM43)*BTU_Conversion</f>
        <v>917919783352.05469</v>
      </c>
      <c r="S129" s="3">
        <f>SUM(gla!AN43)*BTU_Conversion</f>
        <v>885720891232.01978</v>
      </c>
      <c r="T129" s="3">
        <f>SUM(gla!AO43)*BTU_Conversion</f>
        <v>873357370037.85596</v>
      </c>
      <c r="U129" s="3">
        <f>SUM(gla!AP43)*BTU_Conversion</f>
        <v>816436336044.50146</v>
      </c>
      <c r="V129" s="3">
        <f>SUM(gla!AQ43)*BTU_Conversion</f>
        <v>762936570968.70154</v>
      </c>
      <c r="W129" s="3">
        <f>SUM(gla!AR43)*BTU_Conversion</f>
        <v>755440817653.28357</v>
      </c>
      <c r="X129" s="3">
        <f>SUM(gla!AS43)*BTU_Conversion</f>
        <v>743372748723.83032</v>
      </c>
      <c r="Y129" s="3">
        <f>SUM(gla!AT43)*BTU_Conversion</f>
        <v>729144159541.2572</v>
      </c>
      <c r="Z129" s="3">
        <f>SUM(gla!AU43)*BTU_Conversion</f>
        <v>708806860850.73889</v>
      </c>
      <c r="AA129" s="3">
        <f>SUM(gla!AV43)*BTU_Conversion</f>
        <v>703605291949.64819</v>
      </c>
      <c r="AB129" s="3">
        <f>SUM(gla!AW43)*BTU_Conversion</f>
        <v>708571263809.49683</v>
      </c>
      <c r="AC129" s="3">
        <f>SUM(gla!AX43)*BTU_Conversion</f>
        <v>687336137299.52039</v>
      </c>
      <c r="AD129" s="3">
        <f>SUM(gla!AY43)*BTU_Conversion</f>
        <v>656985446704.82544</v>
      </c>
      <c r="AE129" s="3">
        <f>SUM(gla!AZ43)*BTU_Conversion</f>
        <v>635550037341.07544</v>
      </c>
      <c r="AF129" s="3">
        <f>SUM(gla!BA43)*BTU_Conversion</f>
        <v>615575577841.36328</v>
      </c>
      <c r="AG129" s="3">
        <f>SUM(gla!BB43)*BTU_Conversion</f>
        <v>575610958824.41455</v>
      </c>
    </row>
    <row r="130" spans="1:33" x14ac:dyDescent="0.35">
      <c r="A130"/>
      <c r="B130" s="451" t="s">
        <v>625</v>
      </c>
      <c r="C130" s="3">
        <f>SUM(cem!X35,cem!X38,cem!X43,cem!X45)*BTU_Conversion</f>
        <v>142217549967069.38</v>
      </c>
      <c r="D130" s="3">
        <f>SUM(cem!Y35,cem!Y38,cem!Y43,cem!Y45)*BTU_Conversion</f>
        <v>142630712059432.97</v>
      </c>
      <c r="E130" s="3">
        <f>SUM(cem!Z35,cem!Z38,cem!Z43,cem!Z45)*BTU_Conversion</f>
        <v>141767385285340.22</v>
      </c>
      <c r="F130" s="3">
        <f>SUM(cem!AA35,cem!AA38,cem!AA43,cem!AA45)*BTU_Conversion</f>
        <v>140785941584409.34</v>
      </c>
      <c r="G130" s="3">
        <f>SUM(cem!AB35,cem!AB38,cem!AB43,cem!AB45)*BTU_Conversion</f>
        <v>140274273467070.95</v>
      </c>
      <c r="H130" s="3">
        <f>SUM(cem!AC35,cem!AC38,cem!AC43,cem!AC45)*BTU_Conversion</f>
        <v>140726908519212.86</v>
      </c>
      <c r="I130" s="3">
        <f>SUM(cem!AD35,cem!AD38,cem!AD43,cem!AD45)*BTU_Conversion</f>
        <v>141711919967218.34</v>
      </c>
      <c r="J130" s="3">
        <f>SUM(cem!AE35,cem!AE38,cem!AE43,cem!AE45)*BTU_Conversion</f>
        <v>142605455326545.09</v>
      </c>
      <c r="K130" s="3">
        <f>SUM(cem!AF35,cem!AF38,cem!AF43,cem!AF45)*BTU_Conversion</f>
        <v>143439443861013.91</v>
      </c>
      <c r="L130" s="3">
        <f>SUM(cem!AG35,cem!AG38,cem!AG43,cem!AG45)*BTU_Conversion</f>
        <v>143645228059663.72</v>
      </c>
      <c r="M130" s="3">
        <f>SUM(cem!AH35,cem!AH38,cem!AH43,cem!AH45)*BTU_Conversion</f>
        <v>143472660673180.66</v>
      </c>
      <c r="N130" s="3">
        <f>SUM(cem!AI35,cem!AI38,cem!AI43,cem!AI45)*BTU_Conversion</f>
        <v>143527767080243.22</v>
      </c>
      <c r="O130" s="3">
        <f>SUM(cem!AJ35,cem!AJ38,cem!AJ43,cem!AJ45)*BTU_Conversion</f>
        <v>143280911714784.47</v>
      </c>
      <c r="P130" s="3">
        <f>SUM(cem!AK35,cem!AK38,cem!AK43,cem!AK45)*BTU_Conversion</f>
        <v>142419637094220.97</v>
      </c>
      <c r="Q130" s="3">
        <f>SUM(cem!AL35,cem!AL38,cem!AL43,cem!AL45)*BTU_Conversion</f>
        <v>141479786118012.03</v>
      </c>
      <c r="R130" s="3">
        <f>SUM(cem!AM35,cem!AM38,cem!AM43,cem!AM45)*BTU_Conversion</f>
        <v>140520362719345.25</v>
      </c>
      <c r="S130" s="3">
        <f>SUM(cem!AN35,cem!AN38,cem!AN43,cem!AN45)*BTU_Conversion</f>
        <v>140172089820840.81</v>
      </c>
      <c r="T130" s="3">
        <f>SUM(cem!AO35,cem!AO38,cem!AO43,cem!AO45)*BTU_Conversion</f>
        <v>138215552383543.55</v>
      </c>
      <c r="U130" s="3">
        <f>SUM(cem!AP35,cem!AP38,cem!AP43,cem!AP45)*BTU_Conversion</f>
        <v>135810959405089.63</v>
      </c>
      <c r="V130" s="3">
        <f>SUM(cem!AQ35,cem!AQ38,cem!AQ43,cem!AQ45)*BTU_Conversion</f>
        <v>129574770849871.75</v>
      </c>
      <c r="W130" s="3">
        <f>SUM(cem!AR35,cem!AR38,cem!AR43,cem!AR45)*BTU_Conversion</f>
        <v>118548091344804.22</v>
      </c>
      <c r="X130" s="3">
        <f>SUM(cem!AS35,cem!AS38,cem!AS43,cem!AS45)*BTU_Conversion</f>
        <v>106487694145565.89</v>
      </c>
      <c r="Y130" s="3">
        <f>SUM(cem!AT35,cem!AT38,cem!AT43,cem!AT45)*BTU_Conversion</f>
        <v>91634335627381.672</v>
      </c>
      <c r="Z130" s="3">
        <f>SUM(cem!AU35,cem!AU38,cem!AU43,cem!AU45)*BTU_Conversion</f>
        <v>81081419613794.281</v>
      </c>
      <c r="AA130" s="3">
        <f>SUM(cem!AV35,cem!AV38,cem!AV43,cem!AV45)*BTU_Conversion</f>
        <v>78928071092083.953</v>
      </c>
      <c r="AB130" s="3">
        <f>SUM(cem!AW35,cem!AW38,cem!AW43,cem!AW45)*BTU_Conversion</f>
        <v>78578185007235.125</v>
      </c>
      <c r="AC130" s="3">
        <f>SUM(cem!AX35,cem!AX38,cem!AX43,cem!AX45)*BTU_Conversion</f>
        <v>78096623079422.344</v>
      </c>
      <c r="AD130" s="3">
        <f>SUM(cem!AY35,cem!AY38,cem!AY43,cem!AY45)*BTU_Conversion</f>
        <v>73630783324578.609</v>
      </c>
      <c r="AE130" s="3">
        <f>SUM(cem!AZ35,cem!AZ38,cem!AZ43,cem!AZ45)*BTU_Conversion</f>
        <v>72809022481961.109</v>
      </c>
      <c r="AF130" s="3">
        <f>SUM(cem!BA35,cem!BA38,cem!BA43,cem!BA45)*BTU_Conversion</f>
        <v>70917908023972.984</v>
      </c>
      <c r="AG130" s="3">
        <f>SUM(cem!BB35,cem!BB38,cem!BB43,cem!BB45)*BTU_Conversion</f>
        <v>67812235437209.211</v>
      </c>
    </row>
    <row r="131" spans="1:33" x14ac:dyDescent="0.35">
      <c r="A131"/>
      <c r="B131" s="451" t="s">
        <v>626</v>
      </c>
      <c r="C131" s="3">
        <f>SUM(LOS!W21,cenisb!W21,ISI!V24,ISI!V26)*BTU_Conversion</f>
        <v>8649140339709.4014</v>
      </c>
      <c r="D131" s="3">
        <f>SUM(LOS!X21,cenisb!X21,ISI!W24,ISI!W26)*BTU_Conversion</f>
        <v>8464660511177.2002</v>
      </c>
      <c r="E131" s="3">
        <f>SUM(LOS!Y21,cenisb!Y21,ISI!X24,ISI!X26)*BTU_Conversion</f>
        <v>8205005872122.0186</v>
      </c>
      <c r="F131" s="3">
        <f>SUM(LOS!Z21,cenisb!Z21,ISI!Y24,ISI!Y26)*BTU_Conversion</f>
        <v>7099209668924.9873</v>
      </c>
      <c r="G131" s="3">
        <f>SUM(LOS!AA21,cenisb!AA21,ISI!Z24,ISI!Z26)*BTU_Conversion</f>
        <v>6748462805587.0234</v>
      </c>
      <c r="H131" s="3">
        <f>SUM(LOS!AB21,cenisb!AB21,ISI!AA24,ISI!AA26)*BTU_Conversion</f>
        <v>6560615809511.2686</v>
      </c>
      <c r="I131" s="3">
        <f>SUM(LOS!AC21,cenisb!AC21,ISI!AB24,ISI!AB26)*BTU_Conversion</f>
        <v>6364664231129.5967</v>
      </c>
      <c r="J131" s="3">
        <f>SUM(LOS!AD21,cenisb!AD21,ISI!AC24,ISI!AC26)*BTU_Conversion</f>
        <v>6216633689739.7705</v>
      </c>
      <c r="K131" s="3">
        <f>SUM(LOS!AE21,cenisb!AE21,ISI!AD24,ISI!AD26)*BTU_Conversion</f>
        <v>6088049808150.166</v>
      </c>
      <c r="L131" s="3">
        <f>SUM(LOS!AF21,cenisb!AF21,ISI!AE24,ISI!AE26)*BTU_Conversion</f>
        <v>5985330367297.5508</v>
      </c>
      <c r="M131" s="3">
        <f>SUM(LOS!AG21,cenisb!AG21,ISI!AF24,ISI!AF26)*BTU_Conversion</f>
        <v>5787777281700.9375</v>
      </c>
      <c r="N131" s="3">
        <f>SUM(LOS!AH21,cenisb!AH21,ISI!AG24,ISI!AG26)*BTU_Conversion</f>
        <v>5711301805765.6592</v>
      </c>
      <c r="O131" s="3">
        <f>SUM(LOS!AI21,cenisb!AI21,ISI!AH24,ISI!AH26)*BTU_Conversion</f>
        <v>5635258417051.792</v>
      </c>
      <c r="P131" s="3">
        <f>SUM(LOS!AJ21,cenisb!AJ21,ISI!AI24,ISI!AI26)*BTU_Conversion</f>
        <v>5524033275565.1836</v>
      </c>
      <c r="Q131" s="3">
        <f>SUM(LOS!AK21,cenisb!AK21,ISI!AJ24,ISI!AJ26)*BTU_Conversion</f>
        <v>5417585152563.7109</v>
      </c>
      <c r="R131" s="3">
        <f>SUM(LOS!AL21,cenisb!AL21,ISI!AK24,ISI!AK26)*BTU_Conversion</f>
        <v>5316623213005.7354</v>
      </c>
      <c r="S131" s="3">
        <f>SUM(LOS!AM21,cenisb!AM21,ISI!AL24,ISI!AL26)*BTU_Conversion</f>
        <v>5218573661625.6533</v>
      </c>
      <c r="T131" s="3">
        <f>SUM(LOS!AN21,cenisb!AN21,ISI!AM24,ISI!AM26)*BTU_Conversion</f>
        <v>5094987407802.8145</v>
      </c>
      <c r="U131" s="3">
        <f>SUM(LOS!AO21,cenisb!AO21,ISI!AN24,ISI!AN26)*BTU_Conversion</f>
        <v>4764615792247.6055</v>
      </c>
      <c r="V131" s="3">
        <f>SUM(LOS!AP21,cenisb!AP21,ISI!AO24,ISI!AO26)*BTU_Conversion</f>
        <v>4665224251366.2197</v>
      </c>
      <c r="W131" s="3">
        <f>SUM(LOS!AQ21,cenisb!AQ21,ISI!AP24,ISI!AP26)*BTU_Conversion</f>
        <v>4503402327562.9678</v>
      </c>
      <c r="X131" s="3">
        <f>SUM(LOS!AR21,cenisb!AR21,ISI!AQ24,ISI!AQ26)*BTU_Conversion</f>
        <v>4415108696430.7959</v>
      </c>
      <c r="Y131" s="3">
        <f>SUM(LOS!AS21,cenisb!AS21,ISI!AR24,ISI!AR26)*BTU_Conversion</f>
        <v>4289184047156.1777</v>
      </c>
      <c r="Z131" s="3">
        <f>SUM(LOS!AT21,cenisb!AT21,ISI!AS24,ISI!AS26)*BTU_Conversion</f>
        <v>4174602106368.3203</v>
      </c>
      <c r="AA131" s="3">
        <f>SUM(LOS!AU21,cenisb!AU21,ISI!AT24,ISI!AT26)*BTU_Conversion</f>
        <v>4056841390977.9028</v>
      </c>
      <c r="AB131" s="3">
        <f>SUM(LOS!AV21,cenisb!AV21,ISI!AU24,ISI!AU26)*BTU_Conversion</f>
        <v>3953525711407.6104</v>
      </c>
      <c r="AC131" s="3">
        <f>SUM(LOS!AW21,cenisb!AW21,ISI!AV24,ISI!AV26)*BTU_Conversion</f>
        <v>3876909236876.0918</v>
      </c>
      <c r="AD131" s="3">
        <f>SUM(LOS!AX21,cenisb!AX21,ISI!AW24,ISI!AW26)*BTU_Conversion</f>
        <v>3766868035176.603</v>
      </c>
      <c r="AE131" s="3">
        <f>SUM(LOS!AY21,cenisb!AY21,ISI!AX24,ISI!AX26)*BTU_Conversion</f>
        <v>3662510696582.5337</v>
      </c>
      <c r="AF131" s="3">
        <f>SUM(LOS!AZ21,cenisb!AZ21,ISI!AY24,ISI!AY26)*BTU_Conversion</f>
        <v>3439301671229.5488</v>
      </c>
      <c r="AG131" s="3">
        <f>SUM(LOS!BA21,cenisb!BA21,ISI!AZ24,ISI!AZ26)*BTU_Conversion</f>
        <v>3315893953337.7925</v>
      </c>
    </row>
    <row r="132" spans="1:33" x14ac:dyDescent="0.35">
      <c r="A132"/>
      <c r="B132" s="451" t="s">
        <v>627</v>
      </c>
      <c r="C132" s="3">
        <f>SUM(NFM!V24,NFM!V26,NFM!V28)*BTU_Conversion</f>
        <v>3481762451806.1665</v>
      </c>
      <c r="D132" s="3">
        <f>SUM(NFM!W24,NFM!W26,NFM!W28)*BTU_Conversion</f>
        <v>3411355841326.8989</v>
      </c>
      <c r="E132" s="3">
        <f>SUM(NFM!X24,NFM!X26,NFM!X28)*BTU_Conversion</f>
        <v>3358395743088.8647</v>
      </c>
      <c r="F132" s="3">
        <f>SUM(NFM!Y24,NFM!Y26,NFM!Y28)*BTU_Conversion</f>
        <v>3273419553369.0283</v>
      </c>
      <c r="G132" s="3">
        <f>SUM(NFM!Z24,NFM!Z26,NFM!Z28)*BTU_Conversion</f>
        <v>3222240739220.3379</v>
      </c>
      <c r="H132" s="3">
        <f>SUM(NFM!AA24,NFM!AA26,NFM!AA28)*BTU_Conversion</f>
        <v>3170317413061.0049</v>
      </c>
      <c r="I132" s="3">
        <f>SUM(NFM!AB24,NFM!AB26,NFM!AB28)*BTU_Conversion</f>
        <v>3138659564885.0913</v>
      </c>
      <c r="J132" s="3">
        <f>SUM(NFM!AC24,NFM!AC26,NFM!AC28)*BTU_Conversion</f>
        <v>3090667781469.1563</v>
      </c>
      <c r="K132" s="3">
        <f>SUM(NFM!AD24,NFM!AD26,NFM!AD28)*BTU_Conversion</f>
        <v>3049033675001.0962</v>
      </c>
      <c r="L132" s="3">
        <f>SUM(NFM!AE24,NFM!AE26,NFM!AE28)*BTU_Conversion</f>
        <v>2959691575092.9639</v>
      </c>
      <c r="M132" s="3">
        <f>SUM(NFM!AF24,NFM!AF26,NFM!AF28)*BTU_Conversion</f>
        <v>2903779308645.5503</v>
      </c>
      <c r="N132" s="3">
        <f>SUM(NFM!AG24,NFM!AG26,NFM!AG28)*BTU_Conversion</f>
        <v>2870578569802.1113</v>
      </c>
      <c r="O132" s="3">
        <f>SUM(NFM!AH24,NFM!AH26,NFM!AH28)*BTU_Conversion</f>
        <v>2822436390540.0938</v>
      </c>
      <c r="P132" s="3">
        <f>SUM(NFM!AI24,NFM!AI26,NFM!AI28)*BTU_Conversion</f>
        <v>2771361896182.2051</v>
      </c>
      <c r="Q132" s="3">
        <f>SUM(NFM!AJ24,NFM!AJ26,NFM!AJ28)*BTU_Conversion</f>
        <v>2727294451924.9946</v>
      </c>
      <c r="R132" s="3">
        <f>SUM(NFM!AK24,NFM!AK26,NFM!AK28)*BTU_Conversion</f>
        <v>2648804094259.8789</v>
      </c>
      <c r="S132" s="3">
        <f>SUM(NFM!AL24,NFM!AL26,NFM!AL28)*BTU_Conversion</f>
        <v>2576525074017.3652</v>
      </c>
      <c r="T132" s="3">
        <f>SUM(NFM!AM24,NFM!AM26,NFM!AM28)*BTU_Conversion</f>
        <v>2540731540085.272</v>
      </c>
      <c r="U132" s="3">
        <f>SUM(NFM!AN24,NFM!AN26,NFM!AN28)*BTU_Conversion</f>
        <v>2472307608592.4414</v>
      </c>
      <c r="V132" s="3">
        <f>SUM(NFM!AO24,NFM!AO26,NFM!AO28)*BTU_Conversion</f>
        <v>2434846150873.4204</v>
      </c>
      <c r="W132" s="3">
        <f>SUM(NFM!AP24,NFM!AP26,NFM!AP28)*BTU_Conversion</f>
        <v>2386977275315.7681</v>
      </c>
      <c r="X132" s="3">
        <f>SUM(NFM!AQ24,NFM!AQ26,NFM!AQ28)*BTU_Conversion</f>
        <v>2333765480884.0684</v>
      </c>
      <c r="Y132" s="3">
        <f>SUM(NFM!AR24,NFM!AR26,NFM!AR28)*BTU_Conversion</f>
        <v>2287557986110.6504</v>
      </c>
      <c r="Z132" s="3">
        <f>SUM(NFM!AS24,NFM!AS26,NFM!AS28)*BTU_Conversion</f>
        <v>2235285751277.8325</v>
      </c>
      <c r="AA132" s="3">
        <f>SUM(NFM!AT24,NFM!AT26,NFM!AT28)*BTU_Conversion</f>
        <v>2166661266990.1296</v>
      </c>
      <c r="AB132" s="3">
        <f>SUM(NFM!AU24,NFM!AU26,NFM!AU28)*BTU_Conversion</f>
        <v>2057364297693.8279</v>
      </c>
      <c r="AC132" s="3">
        <f>SUM(NFM!AV24,NFM!AV26,NFM!AV28)*BTU_Conversion</f>
        <v>1830599457314.3342</v>
      </c>
      <c r="AD132" s="3">
        <f>SUM(NFM!AW24,NFM!AW26,NFM!AW28)*BTU_Conversion</f>
        <v>1726911184133.6221</v>
      </c>
      <c r="AE132" s="3">
        <f>SUM(NFM!AX24,NFM!AX26,NFM!AX28)*BTU_Conversion</f>
        <v>1641450185724.4998</v>
      </c>
      <c r="AF132" s="3">
        <f>SUM(NFM!AY24,NFM!AY26,NFM!AY28)*BTU_Conversion</f>
        <v>1585988696689.0769</v>
      </c>
      <c r="AG132" s="3">
        <f>SUM(NFM!AZ24,NFM!AZ26,NFM!AZ28)*BTU_Conversion</f>
        <v>1511272187510.4673</v>
      </c>
    </row>
    <row r="133" spans="1:33" x14ac:dyDescent="0.35">
      <c r="A133"/>
      <c r="B133" s="454"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1:33" x14ac:dyDescent="0.35">
      <c r="A134"/>
      <c r="B134" s="454"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1:33" x14ac:dyDescent="0.35">
      <c r="A135"/>
      <c r="B135" s="454"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1:33" x14ac:dyDescent="0.35">
      <c r="A136"/>
      <c r="B136" s="455" t="s">
        <v>631</v>
      </c>
      <c r="C136" s="3">
        <f>SUM(MAE!V16,MAE!V18,MAE!V20)*BTU_Conversion</f>
        <v>22241345386606.715</v>
      </c>
      <c r="D136" s="3">
        <f>SUM(MAE!W16,MAE!W18,MAE!W20)*BTU_Conversion</f>
        <v>22282266236596.234</v>
      </c>
      <c r="E136" s="3">
        <f>SUM(MAE!X16,MAE!X18,MAE!X20)*BTU_Conversion</f>
        <v>22280243728839.355</v>
      </c>
      <c r="F136" s="3">
        <f>SUM(MAE!Y16,MAE!Y18,MAE!Y20)*BTU_Conversion</f>
        <v>22030199702167.078</v>
      </c>
      <c r="G136" s="3">
        <f>SUM(MAE!Z16,MAE!Z18,MAE!Z20)*BTU_Conversion</f>
        <v>21874106370976.156</v>
      </c>
      <c r="H136" s="3">
        <f>SUM(MAE!AA16,MAE!AA18,MAE!AA20)*BTU_Conversion</f>
        <v>21705471143458.449</v>
      </c>
      <c r="I136" s="3">
        <f>SUM(MAE!AB16,MAE!AB18,MAE!AB20)*BTU_Conversion</f>
        <v>21612107551691.324</v>
      </c>
      <c r="J136" s="3">
        <f>SUM(MAE!AC16,MAE!AC18,MAE!AC20)*BTU_Conversion</f>
        <v>21530595712470.406</v>
      </c>
      <c r="K136" s="3">
        <f>SUM(MAE!AD16,MAE!AD18,MAE!AD20)*BTU_Conversion</f>
        <v>21473758251001.488</v>
      </c>
      <c r="L136" s="3">
        <f>SUM(MAE!AE16,MAE!AE18,MAE!AE20)*BTU_Conversion</f>
        <v>21420683304187.602</v>
      </c>
      <c r="M136" s="3">
        <f>SUM(MAE!AF16,MAE!AF18,MAE!AF20)*BTU_Conversion</f>
        <v>21373480470523.535</v>
      </c>
      <c r="N136" s="3">
        <f>SUM(MAE!AG16,MAE!AG18,MAE!AG20)*BTU_Conversion</f>
        <v>21136222120023.457</v>
      </c>
      <c r="O136" s="3">
        <f>SUM(MAE!AH16,MAE!AH18,MAE!AH20)*BTU_Conversion</f>
        <v>21116540768455.664</v>
      </c>
      <c r="P136" s="3">
        <f>SUM(MAE!AI16,MAE!AI18,MAE!AI20)*BTU_Conversion</f>
        <v>20025649874939.641</v>
      </c>
      <c r="Q136" s="3">
        <f>SUM(MAE!AJ16,MAE!AJ18,MAE!AJ20)*BTU_Conversion</f>
        <v>19468888605287.91</v>
      </c>
      <c r="R136" s="3">
        <f>SUM(MAE!AK16,MAE!AK18,MAE!AK20)*BTU_Conversion</f>
        <v>19250446886684.172</v>
      </c>
      <c r="S136" s="3">
        <f>SUM(MAE!AL16,MAE!AL18,MAE!AL20)*BTU_Conversion</f>
        <v>18692654172022.227</v>
      </c>
      <c r="T136" s="3">
        <f>SUM(MAE!AM16,MAE!AM18,MAE!AM20)*BTU_Conversion</f>
        <v>18049148372259.488</v>
      </c>
      <c r="U136" s="3">
        <f>SUM(MAE!AN16,MAE!AN18,MAE!AN20)*BTU_Conversion</f>
        <v>17257625480984.441</v>
      </c>
      <c r="V136" s="3">
        <f>SUM(MAE!AO16,MAE!AO18,MAE!AO20)*BTU_Conversion</f>
        <v>16684360480820.613</v>
      </c>
      <c r="W136" s="3">
        <f>SUM(MAE!AP16,MAE!AP18,MAE!AP20)*BTU_Conversion</f>
        <v>16383853512607.473</v>
      </c>
      <c r="X136" s="3">
        <f>SUM(MAE!AQ16,MAE!AQ18,MAE!AQ20)*BTU_Conversion</f>
        <v>15947489385200.963</v>
      </c>
      <c r="Y136" s="3">
        <f>SUM(MAE!AR16,MAE!AR18,MAE!AR20)*BTU_Conversion</f>
        <v>15545521754506.578</v>
      </c>
      <c r="Z136" s="3">
        <f>SUM(MAE!AS16,MAE!AS18,MAE!AS20)*BTU_Conversion</f>
        <v>15106952061509.938</v>
      </c>
      <c r="AA136" s="3">
        <f>SUM(MAE!AT16,MAE!AT18,MAE!AT20)*BTU_Conversion</f>
        <v>14675357004421.455</v>
      </c>
      <c r="AB136" s="3">
        <f>SUM(MAE!AU16,MAE!AU18,MAE!AU20)*BTU_Conversion</f>
        <v>13738388794920.217</v>
      </c>
      <c r="AC136" s="3">
        <f>SUM(MAE!AV16,MAE!AV18,MAE!AV20)*BTU_Conversion</f>
        <v>13698835796015.293</v>
      </c>
      <c r="AD136" s="3">
        <f>SUM(MAE!AW16,MAE!AW18,MAE!AW20)*BTU_Conversion</f>
        <v>13590273120313.914</v>
      </c>
      <c r="AE136" s="3">
        <f>SUM(MAE!AX16,MAE!AX18,MAE!AX20)*BTU_Conversion</f>
        <v>13444682396607.889</v>
      </c>
      <c r="AF136" s="3">
        <f>SUM(MAE!AY16,MAE!AY18,MAE!AY20)*BTU_Conversion</f>
        <v>13342035854954.818</v>
      </c>
      <c r="AG136" s="3">
        <f>SUM(MAE!AZ16,MAE!AZ18,MAE!AZ20)*BTU_Conversion</f>
        <v>13260588745485.789</v>
      </c>
    </row>
    <row r="137" spans="1:33" x14ac:dyDescent="0.35">
      <c r="A137"/>
      <c r="B137" s="456" t="s">
        <v>632</v>
      </c>
      <c r="C137" s="3">
        <f>SUM(TRE!V16,TRE!V18,TRE!V20)*BTU_Conversion</f>
        <v>13579778065355.344</v>
      </c>
      <c r="D137" s="3">
        <f>SUM(TRE!W16,TRE!W18,TRE!W20)*BTU_Conversion</f>
        <v>13634115486896.527</v>
      </c>
      <c r="E137" s="3">
        <f>SUM(TRE!X16,TRE!X18,TRE!X20)*BTU_Conversion</f>
        <v>13649729877894.621</v>
      </c>
      <c r="F137" s="3">
        <f>SUM(TRE!Y16,TRE!Y18,TRE!Y20)*BTU_Conversion</f>
        <v>13569533207615.766</v>
      </c>
      <c r="G137" s="3">
        <f>SUM(TRE!Z16,TRE!Z18,TRE!Z20)*BTU_Conversion</f>
        <v>13521288504094.035</v>
      </c>
      <c r="H137" s="3">
        <f>SUM(TRE!AA16,TRE!AA18,TRE!AA20)*BTU_Conversion</f>
        <v>13458788193902.029</v>
      </c>
      <c r="I137" s="3">
        <f>SUM(TRE!AB16,TRE!AB18,TRE!AB20)*BTU_Conversion</f>
        <v>13458112316749.631</v>
      </c>
      <c r="J137" s="3">
        <f>SUM(TRE!AC16,TRE!AC18,TRE!AC20)*BTU_Conversion</f>
        <v>13453472526027.449</v>
      </c>
      <c r="K137" s="3">
        <f>SUM(TRE!AD16,TRE!AD18,TRE!AD20)*BTU_Conversion</f>
        <v>13484735108165.877</v>
      </c>
      <c r="L137" s="3">
        <f>SUM(TRE!AE16,TRE!AE18,TRE!AE20)*BTU_Conversion</f>
        <v>13511545806949.498</v>
      </c>
      <c r="M137" s="3">
        <f>SUM(TRE!AF16,TRE!AF18,TRE!AF20)*BTU_Conversion</f>
        <v>13549956717102.877</v>
      </c>
      <c r="N137" s="3">
        <f>SUM(TRE!AG16,TRE!AG18,TRE!AG20)*BTU_Conversion</f>
        <v>13581608586859.34</v>
      </c>
      <c r="O137" s="3">
        <f>SUM(TRE!AH16,TRE!AH18,TRE!AH20)*BTU_Conversion</f>
        <v>13685889566728.133</v>
      </c>
      <c r="P137" s="3">
        <f>SUM(TRE!AI16,TRE!AI18,TRE!AI20)*BTU_Conversion</f>
        <v>13599499489149.424</v>
      </c>
      <c r="Q137" s="3">
        <f>SUM(TRE!AJ16,TRE!AJ18,TRE!AJ20)*BTU_Conversion</f>
        <v>13632545038448.596</v>
      </c>
      <c r="R137" s="3">
        <f>SUM(TRE!AK16,TRE!AK18,TRE!AK20)*BTU_Conversion</f>
        <v>13279025658081.033</v>
      </c>
      <c r="S137" s="3">
        <f>SUM(TRE!AL16,TRE!AL18,TRE!AL20)*BTU_Conversion</f>
        <v>13337991713360.793</v>
      </c>
      <c r="T137" s="3">
        <f>SUM(TRE!AM16,TRE!AM18,TRE!AM20)*BTU_Conversion</f>
        <v>13230912734792.588</v>
      </c>
      <c r="U137" s="3">
        <f>SUM(TRE!AN16,TRE!AN18,TRE!AN20)*BTU_Conversion</f>
        <v>13251095711634.822</v>
      </c>
      <c r="V137" s="3">
        <f>SUM(TRE!AO16,TRE!AO18,TRE!AO20)*BTU_Conversion</f>
        <v>13275999326371.541</v>
      </c>
      <c r="W137" s="3">
        <f>SUM(TRE!AP16,TRE!AP18,TRE!AP20)*BTU_Conversion</f>
        <v>13305629973833.555</v>
      </c>
      <c r="X137" s="3">
        <f>SUM(TRE!AQ16,TRE!AQ18,TRE!AQ20)*BTU_Conversion</f>
        <v>12984013989075.648</v>
      </c>
      <c r="Y137" s="3">
        <f>SUM(TRE!AR16,TRE!AR18,TRE!AR20)*BTU_Conversion</f>
        <v>12784818051837.932</v>
      </c>
      <c r="Z137" s="3">
        <f>SUM(TRE!AS16,TRE!AS18,TRE!AS20)*BTU_Conversion</f>
        <v>12385309504092.352</v>
      </c>
      <c r="AA137" s="3">
        <f>SUM(TRE!AT16,TRE!AT18,TRE!AT20)*BTU_Conversion</f>
        <v>11589133924640.328</v>
      </c>
      <c r="AB137" s="3">
        <f>SUM(TRE!AU16,TRE!AU18,TRE!AU20)*BTU_Conversion</f>
        <v>11153981283267.352</v>
      </c>
      <c r="AC137" s="3">
        <f>SUM(TRE!AV16,TRE!AV18,TRE!AV20)*BTU_Conversion</f>
        <v>11163190280509.768</v>
      </c>
      <c r="AD137" s="3">
        <f>SUM(TRE!AW16,TRE!AW18,TRE!AW20)*BTU_Conversion</f>
        <v>11084218749710.457</v>
      </c>
      <c r="AE137" s="3">
        <f>SUM(TRE!AX16,TRE!AX18,TRE!AX20)*BTU_Conversion</f>
        <v>10997124547799.359</v>
      </c>
      <c r="AF137" s="3">
        <f>SUM(TRE!AY16,TRE!AY18,TRE!AY20)*BTU_Conversion</f>
        <v>10937196526085.965</v>
      </c>
      <c r="AG137" s="3">
        <f>SUM(TRE!AZ16,TRE!AZ18,TRE!AZ20)*BTU_Conversion</f>
        <v>10886632530620.215</v>
      </c>
    </row>
    <row r="138" spans="1:33" x14ac:dyDescent="0.35">
      <c r="A138"/>
      <c r="B138" s="457" t="s">
        <v>633</v>
      </c>
      <c r="C138" s="326">
        <v>0</v>
      </c>
      <c r="D138" s="326">
        <v>1</v>
      </c>
      <c r="E138" s="326">
        <v>2</v>
      </c>
      <c r="F138" s="326">
        <v>3</v>
      </c>
      <c r="G138" s="326">
        <v>4</v>
      </c>
      <c r="H138" s="326">
        <v>5</v>
      </c>
      <c r="I138" s="326">
        <v>6</v>
      </c>
      <c r="J138" s="326">
        <v>7</v>
      </c>
      <c r="K138" s="326">
        <v>8</v>
      </c>
      <c r="L138" s="326">
        <v>9</v>
      </c>
      <c r="M138" s="326">
        <v>10</v>
      </c>
      <c r="N138" s="326">
        <v>11</v>
      </c>
      <c r="O138" s="326">
        <v>12</v>
      </c>
      <c r="P138" s="326">
        <v>13</v>
      </c>
      <c r="Q138" s="326">
        <v>14</v>
      </c>
      <c r="R138" s="326">
        <v>15</v>
      </c>
      <c r="S138" s="326">
        <v>16</v>
      </c>
      <c r="T138" s="326">
        <v>17</v>
      </c>
      <c r="U138" s="326">
        <v>18</v>
      </c>
      <c r="V138" s="326">
        <v>19</v>
      </c>
      <c r="W138" s="326">
        <v>20</v>
      </c>
      <c r="X138" s="326">
        <v>21</v>
      </c>
      <c r="Y138" s="326">
        <v>22</v>
      </c>
      <c r="Z138" s="326">
        <v>23</v>
      </c>
      <c r="AA138" s="326">
        <v>24</v>
      </c>
      <c r="AB138" s="326">
        <v>25</v>
      </c>
      <c r="AC138" s="326">
        <v>26</v>
      </c>
      <c r="AD138" s="326">
        <v>27</v>
      </c>
      <c r="AE138" s="326">
        <v>28</v>
      </c>
      <c r="AF138" s="326">
        <v>29</v>
      </c>
      <c r="AG138" s="326">
        <v>30</v>
      </c>
    </row>
    <row r="139" spans="1:33" x14ac:dyDescent="0.35">
      <c r="A139"/>
      <c r="B139" s="458" t="s">
        <v>634</v>
      </c>
      <c r="C139" s="3">
        <f>SUM(OIS!V16,OIS!V18,OIS!V20,neos!X38,neos!X45)*BTU_Conversion</f>
        <v>1178937162162358.3</v>
      </c>
      <c r="D139" s="3">
        <f>SUM(OIS!W16,OIS!W18,OIS!W20,neos!Y38,neos!Y45)*BTU_Conversion</f>
        <v>1189674092809077.3</v>
      </c>
      <c r="E139" s="3">
        <f>SUM(OIS!X16,OIS!X18,OIS!X20,neos!Z38,neos!Z45)*BTU_Conversion</f>
        <v>1201002930234343.8</v>
      </c>
      <c r="F139" s="3">
        <f>SUM(OIS!Y16,OIS!Y18,OIS!Y20,neos!AA38,neos!AA45)*BTU_Conversion</f>
        <v>1201345996496511</v>
      </c>
      <c r="G139" s="3">
        <f>SUM(OIS!Z16,OIS!Z18,OIS!Z20,neos!AB38,neos!AB45)*BTU_Conversion</f>
        <v>1199955960032609.5</v>
      </c>
      <c r="H139" s="3">
        <f>SUM(OIS!AA16,OIS!AA18,OIS!AA20,neos!AC38,neos!AC45)*BTU_Conversion</f>
        <v>1207486523351632.8</v>
      </c>
      <c r="I139" s="3">
        <f>SUM(OIS!AB16,OIS!AB18,OIS!AB20,neos!AD38,neos!AD45)*BTU_Conversion</f>
        <v>1213757816013429.3</v>
      </c>
      <c r="J139" s="3">
        <f>SUM(OIS!AC16,OIS!AC18,OIS!AC20,neos!AE38,neos!AE45)*BTU_Conversion</f>
        <v>1220290206766747</v>
      </c>
      <c r="K139" s="3">
        <f>SUM(OIS!AD16,OIS!AD18,OIS!AD20,neos!AF38,neos!AF45)*BTU_Conversion</f>
        <v>1220147225031253</v>
      </c>
      <c r="L139" s="3">
        <f>SUM(OIS!AE16,OIS!AE18,OIS!AE20,neos!AG38,neos!AG45)*BTU_Conversion</f>
        <v>1225093614384891.3</v>
      </c>
      <c r="M139" s="3">
        <f>SUM(OIS!AF16,OIS!AF18,OIS!AF20,neos!AH38,neos!AH45)*BTU_Conversion</f>
        <v>1231084939069846</v>
      </c>
      <c r="N139" s="3">
        <f>SUM(OIS!AG16,OIS!AG18,OIS!AG20,neos!AI38,neos!AI45)*BTU_Conversion</f>
        <v>1239624299433751.5</v>
      </c>
      <c r="O139" s="3">
        <f>SUM(OIS!AH16,OIS!AH18,OIS!AH20,neos!AJ38,neos!AJ45)*BTU_Conversion</f>
        <v>1242064155624450.5</v>
      </c>
      <c r="P139" s="3">
        <f>SUM(OIS!AI16,OIS!AI18,OIS!AI20,neos!AK38,neos!AK45)*BTU_Conversion</f>
        <v>1244618048964135.5</v>
      </c>
      <c r="Q139" s="3">
        <f>SUM(OIS!AJ16,OIS!AJ18,OIS!AJ20,neos!AL38,neos!AL45)*BTU_Conversion</f>
        <v>1250124017295553.8</v>
      </c>
      <c r="R139" s="3">
        <f>SUM(OIS!AK16,OIS!AK18,OIS!AK20,neos!AM38,neos!AM45)*BTU_Conversion</f>
        <v>1251225368193233</v>
      </c>
      <c r="S139" s="3">
        <f>SUM(OIS!AL16,OIS!AL18,OIS!AL20,neos!AN38,neos!AN45)*BTU_Conversion</f>
        <v>1260652437278294.3</v>
      </c>
      <c r="T139" s="3">
        <f>SUM(OIS!AM16,OIS!AM18,OIS!AM20,neos!AO38,neos!AO45)*BTU_Conversion</f>
        <v>1269888998595528.8</v>
      </c>
      <c r="U139" s="3">
        <f>SUM(OIS!AN16,OIS!AN18,OIS!AN20,neos!AP38,neos!AP45)*BTU_Conversion</f>
        <v>1279521618826461</v>
      </c>
      <c r="V139" s="3">
        <f>SUM(OIS!AO16,OIS!AO18,OIS!AO20,neos!AQ38,neos!AQ45)*BTU_Conversion</f>
        <v>1289212193378309</v>
      </c>
      <c r="W139" s="3">
        <f>SUM(OIS!AP16,OIS!AP18,OIS!AP20,neos!AR38,neos!AR45)*BTU_Conversion</f>
        <v>1298598182324108.5</v>
      </c>
      <c r="X139" s="3">
        <f>SUM(OIS!AQ16,OIS!AQ18,OIS!AQ20,neos!AS38,neos!AS45)*BTU_Conversion</f>
        <v>1309252391527649</v>
      </c>
      <c r="Y139" s="3">
        <f>SUM(OIS!AR16,OIS!AR18,OIS!AR20,neos!AT38,neos!AT45)*BTU_Conversion</f>
        <v>1320131601045454.3</v>
      </c>
      <c r="Z139" s="3">
        <f>SUM(OIS!AS16,OIS!AS18,OIS!AS20,neos!AU38,neos!AU45)*BTU_Conversion</f>
        <v>1323285956295586</v>
      </c>
      <c r="AA139" s="3">
        <f>SUM(OIS!AT16,OIS!AT18,OIS!AT20,neos!AV38,neos!AV45)*BTU_Conversion</f>
        <v>1326741048166684.5</v>
      </c>
      <c r="AB139" s="3">
        <f>SUM(OIS!AU16,OIS!AU18,OIS!AU20,neos!AW38,neos!AW45)*BTU_Conversion</f>
        <v>1336236071624824</v>
      </c>
      <c r="AC139" s="3">
        <f>SUM(OIS!AV16,OIS!AV18,OIS!AV20,neos!AX38,neos!AX45)*BTU_Conversion</f>
        <v>1344514088921058</v>
      </c>
      <c r="AD139" s="3">
        <f>SUM(OIS!AW16,OIS!AW18,OIS!AW20,neos!AY38,neos!AY45)*BTU_Conversion</f>
        <v>1353311144976251</v>
      </c>
      <c r="AE139" s="3">
        <f>SUM(OIS!AX16,OIS!AX18,OIS!AX20,neos!AZ38,neos!AZ45)*BTU_Conversion</f>
        <v>1359231240698298.5</v>
      </c>
      <c r="AF139" s="3">
        <f>SUM(OIS!AY16,OIS!AY18,OIS!AY20,neos!BA38,neos!BA45)*BTU_Conversion</f>
        <v>1368283830606255</v>
      </c>
      <c r="AG139" s="3">
        <f>SUM(OIS!AZ16,OIS!AZ18,OIS!AZ20,neos!BB38,neos!BB45)*BTU_Conversion</f>
        <v>1377150387297356</v>
      </c>
    </row>
    <row r="140" spans="1:33" x14ac:dyDescent="0.35">
      <c r="A140"/>
      <c r="B140" s="451"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1:33" x14ac:dyDescent="0.35">
      <c r="A141"/>
      <c r="B141" s="451"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1:33" x14ac:dyDescent="0.35">
      <c r="A142"/>
      <c r="B142" s="453"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1:33" x14ac:dyDescent="0.3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35">
      <c r="A144"/>
      <c r="B144" s="353"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35">
      <c r="A145"/>
      <c r="B145" s="451"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1:33" x14ac:dyDescent="0.35">
      <c r="A146"/>
      <c r="B146" s="452" t="s">
        <v>614</v>
      </c>
      <c r="C146" s="357">
        <f>'Coal and Oil-Gas Ext. Calcs'!B91*BTU_Conversion</f>
        <v>5298573496101.5391</v>
      </c>
      <c r="D146" s="357">
        <f>'Coal and Oil-Gas Ext. Calcs'!C91*BTU_Conversion</f>
        <v>5343407229655.7236</v>
      </c>
      <c r="E146" s="357">
        <f>'Coal and Oil-Gas Ext. Calcs'!D91*BTU_Conversion</f>
        <v>5476670204237.0137</v>
      </c>
      <c r="F146" s="357">
        <f>'Coal and Oil-Gas Ext. Calcs'!E91*BTU_Conversion</f>
        <v>5501302540109.874</v>
      </c>
      <c r="G146" s="357">
        <f>'Coal and Oil-Gas Ext. Calcs'!F91*BTU_Conversion</f>
        <v>5531141812577.2412</v>
      </c>
      <c r="H146" s="357">
        <f>'Coal and Oil-Gas Ext. Calcs'!G91*BTU_Conversion</f>
        <v>5510050931208.5186</v>
      </c>
      <c r="I146" s="357">
        <f>'Coal and Oil-Gas Ext. Calcs'!H91*BTU_Conversion</f>
        <v>5437076564569.001</v>
      </c>
      <c r="J146" s="357">
        <f>'Coal and Oil-Gas Ext. Calcs'!I91*BTU_Conversion</f>
        <v>5381072197519.8848</v>
      </c>
      <c r="K146" s="357">
        <f>'Coal and Oil-Gas Ext. Calcs'!J91*BTU_Conversion</f>
        <v>5331201419505.1348</v>
      </c>
      <c r="L146" s="357">
        <f>'Coal and Oil-Gas Ext. Calcs'!K91*BTU_Conversion</f>
        <v>5354928872116.5928</v>
      </c>
      <c r="M146" s="357">
        <f>'Coal and Oil-Gas Ext. Calcs'!L91*BTU_Conversion</f>
        <v>5353164516500.4941</v>
      </c>
      <c r="N146" s="357">
        <f>'Coal and Oil-Gas Ext. Calcs'!M91*BTU_Conversion</f>
        <v>5310622425174.3213</v>
      </c>
      <c r="O146" s="357">
        <f>'Coal and Oil-Gas Ext. Calcs'!N91*BTU_Conversion</f>
        <v>5387660412223.5332</v>
      </c>
      <c r="P146" s="357">
        <f>'Coal and Oil-Gas Ext. Calcs'!O91*BTU_Conversion</f>
        <v>5378161006380.5664</v>
      </c>
      <c r="Q146" s="357">
        <f>'Coal and Oil-Gas Ext. Calcs'!P91*BTU_Conversion</f>
        <v>5450189405100.3193</v>
      </c>
      <c r="R146" s="357">
        <f>'Coal and Oil-Gas Ext. Calcs'!Q91*BTU_Conversion</f>
        <v>5464321222724.0879</v>
      </c>
      <c r="S146" s="357">
        <f>'Coal and Oil-Gas Ext. Calcs'!R91*BTU_Conversion</f>
        <v>5456497256908.7725</v>
      </c>
      <c r="T146" s="357">
        <f>'Coal and Oil-Gas Ext. Calcs'!S91*BTU_Conversion</f>
        <v>5480467036229.8682</v>
      </c>
      <c r="U146" s="357">
        <f>'Coal and Oil-Gas Ext. Calcs'!T91*BTU_Conversion</f>
        <v>5489732068676.7754</v>
      </c>
      <c r="V146" s="357">
        <f>'Coal and Oil-Gas Ext. Calcs'!U91*BTU_Conversion</f>
        <v>5479485933145.7012</v>
      </c>
      <c r="W146" s="357">
        <f>'Coal and Oil-Gas Ext. Calcs'!V91*BTU_Conversion</f>
        <v>5463836581616.1211</v>
      </c>
      <c r="X146" s="357">
        <f>'Coal and Oil-Gas Ext. Calcs'!W91*BTU_Conversion</f>
        <v>5438709307074.6729</v>
      </c>
      <c r="Y146" s="357">
        <f>'Coal and Oil-Gas Ext. Calcs'!X91*BTU_Conversion</f>
        <v>5432789096415.583</v>
      </c>
      <c r="Z146" s="357">
        <f>'Coal and Oil-Gas Ext. Calcs'!Y91*BTU_Conversion</f>
        <v>5359995130893.2324</v>
      </c>
      <c r="AA146" s="357">
        <f>'Coal and Oil-Gas Ext. Calcs'!Z91*BTU_Conversion</f>
        <v>5381107838446.6289</v>
      </c>
      <c r="AB146" s="357">
        <f>'Coal and Oil-Gas Ext. Calcs'!AA91*BTU_Conversion</f>
        <v>5331468309154.7441</v>
      </c>
      <c r="AC146" s="357">
        <f>'Coal and Oil-Gas Ext. Calcs'!AB91*BTU_Conversion</f>
        <v>5259600870132.3105</v>
      </c>
      <c r="AD146" s="357">
        <f>'Coal and Oil-Gas Ext. Calcs'!AC91*BTU_Conversion</f>
        <v>5251358204877.0332</v>
      </c>
      <c r="AE146" s="357">
        <f>'Coal and Oil-Gas Ext. Calcs'!AD91*BTU_Conversion</f>
        <v>5179882685404.459</v>
      </c>
      <c r="AF146" s="357">
        <f>'Coal and Oil-Gas Ext. Calcs'!AE91*BTU_Conversion</f>
        <v>5187949994090.0469</v>
      </c>
      <c r="AG146" s="357">
        <f>'Coal and Oil-Gas Ext. Calcs'!AF91*BTU_Conversion</f>
        <v>5147782983973.2207</v>
      </c>
    </row>
    <row r="147" spans="1:33" x14ac:dyDescent="0.35">
      <c r="A147"/>
      <c r="B147" s="452" t="s">
        <v>615</v>
      </c>
      <c r="C147" s="357">
        <f>'Coal and Oil-Gas Ext. Calcs'!B103*BTU_Conversion</f>
        <v>1062244872814.8344</v>
      </c>
      <c r="D147" s="357">
        <f>'Coal and Oil-Gas Ext. Calcs'!C103*BTU_Conversion</f>
        <v>1071233028519.7834</v>
      </c>
      <c r="E147" s="357">
        <f>'Coal and Oil-Gas Ext. Calcs'!D103*BTU_Conversion</f>
        <v>1097949259140.9465</v>
      </c>
      <c r="F147" s="357">
        <f>'Coal and Oil-Gas Ext. Calcs'!E103*BTU_Conversion</f>
        <v>1102887488742.8667</v>
      </c>
      <c r="G147" s="357">
        <f>'Coal and Oil-Gas Ext. Calcs'!F103*BTU_Conversion</f>
        <v>1108869592078.8508</v>
      </c>
      <c r="H147" s="357">
        <f>'Coal and Oil-Gas Ext. Calcs'!G103*BTU_Conversion</f>
        <v>1104641344492.2966</v>
      </c>
      <c r="I147" s="357">
        <f>'Coal and Oil-Gas Ext. Calcs'!H103*BTU_Conversion</f>
        <v>1090011624461.6561</v>
      </c>
      <c r="J147" s="357">
        <f>'Coal and Oil-Gas Ext. Calcs'!I103*BTU_Conversion</f>
        <v>1078784007859.3885</v>
      </c>
      <c r="K147" s="357">
        <f>'Coal and Oil-Gas Ext. Calcs'!J103*BTU_Conversion</f>
        <v>1068786037974.0161</v>
      </c>
      <c r="L147" s="357">
        <f>'Coal and Oil-Gas Ext. Calcs'!K103*BTU_Conversion</f>
        <v>1073542858824.0098</v>
      </c>
      <c r="M147" s="357">
        <f>'Coal and Oil-Gas Ext. Calcs'!L103*BTU_Conversion</f>
        <v>1073189145186.1028</v>
      </c>
      <c r="N147" s="357">
        <f>'Coal and Oil-Gas Ext. Calcs'!M103*BTU_Conversion</f>
        <v>1064660412231.2242</v>
      </c>
      <c r="O147" s="357">
        <f>'Coal and Oil-Gas Ext. Calcs'!N103*BTU_Conversion</f>
        <v>1080104796802.885</v>
      </c>
      <c r="P147" s="357">
        <f>'Coal and Oil-Gas Ext. Calcs'!O103*BTU_Conversion</f>
        <v>1078200379480.2032</v>
      </c>
      <c r="Q147" s="357">
        <f>'Coal and Oil-Gas Ext. Calcs'!P103*BTU_Conversion</f>
        <v>1092640454208.5074</v>
      </c>
      <c r="R147" s="357">
        <f>'Coal and Oil-Gas Ext. Calcs'!Q103*BTU_Conversion</f>
        <v>1095473565955.5557</v>
      </c>
      <c r="S147" s="357">
        <f>'Coal and Oil-Gas Ext. Calcs'!R103*BTU_Conversion</f>
        <v>1093905036694.1399</v>
      </c>
      <c r="T147" s="357">
        <f>'Coal and Oil-Gas Ext. Calcs'!S103*BTU_Conversion</f>
        <v>1098710438601.8553</v>
      </c>
      <c r="U147" s="357">
        <f>'Coal and Oil-Gas Ext. Calcs'!T103*BTU_Conversion</f>
        <v>1100567869327.3953</v>
      </c>
      <c r="V147" s="357">
        <f>'Coal and Oil-Gas Ext. Calcs'!U103*BTU_Conversion</f>
        <v>1098513749488.9036</v>
      </c>
      <c r="W147" s="357">
        <f>'Coal and Oil-Gas Ext. Calcs'!V103*BTU_Conversion</f>
        <v>1095376406308.2522</v>
      </c>
      <c r="X147" s="357">
        <f>'Coal and Oil-Gas Ext. Calcs'!W103*BTU_Conversion</f>
        <v>1090338952629.6154</v>
      </c>
      <c r="Y147" s="357">
        <f>'Coal and Oil-Gas Ext. Calcs'!X103*BTU_Conversion</f>
        <v>1089152083480.1681</v>
      </c>
      <c r="Z147" s="357">
        <f>'Coal and Oil-Gas Ext. Calcs'!Y103*BTU_Conversion</f>
        <v>1074558529818.0608</v>
      </c>
      <c r="AA147" s="357">
        <f>'Coal and Oil-Gas Ext. Calcs'!Z103*BTU_Conversion</f>
        <v>1078791153063.9845</v>
      </c>
      <c r="AB147" s="357">
        <f>'Coal and Oil-Gas Ext. Calcs'!AA103*BTU_Conversion</f>
        <v>1068839543349.0223</v>
      </c>
      <c r="AC147" s="357">
        <f>'Coal and Oil-Gas Ext. Calcs'!AB103*BTU_Conversion</f>
        <v>1054431737421.6191</v>
      </c>
      <c r="AD147" s="357">
        <f>'Coal and Oil-Gas Ext. Calcs'!AC103*BTU_Conversion</f>
        <v>1052779268334.9507</v>
      </c>
      <c r="AE147" s="357">
        <f>'Coal and Oil-Gas Ext. Calcs'!AD103*BTU_Conversion</f>
        <v>1038450033466.8527</v>
      </c>
      <c r="AF147" s="357">
        <f>'Coal and Oil-Gas Ext. Calcs'!AE103*BTU_Conversion</f>
        <v>1040067347503.3541</v>
      </c>
      <c r="AG147" s="357">
        <f>'Coal and Oil-Gas Ext. Calcs'!AF103*BTU_Conversion</f>
        <v>1032014764938.5765</v>
      </c>
    </row>
    <row r="148" spans="1:33" x14ac:dyDescent="0.35">
      <c r="A148"/>
      <c r="B148" s="453"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1:33" x14ac:dyDescent="0.35">
      <c r="A149"/>
      <c r="B149" s="451"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1:33" x14ac:dyDescent="0.35">
      <c r="A150"/>
      <c r="B150" s="451"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1:33" x14ac:dyDescent="0.35">
      <c r="A151"/>
      <c r="B151" s="451"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1:33" x14ac:dyDescent="0.35">
      <c r="A152"/>
      <c r="B152" s="451"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1:33" x14ac:dyDescent="0.35">
      <c r="A153"/>
      <c r="B153" s="451"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1:33" x14ac:dyDescent="0.35">
      <c r="A154"/>
      <c r="B154" s="451"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1:33" x14ac:dyDescent="0.35">
      <c r="A155"/>
      <c r="B155" s="453"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1:33" x14ac:dyDescent="0.35">
      <c r="A156"/>
      <c r="B156" s="451"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1:33" x14ac:dyDescent="0.35">
      <c r="A157"/>
      <c r="B157" s="451"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1:33" x14ac:dyDescent="0.35">
      <c r="A158"/>
      <c r="B158" s="451" t="s">
        <v>626</v>
      </c>
      <c r="C158" s="3">
        <f>ISI!V33*BTU_Conversion</f>
        <v>21432647693465.832</v>
      </c>
      <c r="D158" s="3">
        <f>ISI!W33*BTU_Conversion</f>
        <v>21479172739194.879</v>
      </c>
      <c r="E158" s="3">
        <f>ISI!X33*BTU_Conversion</f>
        <v>21959323266101.68</v>
      </c>
      <c r="F158" s="3">
        <f>ISI!Y33*BTU_Conversion</f>
        <v>26253916424894.75</v>
      </c>
      <c r="G158" s="3">
        <f>ISI!Z33*BTU_Conversion</f>
        <v>26450261791198.824</v>
      </c>
      <c r="H158" s="3">
        <f>ISI!AA33*BTU_Conversion</f>
        <v>26794880443492.508</v>
      </c>
      <c r="I158" s="3">
        <f>ISI!AB33*BTU_Conversion</f>
        <v>26984302260311.102</v>
      </c>
      <c r="J158" s="3">
        <f>ISI!AC33*BTU_Conversion</f>
        <v>27230621539353.934</v>
      </c>
      <c r="K158" s="3">
        <f>ISI!AD33*BTU_Conversion</f>
        <v>27412202645429.699</v>
      </c>
      <c r="L158" s="3">
        <f>ISI!AE33*BTU_Conversion</f>
        <v>27539600398683.855</v>
      </c>
      <c r="M158" s="3">
        <f>ISI!AF33*BTU_Conversion</f>
        <v>27645590456779.316</v>
      </c>
      <c r="N158" s="3">
        <f>ISI!AG33*BTU_Conversion</f>
        <v>27574588771751.004</v>
      </c>
      <c r="O158" s="3">
        <f>ISI!AH33*BTU_Conversion</f>
        <v>27735872863752.738</v>
      </c>
      <c r="P158" s="3">
        <f>ISI!AI33*BTU_Conversion</f>
        <v>27655117752949.055</v>
      </c>
      <c r="Q158" s="3">
        <f>ISI!AJ33*BTU_Conversion</f>
        <v>27680118170865.023</v>
      </c>
      <c r="R158" s="3">
        <f>ISI!AK33*BTU_Conversion</f>
        <v>27807383395906.258</v>
      </c>
      <c r="S158" s="3">
        <f>ISI!AL33*BTU_Conversion</f>
        <v>28388398979353.32</v>
      </c>
      <c r="T158" s="3">
        <f>ISI!AM33*BTU_Conversion</f>
        <v>28815587304139.133</v>
      </c>
      <c r="U158" s="3">
        <f>ISI!AN33*BTU_Conversion</f>
        <v>29978280326790.676</v>
      </c>
      <c r="V158" s="3">
        <f>ISI!AO33*BTU_Conversion</f>
        <v>30599882480109.371</v>
      </c>
      <c r="W158" s="3">
        <f>ISI!AP33*BTU_Conversion</f>
        <v>31448957714022.863</v>
      </c>
      <c r="X158" s="3">
        <f>ISI!AQ33*BTU_Conversion</f>
        <v>31973881723119.867</v>
      </c>
      <c r="Y158" s="3">
        <f>ISI!AR33*BTU_Conversion</f>
        <v>33002553659819.902</v>
      </c>
      <c r="Z158" s="3">
        <f>ISI!AS33*BTU_Conversion</f>
        <v>33863371463960.461</v>
      </c>
      <c r="AA158" s="3">
        <f>ISI!AT33*BTU_Conversion</f>
        <v>34725413045704.348</v>
      </c>
      <c r="AB158" s="3">
        <f>ISI!AU33*BTU_Conversion</f>
        <v>35510019157508.727</v>
      </c>
      <c r="AC158" s="3">
        <f>ISI!AV33*BTU_Conversion</f>
        <v>36371179226538.992</v>
      </c>
      <c r="AD158" s="3">
        <f>ISI!AW33*BTU_Conversion</f>
        <v>37325040126832.82</v>
      </c>
      <c r="AE158" s="3">
        <f>ISI!AX33*BTU_Conversion</f>
        <v>37976827048674.75</v>
      </c>
      <c r="AF158" s="3">
        <f>ISI!AY33*BTU_Conversion</f>
        <v>39759785957997.758</v>
      </c>
      <c r="AG158" s="3">
        <f>ISI!AZ33*BTU_Conversion</f>
        <v>41210831587731.711</v>
      </c>
    </row>
    <row r="159" spans="1:33" x14ac:dyDescent="0.35">
      <c r="A159"/>
      <c r="B159" s="451"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1:33" x14ac:dyDescent="0.35">
      <c r="A160"/>
      <c r="B160" s="454"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1:33" x14ac:dyDescent="0.35">
      <c r="A161"/>
      <c r="B161" s="454"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1:33" x14ac:dyDescent="0.35">
      <c r="A162"/>
      <c r="B162" s="454"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1:33" x14ac:dyDescent="0.35">
      <c r="A163"/>
      <c r="B163" s="455"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1:33" x14ac:dyDescent="0.35">
      <c r="A164"/>
      <c r="B164" s="456"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1:33" x14ac:dyDescent="0.35">
      <c r="A165"/>
      <c r="B165" s="457"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1:33" x14ac:dyDescent="0.35">
      <c r="A166"/>
      <c r="B166" s="458" t="s">
        <v>634</v>
      </c>
      <c r="C166" s="3">
        <f>OIS!V27*BTU_Conversion</f>
        <v>68620602121989.305</v>
      </c>
      <c r="D166" s="3">
        <f>OIS!W27*BTU_Conversion</f>
        <v>68876034693222.891</v>
      </c>
      <c r="E166" s="3">
        <f>OIS!X27*BTU_Conversion</f>
        <v>69564856192946.516</v>
      </c>
      <c r="F166" s="3">
        <f>OIS!Y27*BTU_Conversion</f>
        <v>71285020062671.75</v>
      </c>
      <c r="G166" s="3">
        <f>OIS!Z27*BTU_Conversion</f>
        <v>72974721450472.125</v>
      </c>
      <c r="H166" s="3">
        <f>OIS!AA27*BTU_Conversion</f>
        <v>73334536960134.5</v>
      </c>
      <c r="I166" s="3">
        <f>OIS!AB27*BTU_Conversion</f>
        <v>73757262752502.047</v>
      </c>
      <c r="J166" s="3">
        <f>OIS!AC27*BTU_Conversion</f>
        <v>74349673072456.172</v>
      </c>
      <c r="K166" s="3">
        <f>OIS!AD27*BTU_Conversion</f>
        <v>76297362545003.953</v>
      </c>
      <c r="L166" s="3">
        <f>OIS!AE27*BTU_Conversion</f>
        <v>77498837299074.625</v>
      </c>
      <c r="M166" s="3">
        <f>OIS!AF27*BTU_Conversion</f>
        <v>78031855697640.938</v>
      </c>
      <c r="N166" s="3">
        <f>OIS!AG27*BTU_Conversion</f>
        <v>78354193853861.375</v>
      </c>
      <c r="O166" s="3">
        <f>OIS!AH27*BTU_Conversion</f>
        <v>79775555342270.797</v>
      </c>
      <c r="P166" s="3">
        <f>OIS!AI27*BTU_Conversion</f>
        <v>81275073465124.453</v>
      </c>
      <c r="Q166" s="3">
        <f>OIS!AJ27*BTU_Conversion</f>
        <v>82388241817647.688</v>
      </c>
      <c r="R166" s="3">
        <f>OIS!AK27*BTU_Conversion</f>
        <v>84454713050531.797</v>
      </c>
      <c r="S166" s="3">
        <f>OIS!AL27*BTU_Conversion</f>
        <v>85150899132258.359</v>
      </c>
      <c r="T166" s="3">
        <f>OIS!AM27*BTU_Conversion</f>
        <v>85655538111411.891</v>
      </c>
      <c r="U166" s="3">
        <f>OIS!AN27*BTU_Conversion</f>
        <v>86229700863751.25</v>
      </c>
      <c r="V166" s="3">
        <f>OIS!AO27*BTU_Conversion</f>
        <v>86927373521195.875</v>
      </c>
      <c r="W166" s="3">
        <f>OIS!AP27*BTU_Conversion</f>
        <v>87632324597721.547</v>
      </c>
      <c r="X166" s="3">
        <f>OIS!AQ27*BTU_Conversion</f>
        <v>88293642814388.359</v>
      </c>
      <c r="Y166" s="3">
        <f>OIS!AR27*BTU_Conversion</f>
        <v>88941272989702.266</v>
      </c>
      <c r="Z166" s="3">
        <f>OIS!AS27*BTU_Conversion</f>
        <v>90135321883983.156</v>
      </c>
      <c r="AA166" s="3">
        <f>OIS!AT27*BTU_Conversion</f>
        <v>91347809135877.734</v>
      </c>
      <c r="AB166" s="3">
        <f>OIS!AU27*BTU_Conversion</f>
        <v>91355287002184.734</v>
      </c>
      <c r="AC166" s="3">
        <f>OIS!AV27*BTU_Conversion</f>
        <v>91256372322702.609</v>
      </c>
      <c r="AD166" s="3">
        <f>OIS!AW27*BTU_Conversion</f>
        <v>91363429841729</v>
      </c>
      <c r="AE166" s="3">
        <f>OIS!AX27*BTU_Conversion</f>
        <v>92032656752201.906</v>
      </c>
      <c r="AF166" s="3">
        <f>OIS!AY27*BTU_Conversion</f>
        <v>92495297368697.125</v>
      </c>
      <c r="AG166" s="3">
        <f>OIS!AZ27*BTU_Conversion</f>
        <v>92368012925268.406</v>
      </c>
    </row>
    <row r="167" spans="1:33" x14ac:dyDescent="0.35">
      <c r="A167"/>
      <c r="B167" s="451"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1:33" x14ac:dyDescent="0.35">
      <c r="A168"/>
      <c r="B168" s="451"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1:33" x14ac:dyDescent="0.35">
      <c r="A169"/>
      <c r="B169" s="453"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1:33" x14ac:dyDescent="0.3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35">
      <c r="A171"/>
      <c r="B171" s="353"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x14ac:dyDescent="0.35">
      <c r="A172"/>
      <c r="B172" s="451"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1:33" x14ac:dyDescent="0.35">
      <c r="A173"/>
      <c r="B173" s="452"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1:33" x14ac:dyDescent="0.35">
      <c r="A174"/>
      <c r="B174" s="452" t="s">
        <v>615</v>
      </c>
      <c r="C174" s="326">
        <f>'Coal and Oil-Gas Ext. Calcs'!B104*BTU_Conversion</f>
        <v>0</v>
      </c>
      <c r="D174" s="326">
        <f>'Coal and Oil-Gas Ext. Calcs'!C104*BTU_Conversion</f>
        <v>0</v>
      </c>
      <c r="E174" s="326">
        <f>'Coal and Oil-Gas Ext. Calcs'!D104*BTU_Conversion</f>
        <v>0</v>
      </c>
      <c r="F174" s="326">
        <f>'Coal and Oil-Gas Ext. Calcs'!E104*BTU_Conversion</f>
        <v>0</v>
      </c>
      <c r="G174" s="326">
        <f>'Coal and Oil-Gas Ext. Calcs'!F104*BTU_Conversion</f>
        <v>0</v>
      </c>
      <c r="H174" s="326">
        <f>'Coal and Oil-Gas Ext. Calcs'!G104*BTU_Conversion</f>
        <v>0</v>
      </c>
      <c r="I174" s="326">
        <f>'Coal and Oil-Gas Ext. Calcs'!H104*BTU_Conversion</f>
        <v>0</v>
      </c>
      <c r="J174" s="326">
        <f>'Coal and Oil-Gas Ext. Calcs'!I104*BTU_Conversion</f>
        <v>0</v>
      </c>
      <c r="K174" s="326">
        <f>'Coal and Oil-Gas Ext. Calcs'!J104*BTU_Conversion</f>
        <v>0</v>
      </c>
      <c r="L174" s="326">
        <f>'Coal and Oil-Gas Ext. Calcs'!K104*BTU_Conversion</f>
        <v>0</v>
      </c>
      <c r="M174" s="326">
        <f>'Coal and Oil-Gas Ext. Calcs'!L104*BTU_Conversion</f>
        <v>0</v>
      </c>
      <c r="N174" s="326">
        <f>'Coal and Oil-Gas Ext. Calcs'!M104*BTU_Conversion</f>
        <v>0</v>
      </c>
      <c r="O174" s="326">
        <f>'Coal and Oil-Gas Ext. Calcs'!N104*BTU_Conversion</f>
        <v>0</v>
      </c>
      <c r="P174" s="326">
        <f>'Coal and Oil-Gas Ext. Calcs'!O104*BTU_Conversion</f>
        <v>0</v>
      </c>
      <c r="Q174" s="326">
        <f>'Coal and Oil-Gas Ext. Calcs'!P104*BTU_Conversion</f>
        <v>0</v>
      </c>
      <c r="R174" s="326">
        <f>'Coal and Oil-Gas Ext. Calcs'!Q104*BTU_Conversion</f>
        <v>0</v>
      </c>
      <c r="S174" s="326">
        <f>'Coal and Oil-Gas Ext. Calcs'!R104*BTU_Conversion</f>
        <v>0</v>
      </c>
      <c r="T174" s="326">
        <f>'Coal and Oil-Gas Ext. Calcs'!S104*BTU_Conversion</f>
        <v>0</v>
      </c>
      <c r="U174" s="326">
        <f>'Coal and Oil-Gas Ext. Calcs'!T104*BTU_Conversion</f>
        <v>0</v>
      </c>
      <c r="V174" s="326">
        <f>'Coal and Oil-Gas Ext. Calcs'!U104*BTU_Conversion</f>
        <v>0</v>
      </c>
      <c r="W174" s="326">
        <f>'Coal and Oil-Gas Ext. Calcs'!V104*BTU_Conversion</f>
        <v>0</v>
      </c>
      <c r="X174" s="326">
        <f>'Coal and Oil-Gas Ext. Calcs'!W104*BTU_Conversion</f>
        <v>0</v>
      </c>
      <c r="Y174" s="326">
        <f>'Coal and Oil-Gas Ext. Calcs'!X104*BTU_Conversion</f>
        <v>0</v>
      </c>
      <c r="Z174" s="326">
        <f>'Coal and Oil-Gas Ext. Calcs'!Y104*BTU_Conversion</f>
        <v>0</v>
      </c>
      <c r="AA174" s="326">
        <f>'Coal and Oil-Gas Ext. Calcs'!Z104*BTU_Conversion</f>
        <v>0</v>
      </c>
      <c r="AB174" s="326">
        <f>'Coal and Oil-Gas Ext. Calcs'!AA104*BTU_Conversion</f>
        <v>0</v>
      </c>
      <c r="AC174" s="326">
        <f>'Coal and Oil-Gas Ext. Calcs'!AB104*BTU_Conversion</f>
        <v>0</v>
      </c>
      <c r="AD174" s="326">
        <f>'Coal and Oil-Gas Ext. Calcs'!AC104*BTU_Conversion</f>
        <v>0</v>
      </c>
      <c r="AE174" s="326">
        <f>'Coal and Oil-Gas Ext. Calcs'!AD104*BTU_Conversion</f>
        <v>0</v>
      </c>
      <c r="AF174" s="326">
        <f>'Coal and Oil-Gas Ext. Calcs'!AE104*BTU_Conversion</f>
        <v>0</v>
      </c>
      <c r="AG174" s="326">
        <f>'Coal and Oil-Gas Ext. Calcs'!AF104*BTU_Conversion</f>
        <v>0</v>
      </c>
    </row>
    <row r="175" spans="1:33" x14ac:dyDescent="0.35">
      <c r="A175"/>
      <c r="B175" s="453"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1:33" x14ac:dyDescent="0.35">
      <c r="A176"/>
      <c r="B176" s="451"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1:33" x14ac:dyDescent="0.35">
      <c r="A177"/>
      <c r="B177" s="451"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1:33" x14ac:dyDescent="0.35">
      <c r="A178"/>
      <c r="B178" s="451"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1:33" x14ac:dyDescent="0.35">
      <c r="A179"/>
      <c r="B179" s="451"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1:33" x14ac:dyDescent="0.35">
      <c r="A180"/>
      <c r="B180" s="451" t="s">
        <v>621</v>
      </c>
      <c r="C180" s="326">
        <f>tirf!W23*BTU_Conversion</f>
        <v>2.3215389646334128E+16</v>
      </c>
      <c r="D180" s="326">
        <f>tirf!X23*BTU_Conversion</f>
        <v>2.3252501720618488E+16</v>
      </c>
      <c r="E180" s="326">
        <f>tirf!Y23*BTU_Conversion</f>
        <v>2.3060165587167656E+16</v>
      </c>
      <c r="F180" s="326">
        <f>tirf!Z23*BTU_Conversion</f>
        <v>2.2840718288888256E+16</v>
      </c>
      <c r="G180" s="326">
        <f>tirf!AA23*BTU_Conversion</f>
        <v>2.2561566613318236E+16</v>
      </c>
      <c r="H180" s="326">
        <f>tirf!AB23*BTU_Conversion</f>
        <v>2.220594240805556E+16</v>
      </c>
      <c r="I180" s="326">
        <f>tirf!AC23*BTU_Conversion</f>
        <v>2.207234659583498E+16</v>
      </c>
      <c r="J180" s="326">
        <f>tirf!AD23*BTU_Conversion</f>
        <v>2.1878953719204116E+16</v>
      </c>
      <c r="K180" s="326">
        <f>tirf!AE23*BTU_Conversion</f>
        <v>2.1769535790343704E+16</v>
      </c>
      <c r="L180" s="326">
        <f>tirf!AF23*BTU_Conversion</f>
        <v>2.1592314474417732E+16</v>
      </c>
      <c r="M180" s="326">
        <f>tirf!AG23*BTU_Conversion</f>
        <v>2.1426475906716244E+16</v>
      </c>
      <c r="N180" s="326">
        <f>tirf!AH23*BTU_Conversion</f>
        <v>2.1336648183124272E+16</v>
      </c>
      <c r="O180" s="326">
        <f>tirf!AI23*BTU_Conversion</f>
        <v>2.121097534708624E+16</v>
      </c>
      <c r="P180" s="326">
        <f>tirf!AJ23*BTU_Conversion</f>
        <v>2.1061486151171544E+16</v>
      </c>
      <c r="Q180" s="326">
        <f>tirf!AK23*BTU_Conversion</f>
        <v>2.0894918355471616E+16</v>
      </c>
      <c r="R180" s="326">
        <f>tirf!AL23*BTU_Conversion</f>
        <v>2.0449700274882856E+16</v>
      </c>
      <c r="S180" s="326">
        <f>tirf!AM23*BTU_Conversion</f>
        <v>2.04046557158387E+16</v>
      </c>
      <c r="T180" s="326">
        <f>tirf!AN23*BTU_Conversion</f>
        <v>2.0060190923430808E+16</v>
      </c>
      <c r="U180" s="326">
        <f>tirf!AO23*BTU_Conversion</f>
        <v>1.9831161478924648E+16</v>
      </c>
      <c r="V180" s="326">
        <f>tirf!AP23*BTU_Conversion</f>
        <v>1.9624936947492048E+16</v>
      </c>
      <c r="W180" s="326">
        <f>tirf!AQ23*BTU_Conversion</f>
        <v>1.9377217284538404E+16</v>
      </c>
      <c r="X180" s="326">
        <f>tirf!AR23*BTU_Conversion</f>
        <v>1.8965927402990528E+16</v>
      </c>
      <c r="Y180" s="326">
        <f>tirf!AS23*BTU_Conversion</f>
        <v>1.8744888017419536E+16</v>
      </c>
      <c r="Z180" s="326">
        <f>tirf!AT23*BTU_Conversion</f>
        <v>1.8470644284956888E+16</v>
      </c>
      <c r="AA180" s="326">
        <f>tirf!AU23*BTU_Conversion</f>
        <v>1.8236663813648236E+16</v>
      </c>
      <c r="AB180" s="326">
        <f>tirf!AV23*BTU_Conversion</f>
        <v>1.8062780502334568E+16</v>
      </c>
      <c r="AC180" s="326">
        <f>tirf!AW23*BTU_Conversion</f>
        <v>1.7903695386512764E+16</v>
      </c>
      <c r="AD180" s="326">
        <f>tirf!AX23*BTU_Conversion</f>
        <v>1.7676140740024838E+16</v>
      </c>
      <c r="AE180" s="326">
        <f>tirf!AY23*BTU_Conversion</f>
        <v>1.749819653947544E+16</v>
      </c>
      <c r="AF180" s="326">
        <f>tirf!AZ23*BTU_Conversion</f>
        <v>1.7320871296902358E+16</v>
      </c>
      <c r="AG180" s="326">
        <f>tirf!BA23*BTU_Conversion</f>
        <v>1.7099655295886796E+16</v>
      </c>
    </row>
    <row r="181" spans="1:33" x14ac:dyDescent="0.35">
      <c r="A181"/>
      <c r="B181" s="451"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1:33" x14ac:dyDescent="0.35">
      <c r="A182"/>
      <c r="B182" s="453"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1:33" x14ac:dyDescent="0.35">
      <c r="A183"/>
      <c r="B183" s="451"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1:33" x14ac:dyDescent="0.35">
      <c r="A184"/>
      <c r="B184" s="451"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1:33" x14ac:dyDescent="0.35">
      <c r="A185"/>
      <c r="B185" s="451"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1:33" x14ac:dyDescent="0.35">
      <c r="A186"/>
      <c r="B186" s="451"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1:33" x14ac:dyDescent="0.35">
      <c r="A187"/>
      <c r="B187" s="454"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1:33" x14ac:dyDescent="0.35">
      <c r="A188"/>
      <c r="B188" s="454"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1:33" x14ac:dyDescent="0.35">
      <c r="A189"/>
      <c r="B189" s="454"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1:33" x14ac:dyDescent="0.35">
      <c r="A190"/>
      <c r="B190" s="455"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1:33" x14ac:dyDescent="0.35">
      <c r="A191"/>
      <c r="B191" s="456"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1:33" x14ac:dyDescent="0.35">
      <c r="A192"/>
      <c r="B192" s="457"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1:33" x14ac:dyDescent="0.35">
      <c r="A193"/>
      <c r="B193" s="458"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1:33" x14ac:dyDescent="0.35">
      <c r="A194"/>
      <c r="B194" s="451"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1:33" x14ac:dyDescent="0.35">
      <c r="A195"/>
      <c r="B195" s="451"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1:33" x14ac:dyDescent="0.35">
      <c r="A196"/>
      <c r="B196" s="453"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1:33" x14ac:dyDescent="0.3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35">
      <c r="A198"/>
      <c r="B198" s="353"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35">
      <c r="A199"/>
      <c r="B199" s="451"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1:33" x14ac:dyDescent="0.35">
      <c r="A200"/>
      <c r="B200" s="452" t="s">
        <v>614</v>
      </c>
      <c r="C200" s="357">
        <f>'Coal and Oil-Gas Ext. Calcs'!B93*BTU_Conversion</f>
        <v>0</v>
      </c>
      <c r="D200" s="357">
        <f>'Coal and Oil-Gas Ext. Calcs'!C93*BTU_Conversion</f>
        <v>0</v>
      </c>
      <c r="E200" s="357">
        <f>'Coal and Oil-Gas Ext. Calcs'!D93*BTU_Conversion</f>
        <v>0</v>
      </c>
      <c r="F200" s="357">
        <f>'Coal and Oil-Gas Ext. Calcs'!E93*BTU_Conversion</f>
        <v>0</v>
      </c>
      <c r="G200" s="357">
        <f>'Coal and Oil-Gas Ext. Calcs'!F93*BTU_Conversion</f>
        <v>0</v>
      </c>
      <c r="H200" s="357">
        <f>'Coal and Oil-Gas Ext. Calcs'!G93*BTU_Conversion</f>
        <v>0</v>
      </c>
      <c r="I200" s="357">
        <f>'Coal and Oil-Gas Ext. Calcs'!H93*BTU_Conversion</f>
        <v>0</v>
      </c>
      <c r="J200" s="357">
        <f>'Coal and Oil-Gas Ext. Calcs'!I93*BTU_Conversion</f>
        <v>0</v>
      </c>
      <c r="K200" s="357">
        <f>'Coal and Oil-Gas Ext. Calcs'!J93*BTU_Conversion</f>
        <v>0</v>
      </c>
      <c r="L200" s="357">
        <f>'Coal and Oil-Gas Ext. Calcs'!K93*BTU_Conversion</f>
        <v>0</v>
      </c>
      <c r="M200" s="357">
        <f>'Coal and Oil-Gas Ext. Calcs'!L93*BTU_Conversion</f>
        <v>0</v>
      </c>
      <c r="N200" s="357">
        <f>'Coal and Oil-Gas Ext. Calcs'!M93*BTU_Conversion</f>
        <v>0</v>
      </c>
      <c r="O200" s="357">
        <f>'Coal and Oil-Gas Ext. Calcs'!N93*BTU_Conversion</f>
        <v>0</v>
      </c>
      <c r="P200" s="357">
        <f>'Coal and Oil-Gas Ext. Calcs'!O93*BTU_Conversion</f>
        <v>0</v>
      </c>
      <c r="Q200" s="357">
        <f>'Coal and Oil-Gas Ext. Calcs'!P93*BTU_Conversion</f>
        <v>0</v>
      </c>
      <c r="R200" s="357">
        <f>'Coal and Oil-Gas Ext. Calcs'!Q93*BTU_Conversion</f>
        <v>0</v>
      </c>
      <c r="S200" s="357">
        <f>'Coal and Oil-Gas Ext. Calcs'!R93*BTU_Conversion</f>
        <v>0</v>
      </c>
      <c r="T200" s="357">
        <f>'Coal and Oil-Gas Ext. Calcs'!S93*BTU_Conversion</f>
        <v>0</v>
      </c>
      <c r="U200" s="357">
        <f>'Coal and Oil-Gas Ext. Calcs'!T93*BTU_Conversion</f>
        <v>0</v>
      </c>
      <c r="V200" s="357">
        <f>'Coal and Oil-Gas Ext. Calcs'!U93*BTU_Conversion</f>
        <v>0</v>
      </c>
      <c r="W200" s="357">
        <f>'Coal and Oil-Gas Ext. Calcs'!V93*BTU_Conversion</f>
        <v>0</v>
      </c>
      <c r="X200" s="357">
        <f>'Coal and Oil-Gas Ext. Calcs'!W93*BTU_Conversion</f>
        <v>0</v>
      </c>
      <c r="Y200" s="357">
        <f>'Coal and Oil-Gas Ext. Calcs'!X93*BTU_Conversion</f>
        <v>0</v>
      </c>
      <c r="Z200" s="357">
        <f>'Coal and Oil-Gas Ext. Calcs'!Y93*BTU_Conversion</f>
        <v>0</v>
      </c>
      <c r="AA200" s="357">
        <f>'Coal and Oil-Gas Ext. Calcs'!Z93*BTU_Conversion</f>
        <v>0</v>
      </c>
      <c r="AB200" s="357">
        <f>'Coal and Oil-Gas Ext. Calcs'!AA93*BTU_Conversion</f>
        <v>0</v>
      </c>
      <c r="AC200" s="357">
        <f>'Coal and Oil-Gas Ext. Calcs'!AB93*BTU_Conversion</f>
        <v>0</v>
      </c>
      <c r="AD200" s="357">
        <f>'Coal and Oil-Gas Ext. Calcs'!AC93*BTU_Conversion</f>
        <v>0</v>
      </c>
      <c r="AE200" s="357">
        <f>'Coal and Oil-Gas Ext. Calcs'!AD93*BTU_Conversion</f>
        <v>0</v>
      </c>
      <c r="AF200" s="357">
        <f>'Coal and Oil-Gas Ext. Calcs'!AE93*BTU_Conversion</f>
        <v>0</v>
      </c>
      <c r="AG200" s="357">
        <f>'Coal and Oil-Gas Ext. Calcs'!AF93*BTU_Conversion</f>
        <v>0</v>
      </c>
    </row>
    <row r="201" spans="1:33" x14ac:dyDescent="0.35">
      <c r="A201"/>
      <c r="B201" s="452" t="s">
        <v>615</v>
      </c>
      <c r="C201" s="357">
        <f>'Coal and Oil-Gas Ext. Calcs'!B105*BTU_Conversion</f>
        <v>0</v>
      </c>
      <c r="D201" s="357">
        <f>'Coal and Oil-Gas Ext. Calcs'!C105*BTU_Conversion</f>
        <v>0</v>
      </c>
      <c r="E201" s="357">
        <f>'Coal and Oil-Gas Ext. Calcs'!D105*BTU_Conversion</f>
        <v>0</v>
      </c>
      <c r="F201" s="357">
        <f>'Coal and Oil-Gas Ext. Calcs'!E105*BTU_Conversion</f>
        <v>0</v>
      </c>
      <c r="G201" s="357">
        <f>'Coal and Oil-Gas Ext. Calcs'!F105*BTU_Conversion</f>
        <v>0</v>
      </c>
      <c r="H201" s="357">
        <f>'Coal and Oil-Gas Ext. Calcs'!G105*BTU_Conversion</f>
        <v>0</v>
      </c>
      <c r="I201" s="357">
        <f>'Coal and Oil-Gas Ext. Calcs'!H105*BTU_Conversion</f>
        <v>0</v>
      </c>
      <c r="J201" s="357">
        <f>'Coal and Oil-Gas Ext. Calcs'!I105*BTU_Conversion</f>
        <v>0</v>
      </c>
      <c r="K201" s="357">
        <f>'Coal and Oil-Gas Ext. Calcs'!J105*BTU_Conversion</f>
        <v>0</v>
      </c>
      <c r="L201" s="357">
        <f>'Coal and Oil-Gas Ext. Calcs'!K105*BTU_Conversion</f>
        <v>0</v>
      </c>
      <c r="M201" s="357">
        <f>'Coal and Oil-Gas Ext. Calcs'!L105*BTU_Conversion</f>
        <v>0</v>
      </c>
      <c r="N201" s="357">
        <f>'Coal and Oil-Gas Ext. Calcs'!M105*BTU_Conversion</f>
        <v>0</v>
      </c>
      <c r="O201" s="357">
        <f>'Coal and Oil-Gas Ext. Calcs'!N105*BTU_Conversion</f>
        <v>0</v>
      </c>
      <c r="P201" s="357">
        <f>'Coal and Oil-Gas Ext. Calcs'!O105*BTU_Conversion</f>
        <v>0</v>
      </c>
      <c r="Q201" s="357">
        <f>'Coal and Oil-Gas Ext. Calcs'!P105*BTU_Conversion</f>
        <v>0</v>
      </c>
      <c r="R201" s="357">
        <f>'Coal and Oil-Gas Ext. Calcs'!Q105*BTU_Conversion</f>
        <v>0</v>
      </c>
      <c r="S201" s="357">
        <f>'Coal and Oil-Gas Ext. Calcs'!R105*BTU_Conversion</f>
        <v>0</v>
      </c>
      <c r="T201" s="357">
        <f>'Coal and Oil-Gas Ext. Calcs'!S105*BTU_Conversion</f>
        <v>0</v>
      </c>
      <c r="U201" s="357">
        <f>'Coal and Oil-Gas Ext. Calcs'!T105*BTU_Conversion</f>
        <v>0</v>
      </c>
      <c r="V201" s="357">
        <f>'Coal and Oil-Gas Ext. Calcs'!U105*BTU_Conversion</f>
        <v>0</v>
      </c>
      <c r="W201" s="357">
        <f>'Coal and Oil-Gas Ext. Calcs'!V105*BTU_Conversion</f>
        <v>0</v>
      </c>
      <c r="X201" s="357">
        <f>'Coal and Oil-Gas Ext. Calcs'!W105*BTU_Conversion</f>
        <v>0</v>
      </c>
      <c r="Y201" s="357">
        <f>'Coal and Oil-Gas Ext. Calcs'!X105*BTU_Conversion</f>
        <v>0</v>
      </c>
      <c r="Z201" s="357">
        <f>'Coal and Oil-Gas Ext. Calcs'!Y105*BTU_Conversion</f>
        <v>0</v>
      </c>
      <c r="AA201" s="357">
        <f>'Coal and Oil-Gas Ext. Calcs'!Z105*BTU_Conversion</f>
        <v>0</v>
      </c>
      <c r="AB201" s="357">
        <f>'Coal and Oil-Gas Ext. Calcs'!AA105*BTU_Conversion</f>
        <v>0</v>
      </c>
      <c r="AC201" s="357">
        <f>'Coal and Oil-Gas Ext. Calcs'!AB105*BTU_Conversion</f>
        <v>0</v>
      </c>
      <c r="AD201" s="357">
        <f>'Coal and Oil-Gas Ext. Calcs'!AC105*BTU_Conversion</f>
        <v>0</v>
      </c>
      <c r="AE201" s="357">
        <f>'Coal and Oil-Gas Ext. Calcs'!AD105*BTU_Conversion</f>
        <v>0</v>
      </c>
      <c r="AF201" s="357">
        <f>'Coal and Oil-Gas Ext. Calcs'!AE105*BTU_Conversion</f>
        <v>0</v>
      </c>
      <c r="AG201" s="357">
        <f>'Coal and Oil-Gas Ext. Calcs'!AF105*BTU_Conversion</f>
        <v>0</v>
      </c>
    </row>
    <row r="202" spans="1:33" x14ac:dyDescent="0.35">
      <c r="A202"/>
      <c r="B202" s="453"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1:33" x14ac:dyDescent="0.35">
      <c r="A203"/>
      <c r="B203" s="451" t="s">
        <v>617</v>
      </c>
      <c r="C203" s="3">
        <f>SUM(FBT!V19)*BTU_Conversion</f>
        <v>23602613793604.215</v>
      </c>
      <c r="D203" s="3">
        <f>SUM(FBT!W19)*BTU_Conversion</f>
        <v>23661889570355.617</v>
      </c>
      <c r="E203" s="3">
        <f>SUM(FBT!X19)*BTU_Conversion</f>
        <v>23387288739569.258</v>
      </c>
      <c r="F203" s="3">
        <f>SUM(FBT!Y19)*BTU_Conversion</f>
        <v>22474793394349.309</v>
      </c>
      <c r="G203" s="3">
        <f>SUM(FBT!Z19)*BTU_Conversion</f>
        <v>22017363014879.781</v>
      </c>
      <c r="H203" s="3">
        <f>SUM(FBT!AA19)*BTU_Conversion</f>
        <v>21186136075700.438</v>
      </c>
      <c r="I203" s="3">
        <f>SUM(FBT!AB19)*BTU_Conversion</f>
        <v>19981027666644.695</v>
      </c>
      <c r="J203" s="3">
        <f>SUM(FBT!AC19)*BTU_Conversion</f>
        <v>19416264914039.875</v>
      </c>
      <c r="K203" s="3">
        <f>SUM(FBT!AD19)*BTU_Conversion</f>
        <v>18339990278972.418</v>
      </c>
      <c r="L203" s="3">
        <f>SUM(FBT!AE19)*BTU_Conversion</f>
        <v>17128962685993.838</v>
      </c>
      <c r="M203" s="3">
        <f>SUM(FBT!AF19)*BTU_Conversion</f>
        <v>16319466040715.434</v>
      </c>
      <c r="N203" s="3">
        <f>SUM(FBT!AG19)*BTU_Conversion</f>
        <v>15216493670092.775</v>
      </c>
      <c r="O203" s="3">
        <f>SUM(FBT!AH19)*BTU_Conversion</f>
        <v>13853137142691.406</v>
      </c>
      <c r="P203" s="3">
        <f>SUM(FBT!AI19)*BTU_Conversion</f>
        <v>12420506519008.244</v>
      </c>
      <c r="Q203" s="3">
        <f>SUM(FBT!AJ19)*BTU_Conversion</f>
        <v>10900565973210.533</v>
      </c>
      <c r="R203" s="3">
        <f>SUM(FBT!AK19)*BTU_Conversion</f>
        <v>9714190192503.6191</v>
      </c>
      <c r="S203" s="3">
        <f>SUM(FBT!AL19)*BTU_Conversion</f>
        <v>9356007494991.2695</v>
      </c>
      <c r="T203" s="3">
        <f>SUM(FBT!AM19)*BTU_Conversion</f>
        <v>8447014973954.9697</v>
      </c>
      <c r="U203" s="3">
        <f>SUM(FBT!AN19)*BTU_Conversion</f>
        <v>7731032913414.2422</v>
      </c>
      <c r="V203" s="3">
        <f>SUM(FBT!AO19)*BTU_Conversion</f>
        <v>7258120726578.7666</v>
      </c>
      <c r="W203" s="3">
        <f>SUM(FBT!AP19)*BTU_Conversion</f>
        <v>6810804719444.9141</v>
      </c>
      <c r="X203" s="3">
        <f>SUM(FBT!AQ19)*BTU_Conversion</f>
        <v>6666350644193.5459</v>
      </c>
      <c r="Y203" s="3">
        <f>SUM(FBT!AR19)*BTU_Conversion</f>
        <v>6286947203659.0879</v>
      </c>
      <c r="Z203" s="3">
        <f>SUM(FBT!AS19)*BTU_Conversion</f>
        <v>5770974730973.9678</v>
      </c>
      <c r="AA203" s="3">
        <f>SUM(FBT!AT19)*BTU_Conversion</f>
        <v>5439960846704.6572</v>
      </c>
      <c r="AB203" s="3">
        <f>SUM(FBT!AU19)*BTU_Conversion</f>
        <v>4978422906424.7031</v>
      </c>
      <c r="AC203" s="3">
        <f>SUM(FBT!AV19)*BTU_Conversion</f>
        <v>4437887438958.3926</v>
      </c>
      <c r="AD203" s="3">
        <f>SUM(FBT!AW19)*BTU_Conversion</f>
        <v>4100400970830.3521</v>
      </c>
      <c r="AE203" s="3">
        <f>SUM(FBT!AX19)*BTU_Conversion</f>
        <v>3750236009224.5459</v>
      </c>
      <c r="AF203" s="3">
        <f>SUM(FBT!AY19)*BTU_Conversion</f>
        <v>3346497111202.9233</v>
      </c>
      <c r="AG203" s="3">
        <f>SUM(FBT!AZ19)*BTU_Conversion</f>
        <v>3044689974773.8691</v>
      </c>
    </row>
    <row r="204" spans="1:33" x14ac:dyDescent="0.35">
      <c r="A204"/>
      <c r="B204" s="451" t="s">
        <v>618</v>
      </c>
      <c r="C204" s="3">
        <f>SUM(TEL!V19)*BTU_Conversion</f>
        <v>2227215613063.0718</v>
      </c>
      <c r="D204" s="3">
        <f>SUM(TEL!W19)*BTU_Conversion</f>
        <v>2219922516359.3613</v>
      </c>
      <c r="E204" s="3">
        <f>SUM(TEL!X19)*BTU_Conversion</f>
        <v>2071283959712.3928</v>
      </c>
      <c r="F204" s="3">
        <f>SUM(TEL!Y19)*BTU_Conversion</f>
        <v>2046765604456.8076</v>
      </c>
      <c r="G204" s="3">
        <f>SUM(TEL!Z19)*BTU_Conversion</f>
        <v>2033095855608.1216</v>
      </c>
      <c r="H204" s="3">
        <f>SUM(TEL!AA19)*BTU_Conversion</f>
        <v>2021039472367.7229</v>
      </c>
      <c r="I204" s="3">
        <f>SUM(TEL!AB19)*BTU_Conversion</f>
        <v>1845740329347.6951</v>
      </c>
      <c r="J204" s="3">
        <f>SUM(TEL!AC19)*BTU_Conversion</f>
        <v>1807927752171.291</v>
      </c>
      <c r="K204" s="3">
        <f>SUM(TEL!AD19)*BTU_Conversion</f>
        <v>1748896071940.4961</v>
      </c>
      <c r="L204" s="3">
        <f>SUM(TEL!AE19)*BTU_Conversion</f>
        <v>1729202766724.2715</v>
      </c>
      <c r="M204" s="3">
        <f>SUM(TEL!AF19)*BTU_Conversion</f>
        <v>1682941163595.1755</v>
      </c>
      <c r="N204" s="3">
        <f>SUM(TEL!AG19)*BTU_Conversion</f>
        <v>1496189688959.8325</v>
      </c>
      <c r="O204" s="3">
        <f>SUM(TEL!AH19)*BTU_Conversion</f>
        <v>1323782993164.834</v>
      </c>
      <c r="P204" s="3">
        <f>SUM(TEL!AI19)*BTU_Conversion</f>
        <v>1136504702451.4541</v>
      </c>
      <c r="Q204" s="3">
        <f>SUM(TEL!AJ19)*BTU_Conversion</f>
        <v>1088398330941.6355</v>
      </c>
      <c r="R204" s="3">
        <f>SUM(TEL!AK19)*BTU_Conversion</f>
        <v>844351090799.04932</v>
      </c>
      <c r="S204" s="3">
        <f>SUM(TEL!AL19)*BTU_Conversion</f>
        <v>820143825150.64258</v>
      </c>
      <c r="T204" s="3">
        <f>SUM(TEL!AM19)*BTU_Conversion</f>
        <v>687495676477.38708</v>
      </c>
      <c r="U204" s="3">
        <f>SUM(TEL!AN19)*BTU_Conversion</f>
        <v>644979670053.85339</v>
      </c>
      <c r="V204" s="3">
        <f>SUM(TEL!AO19)*BTU_Conversion</f>
        <v>624222908075.4823</v>
      </c>
      <c r="W204" s="3">
        <f>SUM(TEL!AP19)*BTU_Conversion</f>
        <v>603418368884.01392</v>
      </c>
      <c r="X204" s="3">
        <f>SUM(TEL!AQ19)*BTU_Conversion</f>
        <v>600114651579.8457</v>
      </c>
      <c r="Y204" s="3">
        <f>SUM(TEL!AR19)*BTU_Conversion</f>
        <v>505822491689.52496</v>
      </c>
      <c r="Z204" s="3">
        <f>SUM(TEL!AS19)*BTU_Conversion</f>
        <v>481307994996.16168</v>
      </c>
      <c r="AA204" s="3">
        <f>SUM(TEL!AT19)*BTU_Conversion</f>
        <v>478540915227.58411</v>
      </c>
      <c r="AB204" s="3">
        <f>SUM(TEL!AU19)*BTU_Conversion</f>
        <v>474684653445.08954</v>
      </c>
      <c r="AC204" s="3">
        <f>SUM(TEL!AV19)*BTU_Conversion</f>
        <v>402468803958.29596</v>
      </c>
      <c r="AD204" s="3">
        <f>SUM(TEL!AW19)*BTU_Conversion</f>
        <v>378169007454.87329</v>
      </c>
      <c r="AE204" s="3">
        <f>SUM(TEL!AX19)*BTU_Conversion</f>
        <v>353726219532.76001</v>
      </c>
      <c r="AF204" s="3">
        <f>SUM(TEL!AY19)*BTU_Conversion</f>
        <v>347818165938.63586</v>
      </c>
      <c r="AG204" s="3">
        <f>SUM(TEL!AZ19)*BTU_Conversion</f>
        <v>329762769927.93872</v>
      </c>
    </row>
    <row r="205" spans="1:33" x14ac:dyDescent="0.35">
      <c r="A205"/>
      <c r="B205" s="451" t="s">
        <v>619</v>
      </c>
      <c r="C205" s="3">
        <f>SUM(WWP!V19)*BTU_Conversion</f>
        <v>1004943021870.8379</v>
      </c>
      <c r="D205" s="3">
        <f>SUM(WWP!W19)*BTU_Conversion</f>
        <v>926120553125.0708</v>
      </c>
      <c r="E205" s="3">
        <f>SUM(WWP!X19)*BTU_Conversion</f>
        <v>924175529533.03076</v>
      </c>
      <c r="F205" s="3">
        <f>SUM(WWP!Y19)*BTU_Conversion</f>
        <v>906170971048.89246</v>
      </c>
      <c r="G205" s="3">
        <f>SUM(WWP!Z19)*BTU_Conversion</f>
        <v>834927173144.43225</v>
      </c>
      <c r="H205" s="3">
        <f>SUM(WWP!AA19)*BTU_Conversion</f>
        <v>794862596558.81458</v>
      </c>
      <c r="I205" s="3">
        <f>SUM(WWP!AB19)*BTU_Conversion</f>
        <v>742707736719.87964</v>
      </c>
      <c r="J205" s="3">
        <f>SUM(WWP!AC19)*BTU_Conversion</f>
        <v>636173909985.87915</v>
      </c>
      <c r="K205" s="3">
        <f>SUM(WWP!AD19)*BTU_Conversion</f>
        <v>604371239600.02148</v>
      </c>
      <c r="L205" s="3">
        <f>SUM(WWP!AE19)*BTU_Conversion</f>
        <v>572612059805.19592</v>
      </c>
      <c r="M205" s="3">
        <f>SUM(WWP!AF19)*BTU_Conversion</f>
        <v>564331144956.0946</v>
      </c>
      <c r="N205" s="3">
        <f>SUM(WWP!AG19)*BTU_Conversion</f>
        <v>547725707649.3924</v>
      </c>
      <c r="O205" s="3">
        <f>SUM(WWP!AH19)*BTU_Conversion</f>
        <v>542897077461.78223</v>
      </c>
      <c r="P205" s="3">
        <f>SUM(WWP!AI19)*BTU_Conversion</f>
        <v>525806936404.2724</v>
      </c>
      <c r="Q205" s="3">
        <f>SUM(WWP!AJ19)*BTU_Conversion</f>
        <v>511471632989.17133</v>
      </c>
      <c r="R205" s="3">
        <f>SUM(WWP!AK19)*BTU_Conversion</f>
        <v>466001511189.11151</v>
      </c>
      <c r="S205" s="3">
        <f>SUM(WWP!AL19)*BTU_Conversion</f>
        <v>452348161917.02661</v>
      </c>
      <c r="T205" s="3">
        <f>SUM(WWP!AM19)*BTU_Conversion</f>
        <v>419145272439.27417</v>
      </c>
      <c r="U205" s="3">
        <f>SUM(WWP!AN19)*BTU_Conversion</f>
        <v>414039429100.46631</v>
      </c>
      <c r="V205" s="3">
        <f>SUM(WWP!AO19)*BTU_Conversion</f>
        <v>410232181793.03302</v>
      </c>
      <c r="W205" s="3">
        <f>SUM(WWP!AP19)*BTU_Conversion</f>
        <v>407536441464.80396</v>
      </c>
      <c r="X205" s="3">
        <f>SUM(WWP!AQ19)*BTU_Conversion</f>
        <v>312723716508.60162</v>
      </c>
      <c r="Y205" s="3">
        <f>SUM(WWP!AR19)*BTU_Conversion</f>
        <v>301749466316.54846</v>
      </c>
      <c r="Z205" s="3">
        <f>SUM(WWP!AS19)*BTU_Conversion</f>
        <v>283535529118.53503</v>
      </c>
      <c r="AA205" s="3">
        <f>SUM(WWP!AT19)*BTU_Conversion</f>
        <v>236066679938.88058</v>
      </c>
      <c r="AB205" s="3">
        <f>SUM(WWP!AU19)*BTU_Conversion</f>
        <v>214047825055.33716</v>
      </c>
      <c r="AC205" s="3">
        <f>SUM(WWP!AV19)*BTU_Conversion</f>
        <v>188899115799.41632</v>
      </c>
      <c r="AD205" s="3">
        <f>SUM(WWP!AW19)*BTU_Conversion</f>
        <v>139970413271.58319</v>
      </c>
      <c r="AE205" s="3">
        <f>SUM(WWP!AX19)*BTU_Conversion</f>
        <v>127221953315.99774</v>
      </c>
      <c r="AF205" s="3">
        <f>SUM(WWP!AY19)*BTU_Conversion</f>
        <v>112709602468.86734</v>
      </c>
      <c r="AG205" s="3">
        <f>SUM(WWP!AZ19)*BTU_Conversion</f>
        <v>107448177736.59993</v>
      </c>
    </row>
    <row r="206" spans="1:33" x14ac:dyDescent="0.35">
      <c r="A206"/>
      <c r="B206" s="451" t="s">
        <v>620</v>
      </c>
      <c r="C206" s="3">
        <f>SUM(PPA!V26)*BTU_Conversion</f>
        <v>14859183580923.412</v>
      </c>
      <c r="D206" s="3">
        <f>SUM(PPA!W26)*BTU_Conversion</f>
        <v>14608572614577.729</v>
      </c>
      <c r="E206" s="3">
        <f>SUM(PPA!X26)*BTU_Conversion</f>
        <v>14132927833605.332</v>
      </c>
      <c r="F206" s="3">
        <f>SUM(PPA!Y26)*BTU_Conversion</f>
        <v>13740974930042.547</v>
      </c>
      <c r="G206" s="3">
        <f>SUM(PPA!Z26)*BTU_Conversion</f>
        <v>13353607006572.275</v>
      </c>
      <c r="H206" s="3">
        <f>SUM(PPA!AA26)*BTU_Conversion</f>
        <v>12993330380041.604</v>
      </c>
      <c r="I206" s="3">
        <f>SUM(PPA!AB26)*BTU_Conversion</f>
        <v>12634703623965.135</v>
      </c>
      <c r="J206" s="3">
        <f>SUM(PPA!AC26)*BTU_Conversion</f>
        <v>12280395986347.729</v>
      </c>
      <c r="K206" s="3">
        <f>SUM(PPA!AD26)*BTU_Conversion</f>
        <v>11921653575187.861</v>
      </c>
      <c r="L206" s="3">
        <f>SUM(PPA!AE26)*BTU_Conversion</f>
        <v>11508467787410.93</v>
      </c>
      <c r="M206" s="3">
        <f>SUM(PPA!AF26)*BTU_Conversion</f>
        <v>11092680219867.037</v>
      </c>
      <c r="N206" s="3">
        <f>SUM(PPA!AG26)*BTU_Conversion</f>
        <v>10504706623768.014</v>
      </c>
      <c r="O206" s="3">
        <f>SUM(PPA!AH26)*BTU_Conversion</f>
        <v>10091134513964.482</v>
      </c>
      <c r="P206" s="3">
        <f>SUM(PPA!AI26)*BTU_Conversion</f>
        <v>9322246536619.1836</v>
      </c>
      <c r="Q206" s="3">
        <f>SUM(PPA!AJ26)*BTU_Conversion</f>
        <v>7905575404428.9775</v>
      </c>
      <c r="R206" s="3">
        <f>SUM(PPA!AK26)*BTU_Conversion</f>
        <v>7356499520668.2041</v>
      </c>
      <c r="S206" s="3">
        <f>SUM(PPA!AL26)*BTU_Conversion</f>
        <v>6983289274376.0059</v>
      </c>
      <c r="T206" s="3">
        <f>SUM(PPA!AM26)*BTU_Conversion</f>
        <v>5685272316883.6719</v>
      </c>
      <c r="U206" s="3">
        <f>SUM(PPA!AN26)*BTU_Conversion</f>
        <v>5575978821403.3262</v>
      </c>
      <c r="V206" s="3">
        <f>SUM(PPA!AO26)*BTU_Conversion</f>
        <v>5380752750957.8652</v>
      </c>
      <c r="W206" s="3">
        <f>SUM(PPA!AP26)*BTU_Conversion</f>
        <v>4800374999045.9736</v>
      </c>
      <c r="X206" s="3">
        <f>SUM(PPA!AQ26)*BTU_Conversion</f>
        <v>4239358189872.0044</v>
      </c>
      <c r="Y206" s="3">
        <f>SUM(PPA!AR26)*BTU_Conversion</f>
        <v>3856172739866.0156</v>
      </c>
      <c r="Z206" s="3">
        <f>SUM(PPA!AS26)*BTU_Conversion</f>
        <v>3650704842593.4453</v>
      </c>
      <c r="AA206" s="3">
        <f>SUM(PPA!AT26)*BTU_Conversion</f>
        <v>3426634939513.1143</v>
      </c>
      <c r="AB206" s="3">
        <f>SUM(PPA!AU26)*BTU_Conversion</f>
        <v>2844595619292.0747</v>
      </c>
      <c r="AC206" s="3">
        <f>SUM(PPA!AV26)*BTU_Conversion</f>
        <v>2833777330521.3325</v>
      </c>
      <c r="AD206" s="3">
        <f>SUM(PPA!AW26)*BTU_Conversion</f>
        <v>2668011976077.4893</v>
      </c>
      <c r="AE206" s="3">
        <f>SUM(PPA!AX26)*BTU_Conversion</f>
        <v>2457181559739.8057</v>
      </c>
      <c r="AF206" s="3">
        <f>SUM(PPA!AY26)*BTU_Conversion</f>
        <v>2216648057447.9131</v>
      </c>
      <c r="AG206" s="3">
        <f>SUM(PPA!AZ26)*BTU_Conversion</f>
        <v>1976415346593.4258</v>
      </c>
    </row>
    <row r="207" spans="1:33" x14ac:dyDescent="0.35">
      <c r="A207"/>
      <c r="B207" s="451" t="s">
        <v>621</v>
      </c>
      <c r="C207" s="3">
        <f>SUM(cenrf!X44)*BTU_Conversion</f>
        <v>137477781298211.94</v>
      </c>
      <c r="D207" s="3">
        <f>SUM(cenrf!Y44)*BTU_Conversion</f>
        <v>136052749177783.33</v>
      </c>
      <c r="E207" s="3">
        <f>SUM(cenrf!Z44)*BTU_Conversion</f>
        <v>133544551007200.91</v>
      </c>
      <c r="F207" s="3">
        <f>SUM(cenrf!AA44)*BTU_Conversion</f>
        <v>129707243081563.3</v>
      </c>
      <c r="G207" s="3">
        <f>SUM(cenrf!AB44)*BTU_Conversion</f>
        <v>126920214947907.41</v>
      </c>
      <c r="H207" s="3">
        <f>SUM(cenrf!AC44)*BTU_Conversion</f>
        <v>124657223001210.36</v>
      </c>
      <c r="I207" s="3">
        <f>SUM(cenrf!AD44)*BTU_Conversion</f>
        <v>122131650275221.55</v>
      </c>
      <c r="J207" s="3">
        <f>SUM(cenrf!AE44)*BTU_Conversion</f>
        <v>119195108910535.52</v>
      </c>
      <c r="K207" s="3">
        <f>SUM(cenrf!AF44)*BTU_Conversion</f>
        <v>117334151669912.97</v>
      </c>
      <c r="L207" s="3">
        <f>SUM(cenrf!AG44)*BTU_Conversion</f>
        <v>115751744181292.56</v>
      </c>
      <c r="M207" s="3">
        <f>SUM(cenrf!AH44)*BTU_Conversion</f>
        <v>113265587968264.39</v>
      </c>
      <c r="N207" s="3">
        <f>SUM(cenrf!AI44)*BTU_Conversion</f>
        <v>109093616199785.86</v>
      </c>
      <c r="O207" s="3">
        <f>SUM(cenrf!AJ44)*BTU_Conversion</f>
        <v>107050732215483.73</v>
      </c>
      <c r="P207" s="3">
        <f>SUM(cenrf!AK44)*BTU_Conversion</f>
        <v>104134039734791.97</v>
      </c>
      <c r="Q207" s="3">
        <f>SUM(cenrf!AL44)*BTU_Conversion</f>
        <v>101640352191036.67</v>
      </c>
      <c r="R207" s="3">
        <f>SUM(cenrf!AM44)*BTU_Conversion</f>
        <v>98989021363534.047</v>
      </c>
      <c r="S207" s="3">
        <f>SUM(cenrf!AN44)*BTU_Conversion</f>
        <v>97309558121560.422</v>
      </c>
      <c r="T207" s="3">
        <f>SUM(cenrf!AO44)*BTU_Conversion</f>
        <v>94963360580890.047</v>
      </c>
      <c r="U207" s="3">
        <f>SUM(cenrf!AP44)*BTU_Conversion</f>
        <v>91730085365379.219</v>
      </c>
      <c r="V207" s="3">
        <f>SUM(cenrf!AQ44)*BTU_Conversion</f>
        <v>88519838663927.797</v>
      </c>
      <c r="W207" s="3">
        <f>SUM(cenrf!AR44)*BTU_Conversion</f>
        <v>86583759836279.547</v>
      </c>
      <c r="X207" s="3">
        <f>SUM(cenrf!AS44)*BTU_Conversion</f>
        <v>84091985887173.391</v>
      </c>
      <c r="Y207" s="3">
        <f>SUM(cenrf!AT44)*BTU_Conversion</f>
        <v>81104657650848.922</v>
      </c>
      <c r="Z207" s="3">
        <f>SUM(cenrf!AU44)*BTU_Conversion</f>
        <v>76861589763452.031</v>
      </c>
      <c r="AA207" s="3">
        <f>SUM(cenrf!AV44)*BTU_Conversion</f>
        <v>74272793790110.047</v>
      </c>
      <c r="AB207" s="3">
        <f>SUM(cenrf!AW44)*BTU_Conversion</f>
        <v>72398764911850.672</v>
      </c>
      <c r="AC207" s="3">
        <f>SUM(cenrf!AX44)*BTU_Conversion</f>
        <v>70007036432992.602</v>
      </c>
      <c r="AD207" s="3">
        <f>SUM(cenrf!AY44)*BTU_Conversion</f>
        <v>67255617210305.578</v>
      </c>
      <c r="AE207" s="3">
        <f>SUM(cenrf!AZ44)*BTU_Conversion</f>
        <v>65474412521749.719</v>
      </c>
      <c r="AF207" s="3">
        <f>SUM(cenrf!BA44)*BTU_Conversion</f>
        <v>63448877974816.563</v>
      </c>
      <c r="AG207" s="3">
        <f>SUM(cenrf!BB44)*BTU_Conversion</f>
        <v>61133726663052.359</v>
      </c>
    </row>
    <row r="208" spans="1:33" x14ac:dyDescent="0.35">
      <c r="A208"/>
      <c r="B208" s="451" t="s">
        <v>622</v>
      </c>
      <c r="C208" s="3">
        <f>SUM(CHI!V26,CHI!V48)*BTU_Conversion</f>
        <v>134021618412471.91</v>
      </c>
      <c r="D208" s="3">
        <f>SUM(CHI!W26,CHI!W48)*BTU_Conversion</f>
        <v>131793912632047.92</v>
      </c>
      <c r="E208" s="3">
        <f>SUM(CHI!X26,CHI!X48)*BTU_Conversion</f>
        <v>127255055509354.16</v>
      </c>
      <c r="F208" s="3">
        <f>SUM(CHI!Y26,CHI!Y48)*BTU_Conversion</f>
        <v>119829962609693.3</v>
      </c>
      <c r="G208" s="3">
        <f>SUM(CHI!Z26,CHI!Z48)*BTU_Conversion</f>
        <v>117605637481068.03</v>
      </c>
      <c r="H208" s="3">
        <f>SUM(CHI!AA26,CHI!AA48)*BTU_Conversion</f>
        <v>112091843556360.92</v>
      </c>
      <c r="I208" s="3">
        <f>SUM(CHI!AB26,CHI!AB48)*BTU_Conversion</f>
        <v>105575264999623.78</v>
      </c>
      <c r="J208" s="3">
        <f>SUM(CHI!AC26,CHI!AC48)*BTU_Conversion</f>
        <v>93076708589916.828</v>
      </c>
      <c r="K208" s="3">
        <f>SUM(CHI!AD26,CHI!AD48)*BTU_Conversion</f>
        <v>89107202790438.844</v>
      </c>
      <c r="L208" s="3">
        <f>SUM(CHI!AE26,CHI!AE48)*BTU_Conversion</f>
        <v>88928997017287.203</v>
      </c>
      <c r="M208" s="3">
        <f>SUM(CHI!AF26,CHI!AF48)*BTU_Conversion</f>
        <v>76946834392944.219</v>
      </c>
      <c r="N208" s="3">
        <f>SUM(CHI!AG26,CHI!AG48)*BTU_Conversion</f>
        <v>76117352410909.406</v>
      </c>
      <c r="O208" s="3">
        <f>SUM(CHI!AH26,CHI!AH48)*BTU_Conversion</f>
        <v>67901433732874.547</v>
      </c>
      <c r="P208" s="3">
        <f>SUM(CHI!AI26,CHI!AI48)*BTU_Conversion</f>
        <v>62048928908634.844</v>
      </c>
      <c r="Q208" s="3">
        <f>SUM(CHI!AJ26,CHI!AJ48)*BTU_Conversion</f>
        <v>57401022605241.781</v>
      </c>
      <c r="R208" s="3">
        <f>SUM(CHI!AK26,CHI!AK48)*BTU_Conversion</f>
        <v>51661079671105.125</v>
      </c>
      <c r="S208" s="3">
        <f>SUM(CHI!AL26,CHI!AL48)*BTU_Conversion</f>
        <v>51378032778146.633</v>
      </c>
      <c r="T208" s="3">
        <f>SUM(CHI!AM26,CHI!AM48)*BTU_Conversion</f>
        <v>47146269442863.07</v>
      </c>
      <c r="U208" s="3">
        <f>SUM(CHI!AN26,CHI!AN48)*BTU_Conversion</f>
        <v>43764753526850.094</v>
      </c>
      <c r="V208" s="3">
        <f>SUM(CHI!AO26,CHI!AO48)*BTU_Conversion</f>
        <v>40937652835994.016</v>
      </c>
      <c r="W208" s="3">
        <f>SUM(CHI!AP26,CHI!AP48)*BTU_Conversion</f>
        <v>38499348805056.648</v>
      </c>
      <c r="X208" s="3">
        <f>SUM(CHI!AQ26,CHI!AQ48)*BTU_Conversion</f>
        <v>35397043627999.195</v>
      </c>
      <c r="Y208" s="3">
        <f>SUM(CHI!AR26,CHI!AR48)*BTU_Conversion</f>
        <v>32168934386284.496</v>
      </c>
      <c r="Z208" s="3">
        <f>SUM(CHI!AS26,CHI!AS48)*BTU_Conversion</f>
        <v>27930229476209.938</v>
      </c>
      <c r="AA208" s="3">
        <f>SUM(CHI!AT26,CHI!AT48)*BTU_Conversion</f>
        <v>26505806709179.582</v>
      </c>
      <c r="AB208" s="3">
        <f>SUM(CHI!AU26,CHI!AU48)*BTU_Conversion</f>
        <v>23705298310731.77</v>
      </c>
      <c r="AC208" s="3">
        <f>SUM(CHI!AV26,CHI!AV48)*BTU_Conversion</f>
        <v>20685085962620.52</v>
      </c>
      <c r="AD208" s="3">
        <f>SUM(CHI!AW26,CHI!AW48)*BTU_Conversion</f>
        <v>15633397414958.176</v>
      </c>
      <c r="AE208" s="3">
        <f>SUM(CHI!AX26,CHI!AX48)*BTU_Conversion</f>
        <v>13839659239019.055</v>
      </c>
      <c r="AF208" s="3">
        <f>SUM(CHI!AY26,CHI!AY48)*BTU_Conversion</f>
        <v>13510942134640.76</v>
      </c>
      <c r="AG208" s="3">
        <f>SUM(CHI!AZ26,CHI!AZ48)*BTU_Conversion</f>
        <v>10363339569286.229</v>
      </c>
    </row>
    <row r="209" spans="1:33" x14ac:dyDescent="0.35">
      <c r="A209"/>
      <c r="B209" s="453"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1:33" x14ac:dyDescent="0.35">
      <c r="A210"/>
      <c r="B210" s="451" t="s">
        <v>624</v>
      </c>
      <c r="C210" s="3">
        <f>SUM(gla!X44)*BTU_Conversion</f>
        <v>1022802617.0120548</v>
      </c>
      <c r="D210" s="3">
        <f>SUM(gla!Y44)*BTU_Conversion</f>
        <v>1118479945.6950293</v>
      </c>
      <c r="E210" s="3">
        <f>SUM(gla!Z44)*BTU_Conversion</f>
        <v>1166301525.6001267</v>
      </c>
      <c r="F210" s="3">
        <f>SUM(gla!AA44)*BTU_Conversion</f>
        <v>1372431758.2080445</v>
      </c>
      <c r="G210" s="3">
        <f>SUM(gla!AB44)*BTU_Conversion</f>
        <v>1510437852.413923</v>
      </c>
      <c r="H210" s="3">
        <f>SUM(gla!AC44)*BTU_Conversion</f>
        <v>1657103820.1532536</v>
      </c>
      <c r="I210" s="3">
        <f>SUM(gla!AD44)*BTU_Conversion</f>
        <v>1813779733.296726</v>
      </c>
      <c r="J210" s="3">
        <f>SUM(gla!AE44)*BTU_Conversion</f>
        <v>1953611915.7239742</v>
      </c>
      <c r="K210" s="3">
        <f>SUM(gla!AF44)*BTU_Conversion</f>
        <v>2048050135.1831701</v>
      </c>
      <c r="L210" s="3">
        <f>SUM(gla!AG44)*BTU_Conversion</f>
        <v>1677365210.0455744</v>
      </c>
      <c r="M210" s="3">
        <f>SUM(gla!AH44)*BTU_Conversion</f>
        <v>1400239051.9869256</v>
      </c>
      <c r="N210" s="3">
        <f>SUM(gla!AI44)*BTU_Conversion</f>
        <v>1182041404.212558</v>
      </c>
      <c r="O210" s="3">
        <f>SUM(gla!AJ44)*BTU_Conversion</f>
        <v>979070615.54523683</v>
      </c>
      <c r="P210" s="3">
        <f>SUM(gla!AK44)*BTU_Conversion</f>
        <v>824653524.85388124</v>
      </c>
      <c r="Q210" s="3">
        <f>SUM(gla!AL44)*BTU_Conversion</f>
        <v>807596577.93711317</v>
      </c>
      <c r="R210" s="3">
        <f>SUM(gla!AM44)*BTU_Conversion</f>
        <v>815795110.20486498</v>
      </c>
      <c r="S210" s="3">
        <f>SUM(gla!AN44)*BTU_Conversion</f>
        <v>814279031.61811137</v>
      </c>
      <c r="T210" s="3">
        <f>SUM(gla!AO44)*BTU_Conversion</f>
        <v>802411840.65648437</v>
      </c>
      <c r="U210" s="3">
        <f>SUM(gla!AP44)*BTU_Conversion</f>
        <v>781561387.2286644</v>
      </c>
      <c r="V210" s="3">
        <f>SUM(gla!AQ44)*BTU_Conversion</f>
        <v>760762022.59156847</v>
      </c>
      <c r="W210" s="3">
        <f>SUM(gla!AR44)*BTU_Conversion</f>
        <v>687522406.97588694</v>
      </c>
      <c r="X210" s="3">
        <f>SUM(gla!AS44)*BTU_Conversion</f>
        <v>616909503.77826846</v>
      </c>
      <c r="Y210" s="3">
        <f>SUM(gla!AT44)*BTU_Conversion</f>
        <v>533307406.47871119</v>
      </c>
      <c r="Z210" s="3">
        <f>SUM(gla!AU44)*BTU_Conversion</f>
        <v>473614772.29173172</v>
      </c>
      <c r="AA210" s="3">
        <f>SUM(gla!AV44)*BTU_Conversion</f>
        <v>424462721.38010836</v>
      </c>
      <c r="AB210" s="3">
        <f>SUM(gla!AW44)*BTU_Conversion</f>
        <v>403964833.38270426</v>
      </c>
      <c r="AC210" s="3">
        <f>SUM(gla!AX44)*BTU_Conversion</f>
        <v>360953927.5287022</v>
      </c>
      <c r="AD210" s="3">
        <f>SUM(gla!AY44)*BTU_Conversion</f>
        <v>309682020.45889866</v>
      </c>
      <c r="AE210" s="3">
        <f>SUM(gla!AZ44)*BTU_Conversion</f>
        <v>276804587.86525339</v>
      </c>
      <c r="AF210" s="3">
        <f>SUM(gla!BA44)*BTU_Conversion</f>
        <v>241457618.44659954</v>
      </c>
      <c r="AG210" s="3">
        <f>SUM(gla!BB44)*BTU_Conversion</f>
        <v>206516117.13914877</v>
      </c>
    </row>
    <row r="211" spans="1:33" x14ac:dyDescent="0.35">
      <c r="A211"/>
      <c r="B211" s="451" t="s">
        <v>625</v>
      </c>
      <c r="C211" s="3">
        <f>SUM(cem!X44,cer!X44)*BTU_Conversion</f>
        <v>17892581882262.629</v>
      </c>
      <c r="D211" s="3">
        <f>SUM(cem!Y44,cer!Y44)*BTU_Conversion</f>
        <v>17815429596181.426</v>
      </c>
      <c r="E211" s="3">
        <f>SUM(cem!Z44,cer!Z44)*BTU_Conversion</f>
        <v>17439410739992.58</v>
      </c>
      <c r="F211" s="3">
        <f>SUM(cem!AA44,cer!AA44)*BTU_Conversion</f>
        <v>16270219229552.592</v>
      </c>
      <c r="G211" s="3">
        <f>SUM(cem!AB44,cer!AB44)*BTU_Conversion</f>
        <v>15593475850450.768</v>
      </c>
      <c r="H211" s="3">
        <f>SUM(cem!AC44,cer!AC44)*BTU_Conversion</f>
        <v>14495232341555.154</v>
      </c>
      <c r="I211" s="3">
        <f>SUM(cem!AD44,cer!AD44)*BTU_Conversion</f>
        <v>14496088582366.16</v>
      </c>
      <c r="J211" s="3">
        <f>SUM(cem!AE44,cer!AE44)*BTU_Conversion</f>
        <v>14048272190612.094</v>
      </c>
      <c r="K211" s="3">
        <f>SUM(cem!AF44,cer!AF44)*BTU_Conversion</f>
        <v>13647277652579.457</v>
      </c>
      <c r="L211" s="3">
        <f>SUM(cem!AG44,cer!AG44)*BTU_Conversion</f>
        <v>13518499164883.211</v>
      </c>
      <c r="M211" s="3">
        <f>SUM(cem!AH44,cer!AH44)*BTU_Conversion</f>
        <v>13106392689866.066</v>
      </c>
      <c r="N211" s="3">
        <f>SUM(cem!AI44,cer!AI44)*BTU_Conversion</f>
        <v>12752037804623.041</v>
      </c>
      <c r="O211" s="3">
        <f>SUM(cem!AJ44,cer!AJ44)*BTU_Conversion</f>
        <v>12132661119709.15</v>
      </c>
      <c r="P211" s="3">
        <f>SUM(cem!AK44,cer!AK44)*BTU_Conversion</f>
        <v>11679619236826.623</v>
      </c>
      <c r="Q211" s="3">
        <f>SUM(cem!AL44,cer!AL44)*BTU_Conversion</f>
        <v>10916346579084.477</v>
      </c>
      <c r="R211" s="3">
        <f>SUM(cem!AM44,cer!AM44)*BTU_Conversion</f>
        <v>10651881543649.361</v>
      </c>
      <c r="S211" s="3">
        <f>SUM(cem!AN44,cer!AN44)*BTU_Conversion</f>
        <v>10569399012753.361</v>
      </c>
      <c r="T211" s="3">
        <f>SUM(cem!AO44,cer!AO44)*BTU_Conversion</f>
        <v>9980880410679.5508</v>
      </c>
      <c r="U211" s="3">
        <f>SUM(cem!AP44,cer!AP44)*BTU_Conversion</f>
        <v>9833082108960.5742</v>
      </c>
      <c r="V211" s="3">
        <f>SUM(cem!AQ44,cer!AQ44)*BTU_Conversion</f>
        <v>9106398006459.7324</v>
      </c>
      <c r="W211" s="3">
        <f>SUM(cem!AR44,cer!AR44)*BTU_Conversion</f>
        <v>8752936149896.4805</v>
      </c>
      <c r="X211" s="3">
        <f>SUM(cem!AS44,cer!AS44)*BTU_Conversion</f>
        <v>7593655486545.3701</v>
      </c>
      <c r="Y211" s="3">
        <f>SUM(cem!AT44,cer!AT44)*BTU_Conversion</f>
        <v>6981760190705.3984</v>
      </c>
      <c r="Z211" s="3">
        <f>SUM(cem!AU44,cer!AU44)*BTU_Conversion</f>
        <v>5763323371378.6357</v>
      </c>
      <c r="AA211" s="3">
        <f>SUM(cem!AV44,cer!AV44)*BTU_Conversion</f>
        <v>5160451469595.9834</v>
      </c>
      <c r="AB211" s="3">
        <f>SUM(cem!AW44,cer!AW44)*BTU_Conversion</f>
        <v>4535208341916.042</v>
      </c>
      <c r="AC211" s="3">
        <f>SUM(cem!AX44,cer!AX44)*BTU_Conversion</f>
        <v>4453872190690.2852</v>
      </c>
      <c r="AD211" s="3">
        <f>SUM(cem!AY44,cer!AY44)*BTU_Conversion</f>
        <v>3667570654341.8096</v>
      </c>
      <c r="AE211" s="3">
        <f>SUM(cem!AZ44,cer!AZ44)*BTU_Conversion</f>
        <v>3373330158406.251</v>
      </c>
      <c r="AF211" s="3">
        <f>SUM(cem!BA44,cer!BA44)*BTU_Conversion</f>
        <v>3199605801457.959</v>
      </c>
      <c r="AG211" s="3">
        <f>SUM(cem!BB44,cer!BB44)*BTU_Conversion</f>
        <v>2913145442552.6904</v>
      </c>
    </row>
    <row r="212" spans="1:33" x14ac:dyDescent="0.35">
      <c r="A212"/>
      <c r="B212" s="451" t="s">
        <v>626</v>
      </c>
      <c r="C212" s="3">
        <f>SUM(ISI!V25)*BTU_Conversion</f>
        <v>14908222849997.393</v>
      </c>
      <c r="D212" s="3">
        <f>SUM(ISI!W25)*BTU_Conversion</f>
        <v>14900064037927.115</v>
      </c>
      <c r="E212" s="3">
        <f>SUM(ISI!X25)*BTU_Conversion</f>
        <v>14902505955300.834</v>
      </c>
      <c r="F212" s="3">
        <f>SUM(ISI!Y25)*BTU_Conversion</f>
        <v>13676417344249.143</v>
      </c>
      <c r="G212" s="3">
        <f>SUM(ISI!Z25)*BTU_Conversion</f>
        <v>13592757180984.004</v>
      </c>
      <c r="H212" s="3">
        <f>SUM(ISI!AA25)*BTU_Conversion</f>
        <v>13571920684485.211</v>
      </c>
      <c r="I212" s="3">
        <f>SUM(ISI!AB25)*BTU_Conversion</f>
        <v>13400032789339.902</v>
      </c>
      <c r="J212" s="3">
        <f>SUM(ISI!AC25)*BTU_Conversion</f>
        <v>13335680971798.072</v>
      </c>
      <c r="K212" s="3">
        <f>SUM(ISI!AD25)*BTU_Conversion</f>
        <v>13075829420157.973</v>
      </c>
      <c r="L212" s="3">
        <f>SUM(ISI!AE25)*BTU_Conversion</f>
        <v>12991051254530.26</v>
      </c>
      <c r="M212" s="3">
        <f>SUM(ISI!AF25)*BTU_Conversion</f>
        <v>12753528922705.658</v>
      </c>
      <c r="N212" s="3">
        <f>SUM(ISI!AG25)*BTU_Conversion</f>
        <v>12664315114980.713</v>
      </c>
      <c r="O212" s="3">
        <f>SUM(ISI!AH25)*BTU_Conversion</f>
        <v>12617495683344.76</v>
      </c>
      <c r="P212" s="3">
        <f>SUM(ISI!AI25)*BTU_Conversion</f>
        <v>12471398302481.836</v>
      </c>
      <c r="Q212" s="3">
        <f>SUM(ISI!AJ25)*BTU_Conversion</f>
        <v>12348507500949.381</v>
      </c>
      <c r="R212" s="3">
        <f>SUM(ISI!AK25)*BTU_Conversion</f>
        <v>12212532435232.119</v>
      </c>
      <c r="S212" s="3">
        <f>SUM(ISI!AL25)*BTU_Conversion</f>
        <v>12073356363922.559</v>
      </c>
      <c r="T212" s="3">
        <f>SUM(ISI!AM25)*BTU_Conversion</f>
        <v>12009202890563.715</v>
      </c>
      <c r="U212" s="3">
        <f>SUM(ISI!AN25)*BTU_Conversion</f>
        <v>11717972568369.463</v>
      </c>
      <c r="V212" s="3">
        <f>SUM(ISI!AO25)*BTU_Conversion</f>
        <v>11562030902175.268</v>
      </c>
      <c r="W212" s="3">
        <f>SUM(ISI!AP25)*BTU_Conversion</f>
        <v>11429688691784.973</v>
      </c>
      <c r="X212" s="3">
        <f>SUM(ISI!AQ25)*BTU_Conversion</f>
        <v>11366946120996.926</v>
      </c>
      <c r="Y212" s="3">
        <f>SUM(ISI!AR25)*BTU_Conversion</f>
        <v>11284746216755.309</v>
      </c>
      <c r="Z212" s="3">
        <f>SUM(ISI!AS25)*BTU_Conversion</f>
        <v>11171935408468.021</v>
      </c>
      <c r="AA212" s="3">
        <f>SUM(ISI!AT25)*BTU_Conversion</f>
        <v>11030630129133.854</v>
      </c>
      <c r="AB212" s="3">
        <f>SUM(ISI!AU25)*BTU_Conversion</f>
        <v>10885886873722.598</v>
      </c>
      <c r="AC212" s="3">
        <f>SUM(ISI!AV25)*BTU_Conversion</f>
        <v>10781662426911.834</v>
      </c>
      <c r="AD212" s="3">
        <f>SUM(ISI!AW25)*BTU_Conversion</f>
        <v>10663789575797.125</v>
      </c>
      <c r="AE212" s="3">
        <f>SUM(ISI!AX25)*BTU_Conversion</f>
        <v>10549806579851.49</v>
      </c>
      <c r="AF212" s="3">
        <f>SUM(ISI!AY25)*BTU_Conversion</f>
        <v>10238141895054.67</v>
      </c>
      <c r="AG212" s="3">
        <f>SUM(ISI!AZ25)*BTU_Conversion</f>
        <v>9984427529907.0234</v>
      </c>
    </row>
    <row r="213" spans="1:33" x14ac:dyDescent="0.35">
      <c r="A213"/>
      <c r="B213" s="451" t="s">
        <v>627</v>
      </c>
      <c r="C213" s="3">
        <f>SUM(NFM!V27)*BTU_Conversion</f>
        <v>4539337289416.9902</v>
      </c>
      <c r="D213" s="3">
        <f>SUM(NFM!W27)*BTU_Conversion</f>
        <v>4384656546579.5806</v>
      </c>
      <c r="E213" s="3">
        <f>SUM(NFM!X27)*BTU_Conversion</f>
        <v>4270215002351.4834</v>
      </c>
      <c r="F213" s="3">
        <f>SUM(NFM!Y27)*BTU_Conversion</f>
        <v>4116539563677.2959</v>
      </c>
      <c r="G213" s="3">
        <f>SUM(NFM!Z27)*BTU_Conversion</f>
        <v>3991274000028.6162</v>
      </c>
      <c r="H213" s="3">
        <f>SUM(NFM!AA27)*BTU_Conversion</f>
        <v>3875837847858.9404</v>
      </c>
      <c r="I213" s="3">
        <f>SUM(NFM!AB27)*BTU_Conversion</f>
        <v>3778020022311.5205</v>
      </c>
      <c r="J213" s="3">
        <f>SUM(NFM!AC27)*BTU_Conversion</f>
        <v>3686412658034.9297</v>
      </c>
      <c r="K213" s="3">
        <f>SUM(NFM!AD27)*BTU_Conversion</f>
        <v>3600215519863.188</v>
      </c>
      <c r="L213" s="3">
        <f>SUM(NFM!AE27)*BTU_Conversion</f>
        <v>3400425421117.291</v>
      </c>
      <c r="M213" s="3">
        <f>SUM(NFM!AF27)*BTU_Conversion</f>
        <v>3218300959110.4077</v>
      </c>
      <c r="N213" s="3">
        <f>SUM(NFM!AG27)*BTU_Conversion</f>
        <v>3152280464534.3608</v>
      </c>
      <c r="O213" s="3">
        <f>SUM(NFM!AH27)*BTU_Conversion</f>
        <v>3029892005560.4175</v>
      </c>
      <c r="P213" s="3">
        <f>SUM(NFM!AI27)*BTU_Conversion</f>
        <v>2924013196018.167</v>
      </c>
      <c r="Q213" s="3">
        <f>SUM(NFM!AJ27)*BTU_Conversion</f>
        <v>2817514207681.9907</v>
      </c>
      <c r="R213" s="3">
        <f>SUM(NFM!AK27)*BTU_Conversion</f>
        <v>2696457407934.8545</v>
      </c>
      <c r="S213" s="3">
        <f>SUM(NFM!AL27)*BTU_Conversion</f>
        <v>2589705539245.4106</v>
      </c>
      <c r="T213" s="3">
        <f>SUM(NFM!AM27)*BTU_Conversion</f>
        <v>2497750042106.6484</v>
      </c>
      <c r="U213" s="3">
        <f>SUM(NFM!AN27)*BTU_Conversion</f>
        <v>2351249212085.2803</v>
      </c>
      <c r="V213" s="3">
        <f>SUM(NFM!AO27)*BTU_Conversion</f>
        <v>2209071935018.7485</v>
      </c>
      <c r="W213" s="3">
        <f>SUM(NFM!AP27)*BTU_Conversion</f>
        <v>2108265759879.179</v>
      </c>
      <c r="X213" s="3">
        <f>SUM(NFM!AQ27)*BTU_Conversion</f>
        <v>2017703215593.499</v>
      </c>
      <c r="Y213" s="3">
        <f>SUM(NFM!AR27)*BTU_Conversion</f>
        <v>1933375460219.926</v>
      </c>
      <c r="Z213" s="3">
        <f>SUM(NFM!AS27)*BTU_Conversion</f>
        <v>1873379366400.2542</v>
      </c>
      <c r="AA213" s="3">
        <f>SUM(NFM!AT27)*BTU_Conversion</f>
        <v>1813946285882.7546</v>
      </c>
      <c r="AB213" s="3">
        <f>SUM(NFM!AU27)*BTU_Conversion</f>
        <v>1688813840041.5786</v>
      </c>
      <c r="AC213" s="3">
        <f>SUM(NFM!AV27)*BTU_Conversion</f>
        <v>1515926255787.0728</v>
      </c>
      <c r="AD213" s="3">
        <f>SUM(NFM!AW27)*BTU_Conversion</f>
        <v>1058658986444.9144</v>
      </c>
      <c r="AE213" s="3">
        <f>SUM(NFM!AX27)*BTU_Conversion</f>
        <v>988618430735.99768</v>
      </c>
      <c r="AF213" s="3">
        <f>SUM(NFM!AY27)*BTU_Conversion</f>
        <v>940082382486.68274</v>
      </c>
      <c r="AG213" s="3">
        <f>SUM(NFM!AZ27)*BTU_Conversion</f>
        <v>746883732683.11255</v>
      </c>
    </row>
    <row r="214" spans="1:33" x14ac:dyDescent="0.35">
      <c r="A214"/>
      <c r="B214" s="454"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1:33" x14ac:dyDescent="0.35">
      <c r="A215"/>
      <c r="B215" s="454"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1:33" x14ac:dyDescent="0.35">
      <c r="A216"/>
      <c r="B216" s="454"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1:33" x14ac:dyDescent="0.35">
      <c r="A217"/>
      <c r="B217" s="455" t="s">
        <v>631</v>
      </c>
      <c r="C217" s="3">
        <f>SUM(MAE!V19)*BTU_Conversion</f>
        <v>7764840041835.1504</v>
      </c>
      <c r="D217" s="3">
        <f>SUM(MAE!W19)*BTU_Conversion</f>
        <v>7718280536332.6172</v>
      </c>
      <c r="E217" s="3">
        <f>SUM(MAE!X19)*BTU_Conversion</f>
        <v>7618902807228.4014</v>
      </c>
      <c r="F217" s="3">
        <f>SUM(MAE!Y19)*BTU_Conversion</f>
        <v>7510188830065.1826</v>
      </c>
      <c r="G217" s="3">
        <f>SUM(MAE!Z19)*BTU_Conversion</f>
        <v>7397441046893.4443</v>
      </c>
      <c r="H217" s="3">
        <f>SUM(MAE!AA19)*BTU_Conversion</f>
        <v>7288694383449.3027</v>
      </c>
      <c r="I217" s="3">
        <f>SUM(MAE!AB19)*BTU_Conversion</f>
        <v>7180989327740.5273</v>
      </c>
      <c r="J217" s="3">
        <f>SUM(MAE!AC19)*BTU_Conversion</f>
        <v>7066156439947.1328</v>
      </c>
      <c r="K217" s="3">
        <f>SUM(MAE!AD19)*BTU_Conversion</f>
        <v>6948825718416.3477</v>
      </c>
      <c r="L217" s="3">
        <f>SUM(MAE!AE19)*BTU_Conversion</f>
        <v>6821837519640.7773</v>
      </c>
      <c r="M217" s="3">
        <f>SUM(MAE!AF19)*BTU_Conversion</f>
        <v>6699622382836.1904</v>
      </c>
      <c r="N217" s="3">
        <f>SUM(MAE!AG19)*BTU_Conversion</f>
        <v>6487442863173.2158</v>
      </c>
      <c r="O217" s="3">
        <f>SUM(MAE!AH19)*BTU_Conversion</f>
        <v>6480678175296.5215</v>
      </c>
      <c r="P217" s="3">
        <f>SUM(MAE!AI19)*BTU_Conversion</f>
        <v>5820550369304.4307</v>
      </c>
      <c r="Q217" s="3">
        <f>SUM(MAE!AJ19)*BTU_Conversion</f>
        <v>5566729523978.5527</v>
      </c>
      <c r="R217" s="3">
        <f>SUM(MAE!AK19)*BTU_Conversion</f>
        <v>5508509079466.2871</v>
      </c>
      <c r="S217" s="3">
        <f>SUM(MAE!AL19)*BTU_Conversion</f>
        <v>5247699901766.9395</v>
      </c>
      <c r="T217" s="3">
        <f>SUM(MAE!AM19)*BTU_Conversion</f>
        <v>4578139597881.25</v>
      </c>
      <c r="U217" s="3">
        <f>SUM(MAE!AN19)*BTU_Conversion</f>
        <v>4352129511537.3892</v>
      </c>
      <c r="V217" s="3">
        <f>SUM(MAE!AO19)*BTU_Conversion</f>
        <v>3937769015673.9272</v>
      </c>
      <c r="W217" s="3">
        <f>SUM(MAE!AP19)*BTU_Conversion</f>
        <v>3815232591336.4575</v>
      </c>
      <c r="X217" s="3">
        <f>SUM(MAE!AQ19)*BTU_Conversion</f>
        <v>3750007842859.9478</v>
      </c>
      <c r="Y217" s="3">
        <f>SUM(MAE!AR19)*BTU_Conversion</f>
        <v>3626994742792.4063</v>
      </c>
      <c r="Z217" s="3">
        <f>SUM(MAE!AS19)*BTU_Conversion</f>
        <v>3449212246204.2637</v>
      </c>
      <c r="AA217" s="3">
        <f>SUM(MAE!AT19)*BTU_Conversion</f>
        <v>3026299343837.7041</v>
      </c>
      <c r="AB217" s="3">
        <f>SUM(MAE!AU19)*BTU_Conversion</f>
        <v>2183536025645.4116</v>
      </c>
      <c r="AC217" s="3">
        <f>SUM(MAE!AV19)*BTU_Conversion</f>
        <v>2146627583171.9658</v>
      </c>
      <c r="AD217" s="3">
        <f>SUM(MAE!AW19)*BTU_Conversion</f>
        <v>2000545602153.8306</v>
      </c>
      <c r="AE217" s="3">
        <f>SUM(MAE!AX19)*BTU_Conversion</f>
        <v>1892054333787.0095</v>
      </c>
      <c r="AF217" s="3">
        <f>SUM(MAE!AY19)*BTU_Conversion</f>
        <v>1838388290173.3323</v>
      </c>
      <c r="AG217" s="3">
        <f>SUM(MAE!AZ19)*BTU_Conversion</f>
        <v>1792908784822.5117</v>
      </c>
    </row>
    <row r="218" spans="1:33" x14ac:dyDescent="0.35">
      <c r="A218"/>
      <c r="B218" s="456" t="s">
        <v>632</v>
      </c>
      <c r="C218" s="3">
        <f>SUM(TRE!V19)*BTU_Conversion</f>
        <v>388094870154.36597</v>
      </c>
      <c r="D218" s="3">
        <f>SUM(TRE!W19)*BTU_Conversion</f>
        <v>389156295254.89142</v>
      </c>
      <c r="E218" s="3">
        <f>SUM(TRE!X19)*BTU_Conversion</f>
        <v>387155703250.86676</v>
      </c>
      <c r="F218" s="3">
        <f>SUM(TRE!Y19)*BTU_Conversion</f>
        <v>384348100641.19971</v>
      </c>
      <c r="G218" s="3">
        <f>SUM(TRE!Z19)*BTU_Conversion</f>
        <v>381326958291.64221</v>
      </c>
      <c r="H218" s="3">
        <f>SUM(TRE!AA19)*BTU_Conversion</f>
        <v>378312630435.28534</v>
      </c>
      <c r="I218" s="3">
        <f>SUM(TRE!AB19)*BTU_Conversion</f>
        <v>375194308973.67694</v>
      </c>
      <c r="J218" s="3">
        <f>SUM(TRE!AC19)*BTU_Conversion</f>
        <v>372171159600.43372</v>
      </c>
      <c r="K218" s="3">
        <f>SUM(TRE!AD19)*BTU_Conversion</f>
        <v>368582693864.75702</v>
      </c>
      <c r="L218" s="3">
        <f>SUM(TRE!AE19)*BTU_Conversion</f>
        <v>364266346675.69806</v>
      </c>
      <c r="M218" s="3">
        <f>SUM(TRE!AF19)*BTU_Conversion</f>
        <v>360244071642.14624</v>
      </c>
      <c r="N218" s="3">
        <f>SUM(TRE!AG19)*BTU_Conversion</f>
        <v>362417983376.97632</v>
      </c>
      <c r="O218" s="3">
        <f>SUM(TRE!AH19)*BTU_Conversion</f>
        <v>364958003328.31494</v>
      </c>
      <c r="P218" s="3">
        <f>SUM(TRE!AI19)*BTU_Conversion</f>
        <v>365984357367.16901</v>
      </c>
      <c r="Q218" s="3">
        <f>SUM(TRE!AJ19)*BTU_Conversion</f>
        <v>361578266412.72632</v>
      </c>
      <c r="R218" s="3">
        <f>SUM(TRE!AK19)*BTU_Conversion</f>
        <v>336318790459.62451</v>
      </c>
      <c r="S218" s="3">
        <f>SUM(TRE!AL19)*BTU_Conversion</f>
        <v>320615738471.61169</v>
      </c>
      <c r="T218" s="3">
        <f>SUM(TRE!AM19)*BTU_Conversion</f>
        <v>315108771581.32758</v>
      </c>
      <c r="U218" s="3">
        <f>SUM(TRE!AN19)*BTU_Conversion</f>
        <v>315141055139.49719</v>
      </c>
      <c r="V218" s="3">
        <f>SUM(TRE!AO19)*BTU_Conversion</f>
        <v>312399689504.27466</v>
      </c>
      <c r="W218" s="3">
        <f>SUM(TRE!AP19)*BTU_Conversion</f>
        <v>308527660193.80402</v>
      </c>
      <c r="X218" s="3">
        <f>SUM(TRE!AQ19)*BTU_Conversion</f>
        <v>283330769672.34979</v>
      </c>
      <c r="Y218" s="3">
        <f>SUM(TRE!AR19)*BTU_Conversion</f>
        <v>270274069966.6748</v>
      </c>
      <c r="Z218" s="3">
        <f>SUM(TRE!AS19)*BTU_Conversion</f>
        <v>238006141816.01935</v>
      </c>
      <c r="AA218" s="3">
        <f>SUM(TRE!AT19)*BTU_Conversion</f>
        <v>200278979875.54092</v>
      </c>
      <c r="AB218" s="3">
        <f>SUM(TRE!AU19)*BTU_Conversion</f>
        <v>170065618980.53922</v>
      </c>
      <c r="AC218" s="3">
        <f>SUM(TRE!AV19)*BTU_Conversion</f>
        <v>166155707742.51587</v>
      </c>
      <c r="AD218" s="3">
        <f>SUM(TRE!AW19)*BTU_Conversion</f>
        <v>157755536071.30615</v>
      </c>
      <c r="AE218" s="3">
        <f>SUM(TRE!AX19)*BTU_Conversion</f>
        <v>147424397447.59543</v>
      </c>
      <c r="AF218" s="3">
        <f>SUM(TRE!AY19)*BTU_Conversion</f>
        <v>140464016123.37436</v>
      </c>
      <c r="AG218" s="3">
        <f>SUM(TRE!AZ19)*BTU_Conversion</f>
        <v>134553515708.26979</v>
      </c>
    </row>
    <row r="219" spans="1:33" x14ac:dyDescent="0.35">
      <c r="A219"/>
      <c r="B219" s="457"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1:33" x14ac:dyDescent="0.35">
      <c r="A220"/>
      <c r="B220" s="458" t="s">
        <v>634</v>
      </c>
      <c r="C220" s="3">
        <f>SUM(OIS!V19,neos!X44)*BTU_Conversion</f>
        <v>14895017254032.369</v>
      </c>
      <c r="D220" s="3">
        <f>SUM(OIS!W19,neos!Y44)*BTU_Conversion</f>
        <v>14972046962650.182</v>
      </c>
      <c r="E220" s="3">
        <f>SUM(OIS!X19,neos!Z44)*BTU_Conversion</f>
        <v>15082710700537.805</v>
      </c>
      <c r="F220" s="3">
        <f>SUM(OIS!Y19,neos!AA44)*BTU_Conversion</f>
        <v>14767736519012.645</v>
      </c>
      <c r="G220" s="3">
        <f>SUM(OIS!Z19,neos!AB44)*BTU_Conversion</f>
        <v>14457170235493.785</v>
      </c>
      <c r="H220" s="3">
        <f>SUM(OIS!AA19,neos!AC44)*BTU_Conversion</f>
        <v>14265691646160.871</v>
      </c>
      <c r="I220" s="3">
        <f>SUM(OIS!AB19,neos!AD44)*BTU_Conversion</f>
        <v>13754164689368.43</v>
      </c>
      <c r="J220" s="3">
        <f>SUM(OIS!AC19,neos!AE44)*BTU_Conversion</f>
        <v>13090623376044.326</v>
      </c>
      <c r="K220" s="3">
        <f>SUM(OIS!AD19,neos!AF44)*BTU_Conversion</f>
        <v>12653557150830.629</v>
      </c>
      <c r="L220" s="3">
        <f>SUM(OIS!AE19,neos!AG44)*BTU_Conversion</f>
        <v>12152211563816.877</v>
      </c>
      <c r="M220" s="3">
        <f>SUM(OIS!AF19,neos!AH44)*BTU_Conversion</f>
        <v>11182599966733.924</v>
      </c>
      <c r="N220" s="3">
        <f>SUM(OIS!AG19,neos!AI44)*BTU_Conversion</f>
        <v>9343510164493.0371</v>
      </c>
      <c r="O220" s="3">
        <f>SUM(OIS!AH19,neos!AJ44)*BTU_Conversion</f>
        <v>8871154839273.5879</v>
      </c>
      <c r="P220" s="3">
        <f>SUM(OIS!AI19,neos!AK44)*BTU_Conversion</f>
        <v>8556724353853.6963</v>
      </c>
      <c r="Q220" s="3">
        <f>SUM(OIS!AJ19,neos!AL44)*BTU_Conversion</f>
        <v>7586722548749.8516</v>
      </c>
      <c r="R220" s="3">
        <f>SUM(OIS!AK19,neos!AM44)*BTU_Conversion</f>
        <v>6685539775692.4668</v>
      </c>
      <c r="S220" s="3">
        <f>SUM(OIS!AL19,neos!AN44)*BTU_Conversion</f>
        <v>6708151149930.3975</v>
      </c>
      <c r="T220" s="3">
        <f>SUM(OIS!AM19,neos!AO44)*BTU_Conversion</f>
        <v>6650510478976.4053</v>
      </c>
      <c r="U220" s="3">
        <f>SUM(OIS!AN19,neos!AP44)*BTU_Conversion</f>
        <v>6598641795486.8125</v>
      </c>
      <c r="V220" s="3">
        <f>SUM(OIS!AO19,neos!AQ44)*BTU_Conversion</f>
        <v>6547616094015.7441</v>
      </c>
      <c r="W220" s="3">
        <f>SUM(OIS!AP19,neos!AR44)*BTU_Conversion</f>
        <v>6501819548336.5625</v>
      </c>
      <c r="X220" s="3">
        <f>SUM(OIS!AQ19,neos!AS44)*BTU_Conversion</f>
        <v>6507339577490.2148</v>
      </c>
      <c r="Y220" s="3">
        <f>SUM(OIS!AR19,neos!AT44)*BTU_Conversion</f>
        <v>6509632228489.1982</v>
      </c>
      <c r="Z220" s="3">
        <f>SUM(OIS!AS19,neos!AU44)*BTU_Conversion</f>
        <v>6169683142220.7422</v>
      </c>
      <c r="AA220" s="3">
        <f>SUM(OIS!AT19,neos!AV44)*BTU_Conversion</f>
        <v>5895673887586.7451</v>
      </c>
      <c r="AB220" s="3">
        <f>SUM(OIS!AU19,neos!AW44)*BTU_Conversion</f>
        <v>5701785243867.5391</v>
      </c>
      <c r="AC220" s="3">
        <f>SUM(OIS!AV19,neos!AX44)*BTU_Conversion</f>
        <v>5329234480007.6865</v>
      </c>
      <c r="AD220" s="3">
        <f>SUM(OIS!AW19,neos!AY44)*BTU_Conversion</f>
        <v>4984613126256.792</v>
      </c>
      <c r="AE220" s="3">
        <f>SUM(OIS!AX19,neos!AZ44)*BTU_Conversion</f>
        <v>4720861918388.7334</v>
      </c>
      <c r="AF220" s="3">
        <f>SUM(OIS!AY19,neos!BA44)*BTU_Conversion</f>
        <v>4496809830325.3789</v>
      </c>
      <c r="AG220" s="3">
        <f>SUM(OIS!AZ19,neos!BB44)*BTU_Conversion</f>
        <v>4145276592913.7441</v>
      </c>
    </row>
    <row r="221" spans="1:33" x14ac:dyDescent="0.35">
      <c r="A221"/>
      <c r="B221" s="451"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1:33" x14ac:dyDescent="0.35">
      <c r="A222"/>
      <c r="B222" s="451"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1:33" x14ac:dyDescent="0.35">
      <c r="A223"/>
      <c r="B223" s="453"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1:33" x14ac:dyDescent="0.3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35">
      <c r="A225"/>
      <c r="B225" s="353" t="s">
        <v>859</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35">
      <c r="A226"/>
      <c r="B226" s="451"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1:33" x14ac:dyDescent="0.35">
      <c r="A227"/>
      <c r="B227" s="452" t="s">
        <v>614</v>
      </c>
      <c r="C227" s="357">
        <f>'Coal and Oil-Gas Ext. Calcs'!B94*BTU_Conversion</f>
        <v>5596720535.5792542</v>
      </c>
      <c r="D227" s="357">
        <f>'Coal and Oil-Gas Ext. Calcs'!C94*BTU_Conversion</f>
        <v>5492537723.3528347</v>
      </c>
      <c r="E227" s="357">
        <f>'Coal and Oil-Gas Ext. Calcs'!D94*BTU_Conversion</f>
        <v>5367093748.4019613</v>
      </c>
      <c r="F227" s="357">
        <f>'Coal and Oil-Gas Ext. Calcs'!E94*BTU_Conversion</f>
        <v>5242642875.2576246</v>
      </c>
      <c r="G227" s="357">
        <f>'Coal and Oil-Gas Ext. Calcs'!F94*BTU_Conversion</f>
        <v>5154668221.8635216</v>
      </c>
      <c r="H227" s="357">
        <f>'Coal and Oil-Gas Ext. Calcs'!G94*BTU_Conversion</f>
        <v>5093604674.7129326</v>
      </c>
      <c r="I227" s="357">
        <f>'Coal and Oil-Gas Ext. Calcs'!H94*BTU_Conversion</f>
        <v>5079832791.0754004</v>
      </c>
      <c r="J227" s="357">
        <f>'Coal and Oil-Gas Ext. Calcs'!I94*BTU_Conversion</f>
        <v>5067237924.2822285</v>
      </c>
      <c r="K227" s="357">
        <f>'Coal and Oil-Gas Ext. Calcs'!J94*BTU_Conversion</f>
        <v>5060421020.2407398</v>
      </c>
      <c r="L227" s="357">
        <f>'Coal and Oil-Gas Ext. Calcs'!K94*BTU_Conversion</f>
        <v>4995357531.7483912</v>
      </c>
      <c r="M227" s="357">
        <f>'Coal and Oil-Gas Ext. Calcs'!L94*BTU_Conversion</f>
        <v>4959826526.8617668</v>
      </c>
      <c r="N227" s="357">
        <f>'Coal and Oil-Gas Ext. Calcs'!M94*BTU_Conversion</f>
        <v>4886502195.199935</v>
      </c>
      <c r="O227" s="357">
        <f>'Coal and Oil-Gas Ext. Calcs'!N94*BTU_Conversion</f>
        <v>4738464044.3890066</v>
      </c>
      <c r="P227" s="357">
        <f>'Coal and Oil-Gas Ext. Calcs'!O94*BTU_Conversion</f>
        <v>4620229433.2561407</v>
      </c>
      <c r="Q227" s="357">
        <f>'Coal and Oil-Gas Ext. Calcs'!P94*BTU_Conversion</f>
        <v>4534448999.2992067</v>
      </c>
      <c r="R227" s="357">
        <f>'Coal and Oil-Gas Ext. Calcs'!Q94*BTU_Conversion</f>
        <v>4465468546.3554363</v>
      </c>
      <c r="S227" s="357">
        <f>'Coal and Oil-Gas Ext. Calcs'!R94*BTU_Conversion</f>
        <v>4437502724.8406687</v>
      </c>
      <c r="T227" s="357">
        <f>'Coal and Oil-Gas Ext. Calcs'!S94*BTU_Conversion</f>
        <v>4371222308.1578417</v>
      </c>
      <c r="U227" s="357">
        <f>'Coal and Oil-Gas Ext. Calcs'!T94*BTU_Conversion</f>
        <v>4320864848.4301834</v>
      </c>
      <c r="V227" s="357">
        <f>'Coal and Oil-Gas Ext. Calcs'!U94*BTU_Conversion</f>
        <v>4274707026.5052505</v>
      </c>
      <c r="W227" s="357">
        <f>'Coal and Oil-Gas Ext. Calcs'!V94*BTU_Conversion</f>
        <v>4225625480.7396517</v>
      </c>
      <c r="X227" s="357">
        <f>'Coal and Oil-Gas Ext. Calcs'!W94*BTU_Conversion</f>
        <v>4203125749.9042125</v>
      </c>
      <c r="Y227" s="357">
        <f>'Coal and Oil-Gas Ext. Calcs'!X94*BTU_Conversion</f>
        <v>4151588794.0443544</v>
      </c>
      <c r="Z227" s="357">
        <f>'Coal and Oil-Gas Ext. Calcs'!Y94*BTU_Conversion</f>
        <v>4094249874.2254539</v>
      </c>
      <c r="AA227" s="357">
        <f>'Coal and Oil-Gas Ext. Calcs'!Z94*BTU_Conversion</f>
        <v>4042378419.5354395</v>
      </c>
      <c r="AB227" s="357">
        <f>'Coal and Oil-Gas Ext. Calcs'!AA94*BTU_Conversion</f>
        <v>3995958985.6890244</v>
      </c>
      <c r="AC227" s="357">
        <f>'Coal and Oil-Gas Ext. Calcs'!AB94*BTU_Conversion</f>
        <v>3945629995.8849893</v>
      </c>
      <c r="AD227" s="357">
        <f>'Coal and Oil-Gas Ext. Calcs'!AC94*BTU_Conversion</f>
        <v>3880512983.3012614</v>
      </c>
      <c r="AE227" s="357">
        <f>'Coal and Oil-Gas Ext. Calcs'!AD94*BTU_Conversion</f>
        <v>3855393125.9528818</v>
      </c>
      <c r="AF227" s="357">
        <f>'Coal and Oil-Gas Ext. Calcs'!AE94*BTU_Conversion</f>
        <v>3768808619.1482425</v>
      </c>
      <c r="AG227" s="357">
        <f>'Coal and Oil-Gas Ext. Calcs'!AF94*BTU_Conversion</f>
        <v>3712560509.1049786</v>
      </c>
    </row>
    <row r="228" spans="1:33" x14ac:dyDescent="0.35">
      <c r="A228"/>
      <c r="B228" s="452" t="s">
        <v>615</v>
      </c>
      <c r="C228" s="357">
        <f>'Coal and Oil-Gas Ext. Calcs'!B106*BTU_Conversion</f>
        <v>466276779620.44672</v>
      </c>
      <c r="D228" s="357">
        <f>'Coal and Oil-Gas Ext. Calcs'!C106*BTU_Conversion</f>
        <v>457597049076.83307</v>
      </c>
      <c r="E228" s="357">
        <f>'Coal and Oil-Gas Ext. Calcs'!D106*BTU_Conversion</f>
        <v>447145997913.7384</v>
      </c>
      <c r="F228" s="357">
        <f>'Coal and Oil-Gas Ext. Calcs'!E106*BTU_Conversion</f>
        <v>436777684544.90082</v>
      </c>
      <c r="G228" s="357">
        <f>'Coal and Oil-Gas Ext. Calcs'!F106*BTU_Conversion</f>
        <v>429448296234.00482</v>
      </c>
      <c r="H228" s="357">
        <f>'Coal and Oil-Gas Ext. Calcs'!G106*BTU_Conversion</f>
        <v>424360939462.02118</v>
      </c>
      <c r="I228" s="357">
        <f>'Coal and Oil-Gas Ext. Calcs'!H106*BTU_Conversion</f>
        <v>423213569406.4693</v>
      </c>
      <c r="J228" s="357">
        <f>'Coal and Oil-Gas Ext. Calcs'!I106*BTU_Conversion</f>
        <v>422164259566.76312</v>
      </c>
      <c r="K228" s="357">
        <f>'Coal and Oil-Gas Ext. Calcs'!J106*BTU_Conversion</f>
        <v>421596326248.80664</v>
      </c>
      <c r="L228" s="357">
        <f>'Coal and Oil-Gas Ext. Calcs'!K106*BTU_Conversion</f>
        <v>416175724363.78784</v>
      </c>
      <c r="M228" s="357">
        <f>'Coal and Oil-Gas Ext. Calcs'!L106*BTU_Conversion</f>
        <v>413215547519.17096</v>
      </c>
      <c r="N228" s="357">
        <f>'Coal and Oil-Gas Ext. Calcs'!M106*BTU_Conversion</f>
        <v>407106714137.59467</v>
      </c>
      <c r="O228" s="357">
        <f>'Coal and Oil-Gas Ext. Calcs'!N106*BTU_Conversion</f>
        <v>394773285698.15924</v>
      </c>
      <c r="P228" s="357">
        <f>'Coal and Oil-Gas Ext. Calcs'!O106*BTU_Conversion</f>
        <v>384922864658.15234</v>
      </c>
      <c r="Q228" s="357">
        <f>'Coal and Oil-Gas Ext. Calcs'!P106*BTU_Conversion</f>
        <v>377776282254.11523</v>
      </c>
      <c r="R228" s="357">
        <f>'Coal and Oil-Gas Ext. Calcs'!Q106*BTU_Conversion</f>
        <v>372029348268.23724</v>
      </c>
      <c r="S228" s="357">
        <f>'Coal and Oil-Gas Ext. Calcs'!R106*BTU_Conversion</f>
        <v>369699445763.28827</v>
      </c>
      <c r="T228" s="357">
        <f>'Coal and Oil-Gas Ext. Calcs'!S106*BTU_Conversion</f>
        <v>364177458548.40021</v>
      </c>
      <c r="U228" s="357">
        <f>'Coal and Oil-Gas Ext. Calcs'!T106*BTU_Conversion</f>
        <v>359982052684.83966</v>
      </c>
      <c r="V228" s="357">
        <f>'Coal and Oil-Gas Ext. Calcs'!U106*BTU_Conversion</f>
        <v>356136529145.71869</v>
      </c>
      <c r="W228" s="357">
        <f>'Coal and Oil-Gas Ext. Calcs'!V106*BTU_Conversion</f>
        <v>352047422864.12225</v>
      </c>
      <c r="X228" s="357">
        <f>'Coal and Oil-Gas Ext. Calcs'!W106*BTU_Conversion</f>
        <v>350172914038.89478</v>
      </c>
      <c r="Y228" s="357">
        <f>'Coal and Oil-Gas Ext. Calcs'!X106*BTU_Conversion</f>
        <v>345879241403.82031</v>
      </c>
      <c r="Z228" s="357">
        <f>'Coal and Oil-Gas Ext. Calcs'!Y106*BTU_Conversion</f>
        <v>341102192646.40814</v>
      </c>
      <c r="AA228" s="357">
        <f>'Coal and Oil-Gas Ext. Calcs'!Z106*BTU_Conversion</f>
        <v>336780652077.54633</v>
      </c>
      <c r="AB228" s="357">
        <f>'Coal and Oil-Gas Ext. Calcs'!AA106*BTU_Conversion</f>
        <v>332913332995.21686</v>
      </c>
      <c r="AC228" s="357">
        <f>'Coal and Oil-Gas Ext. Calcs'!AB106*BTU_Conversion</f>
        <v>328720299032.16815</v>
      </c>
      <c r="AD228" s="357">
        <f>'Coal and Oil-Gas Ext. Calcs'!AC106*BTU_Conversion</f>
        <v>323295237921.28632</v>
      </c>
      <c r="AE228" s="357">
        <f>'Coal and Oil-Gas Ext. Calcs'!AD106*BTU_Conversion</f>
        <v>321202439805.94952</v>
      </c>
      <c r="AF228" s="357">
        <f>'Coal and Oil-Gas Ext. Calcs'!AE106*BTU_Conversion</f>
        <v>313988868082.78796</v>
      </c>
      <c r="AG228" s="357">
        <f>'Coal and Oil-Gas Ext. Calcs'!AF106*BTU_Conversion</f>
        <v>309302697414.80847</v>
      </c>
    </row>
    <row r="229" spans="1:33" x14ac:dyDescent="0.35">
      <c r="A229"/>
      <c r="B229" s="453"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1:33" x14ac:dyDescent="0.35">
      <c r="A230"/>
      <c r="B230" s="451" t="s">
        <v>617</v>
      </c>
      <c r="C230" s="3">
        <f>SUM(FBT!V17)*BTU_Conversion</f>
        <v>14714730493641.801</v>
      </c>
      <c r="D230" s="3">
        <f>SUM(FBT!W17)*BTU_Conversion</f>
        <v>14843612326819.281</v>
      </c>
      <c r="E230" s="3">
        <f>SUM(FBT!X17)*BTU_Conversion</f>
        <v>14947187181426.748</v>
      </c>
      <c r="F230" s="3">
        <f>SUM(FBT!Y17)*BTU_Conversion</f>
        <v>14876267222134.816</v>
      </c>
      <c r="G230" s="3">
        <f>SUM(FBT!Z17)*BTU_Conversion</f>
        <v>14895276651056.717</v>
      </c>
      <c r="H230" s="3">
        <f>SUM(FBT!AA17)*BTU_Conversion</f>
        <v>14912218628063.346</v>
      </c>
      <c r="I230" s="3">
        <f>SUM(FBT!AB17)*BTU_Conversion</f>
        <v>14738652279192.174</v>
      </c>
      <c r="J230" s="3">
        <f>SUM(FBT!AC17)*BTU_Conversion</f>
        <v>14724931683767.922</v>
      </c>
      <c r="K230" s="3">
        <f>SUM(FBT!AD17)*BTU_Conversion</f>
        <v>14614258074431.781</v>
      </c>
      <c r="L230" s="3">
        <f>SUM(FBT!AE17)*BTU_Conversion</f>
        <v>14335385046073.824</v>
      </c>
      <c r="M230" s="3">
        <f>SUM(FBT!AF17)*BTU_Conversion</f>
        <v>14313022622811.186</v>
      </c>
      <c r="N230" s="3">
        <f>SUM(FBT!AG17)*BTU_Conversion</f>
        <v>14135414951819.58</v>
      </c>
      <c r="O230" s="3">
        <f>SUM(FBT!AH17)*BTU_Conversion</f>
        <v>13997150997779.969</v>
      </c>
      <c r="P230" s="3">
        <f>SUM(FBT!AI17)*BTU_Conversion</f>
        <v>13783747235643.814</v>
      </c>
      <c r="Q230" s="3">
        <f>SUM(FBT!AJ17)*BTU_Conversion</f>
        <v>13544088919582.707</v>
      </c>
      <c r="R230" s="3">
        <f>SUM(FBT!AK17)*BTU_Conversion</f>
        <v>13343071313851.811</v>
      </c>
      <c r="S230" s="3">
        <f>SUM(FBT!AL17)*BTU_Conversion</f>
        <v>13412175250253.449</v>
      </c>
      <c r="T230" s="3">
        <f>SUM(FBT!AM17)*BTU_Conversion</f>
        <v>13355190864905.264</v>
      </c>
      <c r="U230" s="3">
        <f>SUM(FBT!AN17)*BTU_Conversion</f>
        <v>13289757861604.039</v>
      </c>
      <c r="V230" s="3">
        <f>SUM(FBT!AO17)*BTU_Conversion</f>
        <v>13242725210377.682</v>
      </c>
      <c r="W230" s="3">
        <f>SUM(FBT!AP17)*BTU_Conversion</f>
        <v>13179425224115.369</v>
      </c>
      <c r="X230" s="3">
        <f>SUM(FBT!AQ17)*BTU_Conversion</f>
        <v>13251212783074.797</v>
      </c>
      <c r="Y230" s="3">
        <f>SUM(FBT!AR17)*BTU_Conversion</f>
        <v>13256352954321.898</v>
      </c>
      <c r="Z230" s="3">
        <f>SUM(FBT!AS17)*BTU_Conversion</f>
        <v>13208935187091.566</v>
      </c>
      <c r="AA230" s="3">
        <f>SUM(FBT!AT17)*BTU_Conversion</f>
        <v>13202130346954.18</v>
      </c>
      <c r="AB230" s="3">
        <f>SUM(FBT!AU17)*BTU_Conversion</f>
        <v>13176791618308.059</v>
      </c>
      <c r="AC230" s="3">
        <f>SUM(FBT!AV17)*BTU_Conversion</f>
        <v>13080182329218.83</v>
      </c>
      <c r="AD230" s="3">
        <f>SUM(FBT!AW17)*BTU_Conversion</f>
        <v>13079541168722.553</v>
      </c>
      <c r="AE230" s="3">
        <f>SUM(FBT!AX17)*BTU_Conversion</f>
        <v>13048915035197.543</v>
      </c>
      <c r="AF230" s="3">
        <f>SUM(FBT!AY17)*BTU_Conversion</f>
        <v>12993192320550.102</v>
      </c>
      <c r="AG230" s="3">
        <f>SUM(FBT!AZ17)*BTU_Conversion</f>
        <v>12989692235305.119</v>
      </c>
    </row>
    <row r="231" spans="1:33" x14ac:dyDescent="0.35">
      <c r="A231"/>
      <c r="B231" s="451" t="s">
        <v>618</v>
      </c>
      <c r="C231" s="3">
        <f>SUM(TEL!V17)*BTU_Conversion</f>
        <v>1609872429887.9355</v>
      </c>
      <c r="D231" s="3">
        <f>SUM(TEL!W17)*BTU_Conversion</f>
        <v>1590330586361.7224</v>
      </c>
      <c r="E231" s="3">
        <f>SUM(TEL!X17)*BTU_Conversion</f>
        <v>1564337042782.5562</v>
      </c>
      <c r="F231" s="3">
        <f>SUM(TEL!Y17)*BTU_Conversion</f>
        <v>1565084033557.6038</v>
      </c>
      <c r="G231" s="3">
        <f>SUM(TEL!Z17)*BTU_Conversion</f>
        <v>1559857503004.3623</v>
      </c>
      <c r="H231" s="3">
        <f>SUM(TEL!AA17)*BTU_Conversion</f>
        <v>1559482103840.749</v>
      </c>
      <c r="I231" s="3">
        <f>SUM(TEL!AB17)*BTU_Conversion</f>
        <v>1552575705549.5132</v>
      </c>
      <c r="J231" s="3">
        <f>SUM(TEL!AC17)*BTU_Conversion</f>
        <v>1551678931062.873</v>
      </c>
      <c r="K231" s="3">
        <f>SUM(TEL!AD17)*BTU_Conversion</f>
        <v>1527860575443.0652</v>
      </c>
      <c r="L231" s="3">
        <f>SUM(TEL!AE17)*BTU_Conversion</f>
        <v>1517676011653.3123</v>
      </c>
      <c r="M231" s="3">
        <f>SUM(TEL!AF17)*BTU_Conversion</f>
        <v>1510737901812.3281</v>
      </c>
      <c r="N231" s="3">
        <f>SUM(TEL!AG17)*BTU_Conversion</f>
        <v>1494869330330.248</v>
      </c>
      <c r="O231" s="3">
        <f>SUM(TEL!AH17)*BTU_Conversion</f>
        <v>1484990497968.5881</v>
      </c>
      <c r="P231" s="3">
        <f>SUM(TEL!AI17)*BTU_Conversion</f>
        <v>1461747101141.592</v>
      </c>
      <c r="Q231" s="3">
        <f>SUM(TEL!AJ17)*BTU_Conversion</f>
        <v>1439361191763.4866</v>
      </c>
      <c r="R231" s="3">
        <f>SUM(TEL!AK17)*BTU_Conversion</f>
        <v>1337622519609.5376</v>
      </c>
      <c r="S231" s="3">
        <f>SUM(TEL!AL17)*BTU_Conversion</f>
        <v>1331760361128.7637</v>
      </c>
      <c r="T231" s="3">
        <f>SUM(TEL!AM17)*BTU_Conversion</f>
        <v>1303850620413.4104</v>
      </c>
      <c r="U231" s="3">
        <f>SUM(TEL!AN17)*BTU_Conversion</f>
        <v>1286097093464.9207</v>
      </c>
      <c r="V231" s="3">
        <f>SUM(TEL!AO17)*BTU_Conversion</f>
        <v>1268914705363.7686</v>
      </c>
      <c r="W231" s="3">
        <f>SUM(TEL!AP17)*BTU_Conversion</f>
        <v>1249204713426.6316</v>
      </c>
      <c r="X231" s="3">
        <f>SUM(TEL!AQ17)*BTU_Conversion</f>
        <v>1241326375396.3083</v>
      </c>
      <c r="Y231" s="3">
        <f>SUM(TEL!AR17)*BTU_Conversion</f>
        <v>1226832520020.9795</v>
      </c>
      <c r="Z231" s="3">
        <f>SUM(TEL!AS17)*BTU_Conversion</f>
        <v>1224686004834.0139</v>
      </c>
      <c r="AA231" s="3">
        <f>SUM(TEL!AT17)*BTU_Conversion</f>
        <v>1226830596985.5142</v>
      </c>
      <c r="AB231" s="3">
        <f>SUM(TEL!AU17)*BTU_Conversion</f>
        <v>1230475188217.9417</v>
      </c>
      <c r="AC231" s="3">
        <f>SUM(TEL!AV17)*BTU_Conversion</f>
        <v>1227456852864.4692</v>
      </c>
      <c r="AD231" s="3">
        <f>SUM(TEL!AW17)*BTU_Conversion</f>
        <v>1223323809368.6833</v>
      </c>
      <c r="AE231" s="3">
        <f>SUM(TEL!AX17)*BTU_Conversion</f>
        <v>1206108651019.7788</v>
      </c>
      <c r="AF231" s="3">
        <f>SUM(TEL!AY17)*BTU_Conversion</f>
        <v>1205841085539.3596</v>
      </c>
      <c r="AG231" s="3">
        <f>SUM(TEL!AZ17)*BTU_Conversion</f>
        <v>1201597128984.7676</v>
      </c>
    </row>
    <row r="232" spans="1:33" x14ac:dyDescent="0.35">
      <c r="A232"/>
      <c r="B232" s="451" t="s">
        <v>619</v>
      </c>
      <c r="C232" s="3">
        <f>SUM(WWP!V17)*BTU_Conversion</f>
        <v>773810249395.60645</v>
      </c>
      <c r="D232" s="3">
        <f>SUM(WWP!W17)*BTU_Conversion</f>
        <v>743816626431.13733</v>
      </c>
      <c r="E232" s="3">
        <f>SUM(WWP!X17)*BTU_Conversion</f>
        <v>745797759588.10779</v>
      </c>
      <c r="F232" s="3">
        <f>SUM(WWP!Y17)*BTU_Conversion</f>
        <v>748222607892.8833</v>
      </c>
      <c r="G232" s="3">
        <f>SUM(WWP!Z17)*BTU_Conversion</f>
        <v>742159214615.10681</v>
      </c>
      <c r="H232" s="3">
        <f>SUM(WWP!AA17)*BTU_Conversion</f>
        <v>741472719855.7865</v>
      </c>
      <c r="I232" s="3">
        <f>SUM(WWP!AB17)*BTU_Conversion</f>
        <v>740612766415.09692</v>
      </c>
      <c r="J232" s="3">
        <f>SUM(WWP!AC17)*BTU_Conversion</f>
        <v>712036160527.59717</v>
      </c>
      <c r="K232" s="3">
        <f>SUM(WWP!AD17)*BTU_Conversion</f>
        <v>710690291311.33875</v>
      </c>
      <c r="L232" s="3">
        <f>SUM(WWP!AE17)*BTU_Conversion</f>
        <v>703465769176.15381</v>
      </c>
      <c r="M232" s="3">
        <f>SUM(WWP!AF17)*BTU_Conversion</f>
        <v>703650471117.15527</v>
      </c>
      <c r="N232" s="3">
        <f>SUM(WWP!AG17)*BTU_Conversion</f>
        <v>700328544486.28406</v>
      </c>
      <c r="O232" s="3">
        <f>SUM(WWP!AH17)*BTU_Conversion</f>
        <v>702019634310.41663</v>
      </c>
      <c r="P232" s="3">
        <f>SUM(WWP!AI17)*BTU_Conversion</f>
        <v>699691165134.46545</v>
      </c>
      <c r="Q232" s="3">
        <f>SUM(WWP!AJ17)*BTU_Conversion</f>
        <v>699372128103.87354</v>
      </c>
      <c r="R232" s="3">
        <f>SUM(WWP!AK17)*BTU_Conversion</f>
        <v>690251823358.18542</v>
      </c>
      <c r="S232" s="3">
        <f>SUM(WWP!AL17)*BTU_Conversion</f>
        <v>693592555913.53772</v>
      </c>
      <c r="T232" s="3">
        <f>SUM(WWP!AM17)*BTU_Conversion</f>
        <v>694352566298.00635</v>
      </c>
      <c r="U232" s="3">
        <f>SUM(WWP!AN17)*BTU_Conversion</f>
        <v>698432409856.77014</v>
      </c>
      <c r="V232" s="3">
        <f>SUM(WWP!AO17)*BTU_Conversion</f>
        <v>702222051803.86304</v>
      </c>
      <c r="W232" s="3">
        <f>SUM(WWP!AP17)*BTU_Conversion</f>
        <v>705971507113.46008</v>
      </c>
      <c r="X232" s="3">
        <f>SUM(WWP!AQ17)*BTU_Conversion</f>
        <v>687563734580.2821</v>
      </c>
      <c r="Y232" s="3">
        <f>SUM(WWP!AR17)*BTU_Conversion</f>
        <v>689759972333.62488</v>
      </c>
      <c r="Z232" s="3">
        <f>SUM(WWP!AS17)*BTU_Conversion</f>
        <v>691835829974.65381</v>
      </c>
      <c r="AA232" s="3">
        <f>SUM(WWP!AT17)*BTU_Conversion</f>
        <v>690763739541.44336</v>
      </c>
      <c r="AB232" s="3">
        <f>SUM(WWP!AU17)*BTU_Conversion</f>
        <v>692112980407.02747</v>
      </c>
      <c r="AC232" s="3">
        <f>SUM(WWP!AV17)*BTU_Conversion</f>
        <v>692890838715.39197</v>
      </c>
      <c r="AD232" s="3">
        <f>SUM(WWP!AW17)*BTU_Conversion</f>
        <v>699476451695.24976</v>
      </c>
      <c r="AE232" s="3">
        <f>SUM(WWP!AX17)*BTU_Conversion</f>
        <v>702314304846.86328</v>
      </c>
      <c r="AF232" s="3">
        <f>SUM(WWP!AY17)*BTU_Conversion</f>
        <v>705565144859.29089</v>
      </c>
      <c r="AG232" s="3">
        <f>SUM(WWP!AZ17)*BTU_Conversion</f>
        <v>708898857818.14331</v>
      </c>
    </row>
    <row r="233" spans="1:33" x14ac:dyDescent="0.35">
      <c r="A233"/>
      <c r="B233" s="451" t="s">
        <v>620</v>
      </c>
      <c r="C233" s="3">
        <f>SUM(PPA!V24)*BTU_Conversion</f>
        <v>5577749839375.8926</v>
      </c>
      <c r="D233" s="3">
        <f>SUM(PPA!W24)*BTU_Conversion</f>
        <v>5516186816737.1455</v>
      </c>
      <c r="E233" s="3">
        <f>SUM(PPA!X24)*BTU_Conversion</f>
        <v>5381457978376.9404</v>
      </c>
      <c r="F233" s="3">
        <f>SUM(PPA!Y24)*BTU_Conversion</f>
        <v>5264232411952.3291</v>
      </c>
      <c r="G233" s="3">
        <f>SUM(PPA!Z24)*BTU_Conversion</f>
        <v>5150114281171.0635</v>
      </c>
      <c r="H233" s="3">
        <f>SUM(PPA!AA24)*BTU_Conversion</f>
        <v>5050210407087.9639</v>
      </c>
      <c r="I233" s="3">
        <f>SUM(PPA!AB24)*BTU_Conversion</f>
        <v>4961242995156.167</v>
      </c>
      <c r="J233" s="3">
        <f>SUM(PPA!AC24)*BTU_Conversion</f>
        <v>4874481491221.0371</v>
      </c>
      <c r="K233" s="3">
        <f>SUM(PPA!AD24)*BTU_Conversion</f>
        <v>4796491593299.1709</v>
      </c>
      <c r="L233" s="3">
        <f>SUM(PPA!AE24)*BTU_Conversion</f>
        <v>4693238452837.6641</v>
      </c>
      <c r="M233" s="3">
        <f>SUM(PPA!AF24)*BTU_Conversion</f>
        <v>4591594644462.4482</v>
      </c>
      <c r="N233" s="3">
        <f>SUM(PPA!AG24)*BTU_Conversion</f>
        <v>4528106515665.5205</v>
      </c>
      <c r="O233" s="3">
        <f>SUM(PPA!AH24)*BTU_Conversion</f>
        <v>4470271493139.0186</v>
      </c>
      <c r="P233" s="3">
        <f>SUM(PPA!AI24)*BTU_Conversion</f>
        <v>4212760290565.897</v>
      </c>
      <c r="Q233" s="3">
        <f>SUM(PPA!AJ24)*BTU_Conversion</f>
        <v>3895572431351.7417</v>
      </c>
      <c r="R233" s="3">
        <f>SUM(PPA!AK24)*BTU_Conversion</f>
        <v>3610869662604.2153</v>
      </c>
      <c r="S233" s="3">
        <f>SUM(PPA!AL24)*BTU_Conversion</f>
        <v>3497278263288.9761</v>
      </c>
      <c r="T233" s="3">
        <f>SUM(PPA!AM24)*BTU_Conversion</f>
        <v>3073995546654.4331</v>
      </c>
      <c r="U233" s="3">
        <f>SUM(PPA!AN24)*BTU_Conversion</f>
        <v>3066046042535.8003</v>
      </c>
      <c r="V233" s="3">
        <f>SUM(PPA!AO24)*BTU_Conversion</f>
        <v>3036629938626.583</v>
      </c>
      <c r="W233" s="3">
        <f>SUM(PPA!AP24)*BTU_Conversion</f>
        <v>2796227969749.3433</v>
      </c>
      <c r="X233" s="3">
        <f>SUM(PPA!AQ24)*BTU_Conversion</f>
        <v>2747223481662.9639</v>
      </c>
      <c r="Y233" s="3">
        <f>SUM(PPA!AR24)*BTU_Conversion</f>
        <v>2546818717121.3608</v>
      </c>
      <c r="Z233" s="3">
        <f>SUM(PPA!AS24)*BTU_Conversion</f>
        <v>2529612705057.0576</v>
      </c>
      <c r="AA233" s="3">
        <f>SUM(PPA!AT24)*BTU_Conversion</f>
        <v>2458396185889.9824</v>
      </c>
      <c r="AB233" s="3">
        <f>SUM(PPA!AU24)*BTU_Conversion</f>
        <v>2378461335523.9917</v>
      </c>
      <c r="AC233" s="3">
        <f>SUM(PPA!AV24)*BTU_Conversion</f>
        <v>2375948908506.3989</v>
      </c>
      <c r="AD233" s="3">
        <f>SUM(PPA!AW24)*BTU_Conversion</f>
        <v>2341703414783.584</v>
      </c>
      <c r="AE233" s="3">
        <f>SUM(PPA!AX24)*BTU_Conversion</f>
        <v>2273862360755.0806</v>
      </c>
      <c r="AF233" s="3">
        <f>SUM(PPA!AY24)*BTU_Conversion</f>
        <v>2164715148963.4607</v>
      </c>
      <c r="AG233" s="3">
        <f>SUM(PPA!AZ24)*BTU_Conversion</f>
        <v>2024556301305.9299</v>
      </c>
    </row>
    <row r="234" spans="1:33" x14ac:dyDescent="0.35">
      <c r="A234"/>
      <c r="B234" s="451" t="s">
        <v>621</v>
      </c>
      <c r="C234" s="3">
        <f>SUM(cenrf!X34)*BTU_Conversion</f>
        <v>12732353337396.943</v>
      </c>
      <c r="D234" s="3">
        <f>SUM(cenrf!Y34)*BTU_Conversion</f>
        <v>12524723479794</v>
      </c>
      <c r="E234" s="3">
        <f>SUM(cenrf!Z34)*BTU_Conversion</f>
        <v>12424544987412.609</v>
      </c>
      <c r="F234" s="3">
        <f>SUM(cenrf!AA34)*BTU_Conversion</f>
        <v>12114371074871.828</v>
      </c>
      <c r="G234" s="3">
        <f>SUM(cenrf!AB34)*BTU_Conversion</f>
        <v>11784370956990.721</v>
      </c>
      <c r="H234" s="3">
        <f>SUM(cenrf!AC34)*BTU_Conversion</f>
        <v>11513320909130.064</v>
      </c>
      <c r="I234" s="3">
        <f>SUM(cenrf!AD34)*BTU_Conversion</f>
        <v>11249111788775.41</v>
      </c>
      <c r="J234" s="3">
        <f>SUM(cenrf!AE34)*BTU_Conversion</f>
        <v>10925845837746.248</v>
      </c>
      <c r="K234" s="3">
        <f>SUM(cenrf!AF34)*BTU_Conversion</f>
        <v>10721466752266.285</v>
      </c>
      <c r="L234" s="3">
        <f>SUM(cenrf!AG34)*BTU_Conversion</f>
        <v>10670767283238.9</v>
      </c>
      <c r="M234" s="3">
        <f>SUM(cenrf!AH34)*BTU_Conversion</f>
        <v>10456911357526.529</v>
      </c>
      <c r="N234" s="3">
        <f>SUM(cenrf!AI34)*BTU_Conversion</f>
        <v>9797611371715.0996</v>
      </c>
      <c r="O234" s="3">
        <f>SUM(cenrf!AJ34)*BTU_Conversion</f>
        <v>9725959614996.3203</v>
      </c>
      <c r="P234" s="3">
        <f>SUM(cenrf!AK34)*BTU_Conversion</f>
        <v>9561687609846.4941</v>
      </c>
      <c r="Q234" s="3">
        <f>SUM(cenrf!AL34)*BTU_Conversion</f>
        <v>9309155370453.2754</v>
      </c>
      <c r="R234" s="3">
        <f>SUM(cenrf!AM34)*BTU_Conversion</f>
        <v>9014686339086.3594</v>
      </c>
      <c r="S234" s="3">
        <f>SUM(cenrf!AN34)*BTU_Conversion</f>
        <v>8756754619405.8496</v>
      </c>
      <c r="T234" s="3">
        <f>SUM(cenrf!AO34)*BTU_Conversion</f>
        <v>8537859434226.7188</v>
      </c>
      <c r="U234" s="3">
        <f>SUM(cenrf!AP34)*BTU_Conversion</f>
        <v>8101933018371.0742</v>
      </c>
      <c r="V234" s="3">
        <f>SUM(cenrf!AQ34)*BTU_Conversion</f>
        <v>7718923559673.4775</v>
      </c>
      <c r="W234" s="3">
        <f>SUM(cenrf!AR34)*BTU_Conversion</f>
        <v>7570724316625.3418</v>
      </c>
      <c r="X234" s="3">
        <f>SUM(cenrf!AS34)*BTU_Conversion</f>
        <v>7243645077518.6689</v>
      </c>
      <c r="Y234" s="3">
        <f>SUM(cenrf!AT34)*BTU_Conversion</f>
        <v>6902768193390.0645</v>
      </c>
      <c r="Z234" s="3">
        <f>SUM(cenrf!AU34)*BTU_Conversion</f>
        <v>6518851559505.9678</v>
      </c>
      <c r="AA234" s="3">
        <f>SUM(cenrf!AV34)*BTU_Conversion</f>
        <v>6210647439645.5273</v>
      </c>
      <c r="AB234" s="3">
        <f>SUM(cenrf!AW34)*BTU_Conversion</f>
        <v>6052722042885.4365</v>
      </c>
      <c r="AC234" s="3">
        <f>SUM(cenrf!AX34)*BTU_Conversion</f>
        <v>5884733843344.5684</v>
      </c>
      <c r="AD234" s="3">
        <f>SUM(cenrf!AY34)*BTU_Conversion</f>
        <v>5698120046717.5791</v>
      </c>
      <c r="AE234" s="3">
        <f>SUM(cenrf!AZ34)*BTU_Conversion</f>
        <v>5509325810439.5195</v>
      </c>
      <c r="AF234" s="3">
        <f>SUM(cenrf!BA34)*BTU_Conversion</f>
        <v>5420803288422.9072</v>
      </c>
      <c r="AG234" s="3">
        <f>SUM(cenrf!BB34)*BTU_Conversion</f>
        <v>5238244847978.3145</v>
      </c>
    </row>
    <row r="235" spans="1:33" x14ac:dyDescent="0.35">
      <c r="A235"/>
      <c r="B235" s="451" t="s">
        <v>622</v>
      </c>
      <c r="C235" s="3">
        <f>SUM(CHI!V24,CHI!V46)*BTU_Conversion</f>
        <v>588646816510876.63</v>
      </c>
      <c r="D235" s="3">
        <f>SUM(CHI!W24,CHI!W46)*BTU_Conversion</f>
        <v>593987212529087.13</v>
      </c>
      <c r="E235" s="3">
        <f>SUM(CHI!X24,CHI!X46)*BTU_Conversion</f>
        <v>600971830094379</v>
      </c>
      <c r="F235" s="3">
        <f>SUM(CHI!Y24,CHI!Y46)*BTU_Conversion</f>
        <v>607944277298444.5</v>
      </c>
      <c r="G235" s="3">
        <f>SUM(CHI!Z24,CHI!Z46)*BTU_Conversion</f>
        <v>613850473777444</v>
      </c>
      <c r="H235" s="3">
        <f>SUM(CHI!AA24,CHI!AA46)*BTU_Conversion</f>
        <v>618773793538849.88</v>
      </c>
      <c r="I235" s="3">
        <f>SUM(CHI!AB24,CHI!AB46)*BTU_Conversion</f>
        <v>624768238584150.38</v>
      </c>
      <c r="J235" s="3">
        <f>SUM(CHI!AC24,CHI!AC46)*BTU_Conversion</f>
        <v>633103536583371.38</v>
      </c>
      <c r="K235" s="3">
        <f>SUM(CHI!AD24,CHI!AD46)*BTU_Conversion</f>
        <v>639475796329863.63</v>
      </c>
      <c r="L235" s="3">
        <f>SUM(CHI!AE24,CHI!AE46)*BTU_Conversion</f>
        <v>645396710396375.13</v>
      </c>
      <c r="M235" s="3">
        <f>SUM(CHI!AF24,CHI!AF46)*BTU_Conversion</f>
        <v>652164685067632.63</v>
      </c>
      <c r="N235" s="3">
        <f>SUM(CHI!AG24,CHI!AG46)*BTU_Conversion</f>
        <v>657218896240122.88</v>
      </c>
      <c r="O235" s="3">
        <f>SUM(CHI!AH24,CHI!AH46)*BTU_Conversion</f>
        <v>662169927092305.75</v>
      </c>
      <c r="P235" s="3">
        <f>SUM(CHI!AI24,CHI!AI46)*BTU_Conversion</f>
        <v>669605086488033</v>
      </c>
      <c r="Q235" s="3">
        <f>SUM(CHI!AJ24,CHI!AJ46)*BTU_Conversion</f>
        <v>673871307078671.25</v>
      </c>
      <c r="R235" s="3">
        <f>SUM(CHI!AK24,CHI!AK46)*BTU_Conversion</f>
        <v>674649434585466.63</v>
      </c>
      <c r="S235" s="3">
        <f>SUM(CHI!AL24,CHI!AL46)*BTU_Conversion</f>
        <v>680714096610361.63</v>
      </c>
      <c r="T235" s="3">
        <f>SUM(CHI!AM24,CHI!AM46)*BTU_Conversion</f>
        <v>685391483297658.25</v>
      </c>
      <c r="U235" s="3">
        <f>SUM(CHI!AN24,CHI!AN46)*BTU_Conversion</f>
        <v>690928975759297.75</v>
      </c>
      <c r="V235" s="3">
        <f>SUM(CHI!AO24,CHI!AO46)*BTU_Conversion</f>
        <v>696258508605665.25</v>
      </c>
      <c r="W235" s="3">
        <f>SUM(CHI!AP24,CHI!AP46)*BTU_Conversion</f>
        <v>701690254654023.88</v>
      </c>
      <c r="X235" s="3">
        <f>SUM(CHI!AQ24,CHI!AQ46)*BTU_Conversion</f>
        <v>704054011266985.75</v>
      </c>
      <c r="Y235" s="3">
        <f>SUM(CHI!AR24,CHI!AR46)*BTU_Conversion</f>
        <v>709172915268362.63</v>
      </c>
      <c r="Z235" s="3">
        <f>SUM(CHI!AS24,CHI!AS46)*BTU_Conversion</f>
        <v>706708503091643.25</v>
      </c>
      <c r="AA235" s="3">
        <f>SUM(CHI!AT24,CHI!AT46)*BTU_Conversion</f>
        <v>710339062799166.25</v>
      </c>
      <c r="AB235" s="3">
        <f>SUM(CHI!AU24,CHI!AU46)*BTU_Conversion</f>
        <v>714138250040777.38</v>
      </c>
      <c r="AC235" s="3">
        <f>SUM(CHI!AV24,CHI!AV46)*BTU_Conversion</f>
        <v>718006585569863.25</v>
      </c>
      <c r="AD235" s="3">
        <f>SUM(CHI!AW24,CHI!AW46)*BTU_Conversion</f>
        <v>719201547207947.38</v>
      </c>
      <c r="AE235" s="3">
        <f>SUM(CHI!AX24,CHI!AX46)*BTU_Conversion</f>
        <v>723410436406473</v>
      </c>
      <c r="AF235" s="3">
        <f>SUM(CHI!AY24,CHI!AY46)*BTU_Conversion</f>
        <v>728814403168011.75</v>
      </c>
      <c r="AG235" s="3">
        <f>SUM(CHI!AZ24,CHI!AZ46)*BTU_Conversion</f>
        <v>730161186892830.13</v>
      </c>
    </row>
    <row r="236" spans="1:33" x14ac:dyDescent="0.35">
      <c r="A236"/>
      <c r="B236" s="453"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1:33" x14ac:dyDescent="0.35">
      <c r="A237"/>
      <c r="B237" s="451" t="s">
        <v>624</v>
      </c>
      <c r="C237" s="3">
        <f>SUM(gla!X34)*BTU_Conversion</f>
        <v>1809662597700.2244</v>
      </c>
      <c r="D237" s="3">
        <f>SUM(gla!Y34)*BTU_Conversion</f>
        <v>1835840637512.9761</v>
      </c>
      <c r="E237" s="3">
        <f>SUM(gla!Z34)*BTU_Conversion</f>
        <v>1825153991951.4285</v>
      </c>
      <c r="F237" s="3">
        <f>SUM(gla!AA34)*BTU_Conversion</f>
        <v>1847360974621.9104</v>
      </c>
      <c r="G237" s="3">
        <f>SUM(gla!AB34)*BTU_Conversion</f>
        <v>1876486434629.3596</v>
      </c>
      <c r="H237" s="3">
        <f>SUM(gla!AC34)*BTU_Conversion</f>
        <v>1892164504452.5881</v>
      </c>
      <c r="I237" s="3">
        <f>SUM(gla!AD34)*BTU_Conversion</f>
        <v>1911186547621.4983</v>
      </c>
      <c r="J237" s="3">
        <f>SUM(gla!AE34)*BTU_Conversion</f>
        <v>1921960538425.3604</v>
      </c>
      <c r="K237" s="3">
        <f>SUM(gla!AF34)*BTU_Conversion</f>
        <v>1954544110103.364</v>
      </c>
      <c r="L237" s="3">
        <f>SUM(gla!AG34)*BTU_Conversion</f>
        <v>1905239879382.1841</v>
      </c>
      <c r="M237" s="3">
        <f>SUM(gla!AH34)*BTU_Conversion</f>
        <v>1838680959113.1194</v>
      </c>
      <c r="N237" s="3">
        <f>SUM(gla!AI34)*BTU_Conversion</f>
        <v>1793028617189.0115</v>
      </c>
      <c r="O237" s="3">
        <f>SUM(gla!AJ34)*BTU_Conversion</f>
        <v>1780236334686.6741</v>
      </c>
      <c r="P237" s="3">
        <f>SUM(gla!AK34)*BTU_Conversion</f>
        <v>1775606503002.3516</v>
      </c>
      <c r="Q237" s="3">
        <f>SUM(gla!AL34)*BTU_Conversion</f>
        <v>1746186837674.9111</v>
      </c>
      <c r="R237" s="3">
        <f>SUM(gla!AM34)*BTU_Conversion</f>
        <v>1737341796839.1016</v>
      </c>
      <c r="S237" s="3">
        <f>SUM(gla!AN34)*BTU_Conversion</f>
        <v>1732097988535.5803</v>
      </c>
      <c r="T237" s="3">
        <f>SUM(gla!AO34)*BTU_Conversion</f>
        <v>1718234119783.979</v>
      </c>
      <c r="U237" s="3">
        <f>SUM(gla!AP34)*BTU_Conversion</f>
        <v>1696995265154.7878</v>
      </c>
      <c r="V237" s="3">
        <f>SUM(gla!AQ34)*BTU_Conversion</f>
        <v>1645032203290.9277</v>
      </c>
      <c r="W237" s="3">
        <f>SUM(gla!AR34)*BTU_Conversion</f>
        <v>1662404780156.4146</v>
      </c>
      <c r="X237" s="3">
        <f>SUM(gla!AS34)*BTU_Conversion</f>
        <v>1668750894413.8672</v>
      </c>
      <c r="Y237" s="3">
        <f>SUM(gla!AT34)*BTU_Conversion</f>
        <v>1652804219201.7556</v>
      </c>
      <c r="Z237" s="3">
        <f>SUM(gla!AU34)*BTU_Conversion</f>
        <v>1640934378140.0144</v>
      </c>
      <c r="AA237" s="3">
        <f>SUM(gla!AV34)*BTU_Conversion</f>
        <v>1657446409733.2522</v>
      </c>
      <c r="AB237" s="3">
        <f>SUM(gla!AW34)*BTU_Conversion</f>
        <v>1692769985956.8398</v>
      </c>
      <c r="AC237" s="3">
        <f>SUM(gla!AX34)*BTU_Conversion</f>
        <v>1687388944218.5737</v>
      </c>
      <c r="AD237" s="3">
        <f>SUM(gla!AY34)*BTU_Conversion</f>
        <v>1667135329656.5063</v>
      </c>
      <c r="AE237" s="3">
        <f>SUM(gla!AZ34)*BTU_Conversion</f>
        <v>1668539050386.7502</v>
      </c>
      <c r="AF237" s="3">
        <f>SUM(gla!BA34)*BTU_Conversion</f>
        <v>1636244493731.8772</v>
      </c>
      <c r="AG237" s="3">
        <f>SUM(gla!BB34)*BTU_Conversion</f>
        <v>1596255209281.6711</v>
      </c>
    </row>
    <row r="238" spans="1:33" x14ac:dyDescent="0.35">
      <c r="A238"/>
      <c r="B238" s="451" t="s">
        <v>625</v>
      </c>
      <c r="C238" s="3">
        <f>SUM(cem!X34,cer!X34)*BTU_Conversion</f>
        <v>7740751463362.9307</v>
      </c>
      <c r="D238" s="3">
        <f>SUM(cem!Y34,cer!Y34)*BTU_Conversion</f>
        <v>7700203484266.1523</v>
      </c>
      <c r="E238" s="3">
        <f>SUM(cem!Z34,cer!Z34)*BTU_Conversion</f>
        <v>7655540295572.4063</v>
      </c>
      <c r="F238" s="3">
        <f>SUM(cem!AA34,cer!AA34)*BTU_Conversion</f>
        <v>7155427671111.4512</v>
      </c>
      <c r="G238" s="3">
        <f>SUM(cem!AB34,cer!AB34)*BTU_Conversion</f>
        <v>7015162784511.8125</v>
      </c>
      <c r="H238" s="3">
        <f>SUM(cem!AC34,cer!AC34)*BTU_Conversion</f>
        <v>6611579136141.3174</v>
      </c>
      <c r="I238" s="3">
        <f>SUM(cem!AD34,cer!AD34)*BTU_Conversion</f>
        <v>6675099299262.3018</v>
      </c>
      <c r="J238" s="3">
        <f>SUM(cem!AE34,cer!AE34)*BTU_Conversion</f>
        <v>6621457198922.6523</v>
      </c>
      <c r="K238" s="3">
        <f>SUM(cem!AF34,cer!AF34)*BTU_Conversion</f>
        <v>6698515564997.0459</v>
      </c>
      <c r="L238" s="3">
        <f>SUM(cem!AG34,cer!AG34)*BTU_Conversion</f>
        <v>6721387090378.9824</v>
      </c>
      <c r="M238" s="3">
        <f>SUM(cem!AH34,cer!AH34)*BTU_Conversion</f>
        <v>6716835267543.2646</v>
      </c>
      <c r="N238" s="3">
        <f>SUM(cem!AI34,cer!AI34)*BTU_Conversion</f>
        <v>6764520909340.6836</v>
      </c>
      <c r="O238" s="3">
        <f>SUM(cem!AJ34,cer!AJ34)*BTU_Conversion</f>
        <v>6650823839929.7705</v>
      </c>
      <c r="P238" s="3">
        <f>SUM(cem!AK34,cer!AK34)*BTU_Conversion</f>
        <v>6549763361046.4717</v>
      </c>
      <c r="Q238" s="3">
        <f>SUM(cem!AL34,cer!AL34)*BTU_Conversion</f>
        <v>6384812268654.5498</v>
      </c>
      <c r="R238" s="3">
        <f>SUM(cem!AM34,cer!AM34)*BTU_Conversion</f>
        <v>6312207710225.7676</v>
      </c>
      <c r="S238" s="3">
        <f>SUM(cem!AN34,cer!AN34)*BTU_Conversion</f>
        <v>6319740712595.5225</v>
      </c>
      <c r="T238" s="3">
        <f>SUM(cem!AO34,cer!AO34)*BTU_Conversion</f>
        <v>6298693375476.3799</v>
      </c>
      <c r="U238" s="3">
        <f>SUM(cem!AP34,cer!AP34)*BTU_Conversion</f>
        <v>6256180136400.7529</v>
      </c>
      <c r="V238" s="3">
        <f>SUM(cem!AQ34,cer!AQ34)*BTU_Conversion</f>
        <v>6195752038896.8936</v>
      </c>
      <c r="W238" s="3">
        <f>SUM(cem!AR34,cer!AR34)*BTU_Conversion</f>
        <v>6141615062898.9736</v>
      </c>
      <c r="X238" s="3">
        <f>SUM(cem!AS34,cer!AS34)*BTU_Conversion</f>
        <v>6013311176827.5664</v>
      </c>
      <c r="Y238" s="3">
        <f>SUM(cem!AT34,cer!AT34)*BTU_Conversion</f>
        <v>5915073354560.6104</v>
      </c>
      <c r="Z238" s="3">
        <f>SUM(cem!AU34,cer!AU34)*BTU_Conversion</f>
        <v>5397696921962.6787</v>
      </c>
      <c r="AA238" s="3">
        <f>SUM(cem!AV34,cer!AV34)*BTU_Conversion</f>
        <v>5222723216934.665</v>
      </c>
      <c r="AB238" s="3">
        <f>SUM(cem!AW34,cer!AW34)*BTU_Conversion</f>
        <v>4746502924730.0762</v>
      </c>
      <c r="AC238" s="3">
        <f>SUM(cem!AX34,cer!AX34)*BTU_Conversion</f>
        <v>4710704055269.0781</v>
      </c>
      <c r="AD238" s="3">
        <f>SUM(cem!AY34,cer!AY34)*BTU_Conversion</f>
        <v>4547666404841.8779</v>
      </c>
      <c r="AE238" s="3">
        <f>SUM(cem!AZ34,cer!AZ34)*BTU_Conversion</f>
        <v>4186605058882.8887</v>
      </c>
      <c r="AF238" s="3">
        <f>SUM(cem!BA34,cer!BA34)*BTU_Conversion</f>
        <v>4122710368516.1274</v>
      </c>
      <c r="AG238" s="3">
        <f>SUM(cem!BB34,cer!BB34)*BTU_Conversion</f>
        <v>3939184963186.9063</v>
      </c>
    </row>
    <row r="239" spans="1:33" x14ac:dyDescent="0.35">
      <c r="A239"/>
      <c r="B239" s="451" t="s">
        <v>626</v>
      </c>
      <c r="C239" s="3">
        <f>SUM(ISI!V23)*BTU_Conversion</f>
        <v>11722425510119.482</v>
      </c>
      <c r="D239" s="3">
        <f>SUM(ISI!W23)*BTU_Conversion</f>
        <v>11643497069827.09</v>
      </c>
      <c r="E239" s="3">
        <f>SUM(ISI!X23)*BTU_Conversion</f>
        <v>11528879956972.672</v>
      </c>
      <c r="F239" s="3">
        <f>SUM(ISI!Y23)*BTU_Conversion</f>
        <v>10581149440294.861</v>
      </c>
      <c r="G239" s="3">
        <f>SUM(ISI!Z23)*BTU_Conversion</f>
        <v>10342698491168.781</v>
      </c>
      <c r="H239" s="3">
        <f>SUM(ISI!AA23)*BTU_Conversion</f>
        <v>10114889593356.744</v>
      </c>
      <c r="I239" s="3">
        <f>SUM(ISI!AB23)*BTU_Conversion</f>
        <v>9948559835665.5898</v>
      </c>
      <c r="J239" s="3">
        <f>SUM(ISI!AC23)*BTU_Conversion</f>
        <v>9954349446400.1074</v>
      </c>
      <c r="K239" s="3">
        <f>SUM(ISI!AD23)*BTU_Conversion</f>
        <v>9983496545947.2441</v>
      </c>
      <c r="L239" s="3">
        <f>SUM(ISI!AE23)*BTU_Conversion</f>
        <v>10058553417218.266</v>
      </c>
      <c r="M239" s="3">
        <f>SUM(ISI!AF23)*BTU_Conversion</f>
        <v>10007355889540.834</v>
      </c>
      <c r="N239" s="3">
        <f>SUM(ISI!AG23)*BTU_Conversion</f>
        <v>10014888699336.693</v>
      </c>
      <c r="O239" s="3">
        <f>SUM(ISI!AH23)*BTU_Conversion</f>
        <v>10010197904665.463</v>
      </c>
      <c r="P239" s="3">
        <f>SUM(ISI!AI23)*BTU_Conversion</f>
        <v>9943372447862.8828</v>
      </c>
      <c r="Q239" s="3">
        <f>SUM(ISI!AJ23)*BTU_Conversion</f>
        <v>9894467177300.6074</v>
      </c>
      <c r="R239" s="3">
        <f>SUM(ISI!AK23)*BTU_Conversion</f>
        <v>9819995605022.3496</v>
      </c>
      <c r="S239" s="3">
        <f>SUM(ISI!AL23)*BTU_Conversion</f>
        <v>9831582752474.3125</v>
      </c>
      <c r="T239" s="3">
        <f>SUM(ISI!AM23)*BTU_Conversion</f>
        <v>9789549858421.5645</v>
      </c>
      <c r="U239" s="3">
        <f>SUM(ISI!AN23)*BTU_Conversion</f>
        <v>9682938470192.5723</v>
      </c>
      <c r="V239" s="3">
        <f>SUM(ISI!AO23)*BTU_Conversion</f>
        <v>9666686552779.3516</v>
      </c>
      <c r="W239" s="3">
        <f>SUM(ISI!AP23)*BTU_Conversion</f>
        <v>9577172026727.2813</v>
      </c>
      <c r="X239" s="3">
        <f>SUM(ISI!AQ23)*BTU_Conversion</f>
        <v>9577441580632.9395</v>
      </c>
      <c r="Y239" s="3">
        <f>SUM(ISI!AR23)*BTU_Conversion</f>
        <v>9550038122700.3672</v>
      </c>
      <c r="Z239" s="3">
        <f>SUM(ISI!AS23)*BTU_Conversion</f>
        <v>9507392836192.9609</v>
      </c>
      <c r="AA239" s="3">
        <f>SUM(ISI!AT23)*BTU_Conversion</f>
        <v>9486575870894.959</v>
      </c>
      <c r="AB239" s="3">
        <f>SUM(ISI!AU23)*BTU_Conversion</f>
        <v>9472813860043.4277</v>
      </c>
      <c r="AC239" s="3">
        <f>SUM(ISI!AV23)*BTU_Conversion</f>
        <v>9494260342762.0586</v>
      </c>
      <c r="AD239" s="3">
        <f>SUM(ISI!AW23)*BTU_Conversion</f>
        <v>9336373204271.3867</v>
      </c>
      <c r="AE239" s="3">
        <f>SUM(ISI!AX23)*BTU_Conversion</f>
        <v>9184406784259.1543</v>
      </c>
      <c r="AF239" s="3">
        <f>SUM(ISI!AY23)*BTU_Conversion</f>
        <v>8933733450812.1465</v>
      </c>
      <c r="AG239" s="3">
        <f>SUM(ISI!AZ23)*BTU_Conversion</f>
        <v>8845015704573.4883</v>
      </c>
    </row>
    <row r="240" spans="1:33" x14ac:dyDescent="0.35">
      <c r="A240"/>
      <c r="B240" s="451" t="s">
        <v>627</v>
      </c>
      <c r="C240" s="3">
        <f>SUM(NFM!V25)*BTU_Conversion</f>
        <v>3362943945953.5649</v>
      </c>
      <c r="D240" s="3">
        <f>SUM(NFM!W25)*BTU_Conversion</f>
        <v>3363178572280.811</v>
      </c>
      <c r="E240" s="3">
        <f>SUM(NFM!X25)*BTU_Conversion</f>
        <v>3350982186379.2476</v>
      </c>
      <c r="F240" s="3">
        <f>SUM(NFM!Y25)*BTU_Conversion</f>
        <v>3332312025332.9595</v>
      </c>
      <c r="G240" s="3">
        <f>SUM(NFM!Z25)*BTU_Conversion</f>
        <v>3307980536576.5513</v>
      </c>
      <c r="H240" s="3">
        <f>SUM(NFM!AA25)*BTU_Conversion</f>
        <v>3317499154131.9351</v>
      </c>
      <c r="I240" s="3">
        <f>SUM(NFM!AB25)*BTU_Conversion</f>
        <v>3285785745457.6909</v>
      </c>
      <c r="J240" s="3">
        <f>SUM(NFM!AC25)*BTU_Conversion</f>
        <v>3290336871710.332</v>
      </c>
      <c r="K240" s="3">
        <f>SUM(NFM!AD25)*BTU_Conversion</f>
        <v>3298599342793.2407</v>
      </c>
      <c r="L240" s="3">
        <f>SUM(NFM!AE25)*BTU_Conversion</f>
        <v>3277069262996.105</v>
      </c>
      <c r="M240" s="3">
        <f>SUM(NFM!AF25)*BTU_Conversion</f>
        <v>3267714661743.5801</v>
      </c>
      <c r="N240" s="3">
        <f>SUM(NFM!AG25)*BTU_Conversion</f>
        <v>3279770660505.5459</v>
      </c>
      <c r="O240" s="3">
        <f>SUM(NFM!AH25)*BTU_Conversion</f>
        <v>3249502762724.7739</v>
      </c>
      <c r="P240" s="3">
        <f>SUM(NFM!AI25)*BTU_Conversion</f>
        <v>3214933332594.9204</v>
      </c>
      <c r="Q240" s="3">
        <f>SUM(NFM!AJ25)*BTU_Conversion</f>
        <v>3208193404459.21</v>
      </c>
      <c r="R240" s="3">
        <f>SUM(NFM!AK25)*BTU_Conversion</f>
        <v>3194944466948.1372</v>
      </c>
      <c r="S240" s="3">
        <f>SUM(NFM!AL25)*BTU_Conversion</f>
        <v>3188778977278.4277</v>
      </c>
      <c r="T240" s="3">
        <f>SUM(NFM!AM25)*BTU_Conversion</f>
        <v>3194138391706.6523</v>
      </c>
      <c r="U240" s="3">
        <f>SUM(NFM!AN25)*BTU_Conversion</f>
        <v>3164718610478.8726</v>
      </c>
      <c r="V240" s="3">
        <f>SUM(NFM!AO25)*BTU_Conversion</f>
        <v>3144111556892.9775</v>
      </c>
      <c r="W240" s="3">
        <f>SUM(NFM!AP25)*BTU_Conversion</f>
        <v>3128416165074.7378</v>
      </c>
      <c r="X240" s="3">
        <f>SUM(NFM!AQ25)*BTU_Conversion</f>
        <v>3118684458406.5708</v>
      </c>
      <c r="Y240" s="3">
        <f>SUM(NFM!AR25)*BTU_Conversion</f>
        <v>3119206008368.9678</v>
      </c>
      <c r="Z240" s="3">
        <f>SUM(NFM!AS25)*BTU_Conversion</f>
        <v>3124138073263.6528</v>
      </c>
      <c r="AA240" s="3">
        <f>SUM(NFM!AT25)*BTU_Conversion</f>
        <v>3057291720618.3242</v>
      </c>
      <c r="AB240" s="3">
        <f>SUM(NFM!AU25)*BTU_Conversion</f>
        <v>3007583842985.333</v>
      </c>
      <c r="AC240" s="3">
        <f>SUM(NFM!AV25)*BTU_Conversion</f>
        <v>3013026866365.085</v>
      </c>
      <c r="AD240" s="3">
        <f>SUM(NFM!AW25)*BTU_Conversion</f>
        <v>2948090146922.8862</v>
      </c>
      <c r="AE240" s="3">
        <f>SUM(NFM!AX25)*BTU_Conversion</f>
        <v>2947648482553.8896</v>
      </c>
      <c r="AF240" s="3">
        <f>SUM(NFM!AY25)*BTU_Conversion</f>
        <v>2928139039330.8286</v>
      </c>
      <c r="AG240" s="3">
        <f>SUM(NFM!AZ25)*BTU_Conversion</f>
        <v>2895576955131.9185</v>
      </c>
    </row>
    <row r="241" spans="1:33" x14ac:dyDescent="0.35">
      <c r="A241"/>
      <c r="B241" s="454"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1:33" x14ac:dyDescent="0.35">
      <c r="A242"/>
      <c r="B242" s="454"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1:33" x14ac:dyDescent="0.35">
      <c r="A243"/>
      <c r="B243" s="454"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1:33" x14ac:dyDescent="0.35">
      <c r="A244"/>
      <c r="B244" s="455" t="s">
        <v>631</v>
      </c>
      <c r="C244" s="3">
        <f>SUM(MAE!V17)*BTU_Conversion</f>
        <v>9728544517245.5566</v>
      </c>
      <c r="D244" s="3">
        <f>SUM(MAE!W17)*BTU_Conversion</f>
        <v>9724046334549.5273</v>
      </c>
      <c r="E244" s="3">
        <f>SUM(MAE!X17)*BTU_Conversion</f>
        <v>9725408096661.3633</v>
      </c>
      <c r="F244" s="3">
        <f>SUM(MAE!Y17)*BTU_Conversion</f>
        <v>9709158254568.2246</v>
      </c>
      <c r="G244" s="3">
        <f>SUM(MAE!Z17)*BTU_Conversion</f>
        <v>9685219529579.3633</v>
      </c>
      <c r="H244" s="3">
        <f>SUM(MAE!AA17)*BTU_Conversion</f>
        <v>9679720891784.8926</v>
      </c>
      <c r="I244" s="3">
        <f>SUM(MAE!AB17)*BTU_Conversion</f>
        <v>9664275482701.3867</v>
      </c>
      <c r="J244" s="3">
        <f>SUM(MAE!AC17)*BTU_Conversion</f>
        <v>9648967809027.6309</v>
      </c>
      <c r="K244" s="3">
        <f>SUM(MAE!AD17)*BTU_Conversion</f>
        <v>9626757984296.7051</v>
      </c>
      <c r="L244" s="3">
        <f>SUM(MAE!AE17)*BTU_Conversion</f>
        <v>9595980490373.1953</v>
      </c>
      <c r="M244" s="3">
        <f>SUM(MAE!AF17)*BTU_Conversion</f>
        <v>9574227976601.3203</v>
      </c>
      <c r="N244" s="3">
        <f>SUM(MAE!AG17)*BTU_Conversion</f>
        <v>9488903331806.9766</v>
      </c>
      <c r="O244" s="3">
        <f>SUM(MAE!AH17)*BTU_Conversion</f>
        <v>9513814589161.0684</v>
      </c>
      <c r="P244" s="3">
        <f>SUM(MAE!AI17)*BTU_Conversion</f>
        <v>9215008552506.1797</v>
      </c>
      <c r="Q244" s="3">
        <f>SUM(MAE!AJ17)*BTU_Conversion</f>
        <v>9179406909526.832</v>
      </c>
      <c r="R244" s="3">
        <f>SUM(MAE!AK17)*BTU_Conversion</f>
        <v>9152595774402.5625</v>
      </c>
      <c r="S244" s="3">
        <f>SUM(MAE!AL17)*BTU_Conversion</f>
        <v>9075127928567.6582</v>
      </c>
      <c r="T244" s="3">
        <f>SUM(MAE!AM17)*BTU_Conversion</f>
        <v>8907844345952.1113</v>
      </c>
      <c r="U244" s="3">
        <f>SUM(MAE!AN17)*BTU_Conversion</f>
        <v>8843902503621.8691</v>
      </c>
      <c r="V244" s="3">
        <f>SUM(MAE!AO17)*BTU_Conversion</f>
        <v>8715242288181.0029</v>
      </c>
      <c r="W244" s="3">
        <f>SUM(MAE!AP17)*BTU_Conversion</f>
        <v>8533000855379.7471</v>
      </c>
      <c r="X244" s="3">
        <f>SUM(MAE!AQ17)*BTU_Conversion</f>
        <v>8510163201364.3428</v>
      </c>
      <c r="Y244" s="3">
        <f>SUM(MAE!AR17)*BTU_Conversion</f>
        <v>8349381969908.9609</v>
      </c>
      <c r="Z244" s="3">
        <f>SUM(MAE!AS17)*BTU_Conversion</f>
        <v>8321908844549.9854</v>
      </c>
      <c r="AA244" s="3">
        <f>SUM(MAE!AT17)*BTU_Conversion</f>
        <v>8223852658200.3535</v>
      </c>
      <c r="AB244" s="3">
        <f>SUM(MAE!AU17)*BTU_Conversion</f>
        <v>7987754474938.2256</v>
      </c>
      <c r="AC244" s="3">
        <f>SUM(MAE!AV17)*BTU_Conversion</f>
        <v>8022716829278.1953</v>
      </c>
      <c r="AD244" s="3">
        <f>SUM(MAE!AW17)*BTU_Conversion</f>
        <v>8030023679449.3701</v>
      </c>
      <c r="AE244" s="3">
        <f>SUM(MAE!AX17)*BTU_Conversion</f>
        <v>8044198765908.1338</v>
      </c>
      <c r="AF244" s="3">
        <f>SUM(MAE!AY17)*BTU_Conversion</f>
        <v>8048030924575.5732</v>
      </c>
      <c r="AG244" s="3">
        <f>SUM(MAE!AZ17)*BTU_Conversion</f>
        <v>8048733351508.4795</v>
      </c>
    </row>
    <row r="245" spans="1:33" x14ac:dyDescent="0.35">
      <c r="A245"/>
      <c r="B245" s="456" t="s">
        <v>632</v>
      </c>
      <c r="C245" s="3">
        <f>SUM(TRE!V17)*BTU_Conversion</f>
        <v>2446497885983.4312</v>
      </c>
      <c r="D245" s="3">
        <f>SUM(TRE!W17)*BTU_Conversion</f>
        <v>2452352621826.4839</v>
      </c>
      <c r="E245" s="3">
        <f>SUM(TRE!X17)*BTU_Conversion</f>
        <v>2469149161690.6362</v>
      </c>
      <c r="F245" s="3">
        <f>SUM(TRE!Y17)*BTU_Conversion</f>
        <v>2478578265291.5317</v>
      </c>
      <c r="G245" s="3">
        <f>SUM(TRE!Z17)*BTU_Conversion</f>
        <v>2488888021291.8867</v>
      </c>
      <c r="H245" s="3">
        <f>SUM(TRE!AA17)*BTU_Conversion</f>
        <v>2502904033123.2217</v>
      </c>
      <c r="I245" s="3">
        <f>SUM(TRE!AB17)*BTU_Conversion</f>
        <v>2511685280057.8882</v>
      </c>
      <c r="J245" s="3">
        <f>SUM(TRE!AC17)*BTU_Conversion</f>
        <v>2523717006199.8677</v>
      </c>
      <c r="K245" s="3">
        <f>SUM(TRE!AD17)*BTU_Conversion</f>
        <v>2533453861581.7104</v>
      </c>
      <c r="L245" s="3">
        <f>SUM(TRE!AE17)*BTU_Conversion</f>
        <v>2540486260836.6133</v>
      </c>
      <c r="M245" s="3">
        <f>SUM(TRE!AF17)*BTU_Conversion</f>
        <v>2551555681230.5151</v>
      </c>
      <c r="N245" s="3">
        <f>SUM(TRE!AG17)*BTU_Conversion</f>
        <v>2557578276296.8389</v>
      </c>
      <c r="O245" s="3">
        <f>SUM(TRE!AH17)*BTU_Conversion</f>
        <v>2580343122739.4492</v>
      </c>
      <c r="P245" s="3">
        <f>SUM(TRE!AI17)*BTU_Conversion</f>
        <v>2570152857491.1875</v>
      </c>
      <c r="Q245" s="3">
        <f>SUM(TRE!AJ17)*BTU_Conversion</f>
        <v>2582454245159.5698</v>
      </c>
      <c r="R245" s="3">
        <f>SUM(TRE!AK17)*BTU_Conversion</f>
        <v>2586896022513.1709</v>
      </c>
      <c r="S245" s="3">
        <f>SUM(TRE!AL17)*BTU_Conversion</f>
        <v>2579449794934.5615</v>
      </c>
      <c r="T245" s="3">
        <f>SUM(TRE!AM17)*BTU_Conversion</f>
        <v>2567846325292.6953</v>
      </c>
      <c r="U245" s="3">
        <f>SUM(TRE!AN17)*BTU_Conversion</f>
        <v>2585256165378.5298</v>
      </c>
      <c r="V245" s="3">
        <f>SUM(TRE!AO17)*BTU_Conversion</f>
        <v>2606217602563.5122</v>
      </c>
      <c r="W245" s="3">
        <f>SUM(TRE!AP17)*BTU_Conversion</f>
        <v>2576588989694.4761</v>
      </c>
      <c r="X245" s="3">
        <f>SUM(TRE!AQ17)*BTU_Conversion</f>
        <v>2560891263319.0537</v>
      </c>
      <c r="Y245" s="3">
        <f>SUM(TRE!AR17)*BTU_Conversion</f>
        <v>2565613857719.9673</v>
      </c>
      <c r="Z245" s="3">
        <f>SUM(TRE!AS17)*BTU_Conversion</f>
        <v>2561237769363.9756</v>
      </c>
      <c r="AA245" s="3">
        <f>SUM(TRE!AT17)*BTU_Conversion</f>
        <v>2539823007486.0498</v>
      </c>
      <c r="AB245" s="3">
        <f>SUM(TRE!AU17)*BTU_Conversion</f>
        <v>2493198374783.875</v>
      </c>
      <c r="AC245" s="3">
        <f>SUM(TRE!AV17)*BTU_Conversion</f>
        <v>2505281385840.9932</v>
      </c>
      <c r="AD245" s="3">
        <f>SUM(TRE!AW17)*BTU_Conversion</f>
        <v>2495156824020.2622</v>
      </c>
      <c r="AE245" s="3">
        <f>SUM(TRE!AX17)*BTU_Conversion</f>
        <v>2508583061972.7158</v>
      </c>
      <c r="AF245" s="3">
        <f>SUM(TRE!AY17)*BTU_Conversion</f>
        <v>2521037351773.7197</v>
      </c>
      <c r="AG245" s="3">
        <f>SUM(TRE!AZ17)*BTU_Conversion</f>
        <v>2535290955266.6328</v>
      </c>
    </row>
    <row r="246" spans="1:33" x14ac:dyDescent="0.35">
      <c r="A246"/>
      <c r="B246" s="457"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1:33" x14ac:dyDescent="0.35">
      <c r="A247"/>
      <c r="B247" s="458" t="s">
        <v>634</v>
      </c>
      <c r="C247" s="3">
        <f>SUM(OIS!V17)*BTU_Conversion</f>
        <v>29224007330904.664</v>
      </c>
      <c r="D247" s="3">
        <f>SUM(OIS!W17)*BTU_Conversion</f>
        <v>29375163991361.086</v>
      </c>
      <c r="E247" s="3">
        <f>SUM(OIS!X17)*BTU_Conversion</f>
        <v>29626580754724.891</v>
      </c>
      <c r="F247" s="3">
        <f>SUM(OIS!Y17)*BTU_Conversion</f>
        <v>29100346979313.105</v>
      </c>
      <c r="G247" s="3">
        <f>SUM(OIS!Z17)*BTU_Conversion</f>
        <v>28460336878407.262</v>
      </c>
      <c r="H247" s="3">
        <f>SUM(OIS!AA17)*BTU_Conversion</f>
        <v>28472056879306.605</v>
      </c>
      <c r="I247" s="3">
        <f>SUM(OIS!AB17)*BTU_Conversion</f>
        <v>28222545934047.527</v>
      </c>
      <c r="J247" s="3">
        <f>SUM(OIS!AC17)*BTU_Conversion</f>
        <v>28145647499911.754</v>
      </c>
      <c r="K247" s="3">
        <f>SUM(OIS!AD17)*BTU_Conversion</f>
        <v>27625186939094.668</v>
      </c>
      <c r="L247" s="3">
        <f>SUM(OIS!AE17)*BTU_Conversion</f>
        <v>27483440433707.164</v>
      </c>
      <c r="M247" s="3">
        <f>SUM(OIS!AF17)*BTU_Conversion</f>
        <v>27265573813933.254</v>
      </c>
      <c r="N247" s="3">
        <f>SUM(OIS!AG17)*BTU_Conversion</f>
        <v>27323735200288.16</v>
      </c>
      <c r="O247" s="3">
        <f>SUM(OIS!AH17)*BTU_Conversion</f>
        <v>27016974762439.348</v>
      </c>
      <c r="P247" s="3">
        <f>SUM(OIS!AI17)*BTU_Conversion</f>
        <v>26810836549397.145</v>
      </c>
      <c r="Q247" s="3">
        <f>SUM(OIS!AJ17)*BTU_Conversion</f>
        <v>26765920813041.508</v>
      </c>
      <c r="R247" s="3">
        <f>SUM(OIS!AK17)*BTU_Conversion</f>
        <v>26499011779576.004</v>
      </c>
      <c r="S247" s="3">
        <f>SUM(OIS!AL17)*BTU_Conversion</f>
        <v>26725505477551.461</v>
      </c>
      <c r="T247" s="3">
        <f>SUM(OIS!AM17)*BTU_Conversion</f>
        <v>26929340337878.539</v>
      </c>
      <c r="U247" s="3">
        <f>SUM(OIS!AN17)*BTU_Conversion</f>
        <v>27146373835768.551</v>
      </c>
      <c r="V247" s="3">
        <f>SUM(OIS!AO17)*BTU_Conversion</f>
        <v>27346428269205.887</v>
      </c>
      <c r="W247" s="3">
        <f>SUM(OIS!AP17)*BTU_Conversion</f>
        <v>27547401518838.203</v>
      </c>
      <c r="X247" s="3">
        <f>SUM(OIS!AQ17)*BTU_Conversion</f>
        <v>27795907470694.301</v>
      </c>
      <c r="Y247" s="3">
        <f>SUM(OIS!AR17)*BTU_Conversion</f>
        <v>28026534034700.004</v>
      </c>
      <c r="Z247" s="3">
        <f>SUM(OIS!AS17)*BTU_Conversion</f>
        <v>27948451435576.895</v>
      </c>
      <c r="AA247" s="3">
        <f>SUM(OIS!AT17)*BTU_Conversion</f>
        <v>27858283417132.961</v>
      </c>
      <c r="AB247" s="3">
        <f>SUM(OIS!AU17)*BTU_Conversion</f>
        <v>28023698465644.832</v>
      </c>
      <c r="AC247" s="3">
        <f>SUM(OIS!AV17)*BTU_Conversion</f>
        <v>28107863323281.781</v>
      </c>
      <c r="AD247" s="3">
        <f>SUM(OIS!AW17)*BTU_Conversion</f>
        <v>28212324378116.68</v>
      </c>
      <c r="AE247" s="3">
        <f>SUM(OIS!AX17)*BTU_Conversion</f>
        <v>28141277406792.152</v>
      </c>
      <c r="AF247" s="3">
        <f>SUM(OIS!AY17)*BTU_Conversion</f>
        <v>28214414157806.297</v>
      </c>
      <c r="AG247" s="3">
        <f>SUM(OIS!AZ17)*BTU_Conversion</f>
        <v>28312738452712.891</v>
      </c>
    </row>
    <row r="248" spans="1:33" x14ac:dyDescent="0.35">
      <c r="A248"/>
      <c r="B248" s="451"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1:33" x14ac:dyDescent="0.35">
      <c r="A249"/>
      <c r="B249" s="451"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1:33" x14ac:dyDescent="0.35">
      <c r="A250"/>
      <c r="B250" s="453"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1:33" x14ac:dyDescent="0.3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35">
      <c r="A252"/>
      <c r="B252" s="353"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35">
      <c r="A253"/>
      <c r="B253" s="451"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1:33" x14ac:dyDescent="0.35">
      <c r="A254"/>
      <c r="B254" s="452"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1:33" x14ac:dyDescent="0.35">
      <c r="A255"/>
      <c r="B255" s="452"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1:33" x14ac:dyDescent="0.35">
      <c r="A256"/>
      <c r="B256" s="453"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1:33" x14ac:dyDescent="0.35">
      <c r="A257"/>
      <c r="B257" s="451"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1:33" x14ac:dyDescent="0.35">
      <c r="A258"/>
      <c r="B258" s="451"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1:33" x14ac:dyDescent="0.35">
      <c r="A259"/>
      <c r="B259" s="451"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1:33" x14ac:dyDescent="0.35">
      <c r="A260"/>
      <c r="B260" s="451"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1:33" x14ac:dyDescent="0.35">
      <c r="A261"/>
      <c r="B261" s="451"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1:33" x14ac:dyDescent="0.35">
      <c r="A262"/>
      <c r="B262" s="451"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1:33" x14ac:dyDescent="0.35">
      <c r="A263"/>
      <c r="B263" s="453"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1:33" x14ac:dyDescent="0.35">
      <c r="A264"/>
      <c r="B264" s="451"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1:33" x14ac:dyDescent="0.35">
      <c r="A265"/>
      <c r="B265" s="451"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1:33" x14ac:dyDescent="0.35">
      <c r="A266"/>
      <c r="B266" s="451"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1:33" x14ac:dyDescent="0.35">
      <c r="A267"/>
      <c r="B267" s="451"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1:33" x14ac:dyDescent="0.35">
      <c r="A268"/>
      <c r="B268" s="454"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1:33" x14ac:dyDescent="0.35">
      <c r="A269"/>
      <c r="B269" s="454"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1:33" x14ac:dyDescent="0.35">
      <c r="A270"/>
      <c r="B270" s="454"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1:33" x14ac:dyDescent="0.35">
      <c r="A271"/>
      <c r="B271" s="455"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1:33" x14ac:dyDescent="0.35">
      <c r="A272"/>
      <c r="B272" s="456"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1:33" x14ac:dyDescent="0.35">
      <c r="A273"/>
      <c r="B273" s="457"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1:33" x14ac:dyDescent="0.35">
      <c r="A274"/>
      <c r="B274" s="458"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1:33" x14ac:dyDescent="0.35">
      <c r="A275"/>
      <c r="B275" s="451"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1:33" x14ac:dyDescent="0.35">
      <c r="A276"/>
      <c r="B276" s="451"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1:33" x14ac:dyDescent="0.35">
      <c r="A277"/>
      <c r="B277" s="453"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21" formulaRange="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173"/>
  <sheetViews>
    <sheetView workbookViewId="0">
      <selection activeCell="B10" sqref="B10:AF10"/>
    </sheetView>
  </sheetViews>
  <sheetFormatPr defaultColWidth="8.81640625" defaultRowHeight="14.5" x14ac:dyDescent="0.35"/>
  <cols>
    <col min="1" max="1" width="39.81640625" customWidth="1"/>
    <col min="2" max="32" width="12"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2" customFormat="1" x14ac:dyDescent="0.35">
      <c r="A2" s="355" t="s">
        <v>613</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2" customFormat="1" x14ac:dyDescent="0.35">
      <c r="A3" s="355" t="s">
        <v>614</v>
      </c>
      <c r="B3" s="3">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s="352" customFormat="1" x14ac:dyDescent="0.35">
      <c r="A4" s="355" t="s">
        <v>615</v>
      </c>
      <c r="B4" s="3">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s="352" customFormat="1" x14ac:dyDescent="0.35">
      <c r="A5" s="355" t="s">
        <v>616</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2" customFormat="1" x14ac:dyDescent="0.35">
      <c r="A6" s="355" t="s">
        <v>617</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2" customFormat="1" x14ac:dyDescent="0.35">
      <c r="A7" s="355" t="s">
        <v>618</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2" customFormat="1" x14ac:dyDescent="0.35">
      <c r="A8" s="355" t="s">
        <v>619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2" customFormat="1" x14ac:dyDescent="0.35">
      <c r="A9" s="355" t="s">
        <v>620</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2" customFormat="1" x14ac:dyDescent="0.35">
      <c r="A10" s="355" t="s">
        <v>621</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2" customFormat="1" x14ac:dyDescent="0.35">
      <c r="A11" s="355" t="s">
        <v>622</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2" customFormat="1" x14ac:dyDescent="0.35">
      <c r="A12" s="355" t="s">
        <v>623</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2" customFormat="1" x14ac:dyDescent="0.35">
      <c r="A13" s="355" t="s">
        <v>624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2" customFormat="1" x14ac:dyDescent="0.35">
      <c r="A14" s="355" t="s">
        <v>625</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2" customFormat="1" x14ac:dyDescent="0.35">
      <c r="A15" s="355" t="s">
        <v>626</v>
      </c>
      <c r="B15" s="3">
        <f>Calculations!C23</f>
        <v>419004295690851.13</v>
      </c>
      <c r="C15" s="3">
        <f>Calculations!D23</f>
        <v>417529910712277.69</v>
      </c>
      <c r="D15" s="3">
        <f>Calculations!E23</f>
        <v>419874894263553.81</v>
      </c>
      <c r="E15" s="3">
        <f>Calculations!F23</f>
        <v>418210903259254.19</v>
      </c>
      <c r="F15" s="3">
        <f>Calculations!G23</f>
        <v>414547973067765.44</v>
      </c>
      <c r="G15" s="3">
        <f>Calculations!H23</f>
        <v>413280280702896.75</v>
      </c>
      <c r="H15" s="3">
        <f>Calculations!I23</f>
        <v>413836839623873.13</v>
      </c>
      <c r="I15" s="3">
        <f>Calculations!J23</f>
        <v>414484847909319.69</v>
      </c>
      <c r="J15" s="3">
        <f>Calculations!K23</f>
        <v>415267670334114.88</v>
      </c>
      <c r="K15" s="3">
        <f>Calculations!L23</f>
        <v>416818444692199.13</v>
      </c>
      <c r="L15" s="3">
        <f>Calculations!M23</f>
        <v>416376545243739.25</v>
      </c>
      <c r="M15" s="3">
        <f>Calculations!N23</f>
        <v>415716446034771.94</v>
      </c>
      <c r="N15" s="3">
        <f>Calculations!O23</f>
        <v>417719778545195.63</v>
      </c>
      <c r="O15" s="3">
        <f>Calculations!P23</f>
        <v>416504338130177.63</v>
      </c>
      <c r="P15" s="3">
        <f>Calculations!Q23</f>
        <v>415226900849660.13</v>
      </c>
      <c r="Q15" s="3">
        <f>Calculations!R23</f>
        <v>413332332623291.31</v>
      </c>
      <c r="R15" s="3">
        <f>Calculations!S23</f>
        <v>412809505324935.88</v>
      </c>
      <c r="S15" s="3">
        <f>Calculations!T23</f>
        <v>413496649647093</v>
      </c>
      <c r="T15" s="3">
        <f>Calculations!U23</f>
        <v>412859802128445.06</v>
      </c>
      <c r="U15" s="3">
        <f>Calculations!V23</f>
        <v>412814763464601.5</v>
      </c>
      <c r="V15" s="3">
        <f>Calculations!W23</f>
        <v>414026586844941</v>
      </c>
      <c r="W15" s="3">
        <f>Calculations!X23</f>
        <v>415909331773052.19</v>
      </c>
      <c r="X15" s="3">
        <f>Calculations!Y23</f>
        <v>418749230059485</v>
      </c>
      <c r="Y15" s="3">
        <f>Calculations!Z23</f>
        <v>421085401350081.25</v>
      </c>
      <c r="Z15" s="3">
        <f>Calculations!AA23</f>
        <v>423665428194988.56</v>
      </c>
      <c r="AA15" s="3">
        <f>Calculations!AB23</f>
        <v>426815641170983.69</v>
      </c>
      <c r="AB15" s="3">
        <f>Calculations!AC23</f>
        <v>431967279536281</v>
      </c>
      <c r="AC15" s="3">
        <f>Calculations!AD23</f>
        <v>436113009759393.94</v>
      </c>
      <c r="AD15" s="3">
        <f>Calculations!AE23</f>
        <v>439964465923921.06</v>
      </c>
      <c r="AE15" s="3">
        <f>Calculations!AF23</f>
        <v>453096461735586.38</v>
      </c>
      <c r="AF15" s="3">
        <f>Calculations!AG23</f>
        <v>459553321578061.88</v>
      </c>
    </row>
    <row r="16" spans="1:32" s="352" customFormat="1" x14ac:dyDescent="0.35">
      <c r="A16" s="355" t="s">
        <v>627</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2" customFormat="1" x14ac:dyDescent="0.35">
      <c r="A17" s="355" t="s">
        <v>628</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2" customFormat="1" x14ac:dyDescent="0.35">
      <c r="A18" s="355" t="s">
        <v>629</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2" customFormat="1" x14ac:dyDescent="0.35">
      <c r="A19" s="355" t="s">
        <v>630</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2" customFormat="1" x14ac:dyDescent="0.35">
      <c r="A20" s="355" t="s">
        <v>631</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2" customFormat="1" x14ac:dyDescent="0.35">
      <c r="A21" s="355" t="s">
        <v>632</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2" customFormat="1" x14ac:dyDescent="0.35">
      <c r="A22" s="355" t="s">
        <v>633</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2" customFormat="1" x14ac:dyDescent="0.35">
      <c r="A23" s="355" t="s">
        <v>634</v>
      </c>
      <c r="B23" s="3">
        <f>Calculations!C31</f>
        <v>435386544916234.25</v>
      </c>
      <c r="C23" s="3">
        <f>Calculations!D31</f>
        <v>431890403168363.44</v>
      </c>
      <c r="D23" s="3">
        <f>Calculations!E31</f>
        <v>431990646955336.06</v>
      </c>
      <c r="E23" s="3">
        <f>Calculations!F31</f>
        <v>435267546478124.19</v>
      </c>
      <c r="F23" s="3">
        <f>Calculations!G31</f>
        <v>438956238966018.81</v>
      </c>
      <c r="G23" s="3">
        <f>Calculations!H31</f>
        <v>435998475930038.44</v>
      </c>
      <c r="H23" s="3">
        <f>Calculations!I31</f>
        <v>436079458423121.31</v>
      </c>
      <c r="I23" s="3">
        <f>Calculations!J31</f>
        <v>437776754511386.75</v>
      </c>
      <c r="J23" s="3">
        <f>Calculations!K31</f>
        <v>440444124270464.94</v>
      </c>
      <c r="K23" s="3">
        <f>Calculations!L31</f>
        <v>441118107375041</v>
      </c>
      <c r="L23" s="3">
        <f>Calculations!M31</f>
        <v>443784812710958.56</v>
      </c>
      <c r="M23" s="3">
        <f>Calculations!N31</f>
        <v>445381507488105.94</v>
      </c>
      <c r="N23" s="3">
        <f>Calculations!O31</f>
        <v>447302856931821.38</v>
      </c>
      <c r="O23" s="3">
        <f>Calculations!P31</f>
        <v>448679545189919.31</v>
      </c>
      <c r="P23" s="3">
        <f>Calculations!Q31</f>
        <v>450725134627712.06</v>
      </c>
      <c r="Q23" s="3">
        <f>Calculations!R31</f>
        <v>451791970243797.31</v>
      </c>
      <c r="R23" s="3">
        <f>Calculations!S31</f>
        <v>454245609851171.88</v>
      </c>
      <c r="S23" s="3">
        <f>Calculations!T31</f>
        <v>456498293629989.69</v>
      </c>
      <c r="T23" s="3">
        <f>Calculations!U31</f>
        <v>458833266275471.25</v>
      </c>
      <c r="U23" s="3">
        <f>Calculations!V31</f>
        <v>461207472194764.5</v>
      </c>
      <c r="V23" s="3">
        <f>Calculations!W31</f>
        <v>463632563947061.44</v>
      </c>
      <c r="W23" s="3">
        <f>Calculations!X31</f>
        <v>466563521676688.38</v>
      </c>
      <c r="X23" s="3">
        <f>Calculations!Y31</f>
        <v>469409175680330.38</v>
      </c>
      <c r="Y23" s="3">
        <f>Calculations!Z31</f>
        <v>470065081374405.25</v>
      </c>
      <c r="Z23" s="3">
        <f>Calculations!AA31</f>
        <v>471980175446619.88</v>
      </c>
      <c r="AA23" s="3">
        <f>Calculations!AB31</f>
        <v>473726185011575.31</v>
      </c>
      <c r="AB23" s="3">
        <f>Calculations!AC31</f>
        <v>474988764754797.63</v>
      </c>
      <c r="AC23" s="3">
        <f>Calculations!AD31</f>
        <v>476162283007286.75</v>
      </c>
      <c r="AD23" s="3">
        <f>Calculations!AE31</f>
        <v>477812445700165.19</v>
      </c>
      <c r="AE23" s="3">
        <f>Calculations!AF31</f>
        <v>479734297450886.75</v>
      </c>
      <c r="AF23" s="3">
        <f>Calculations!AG31</f>
        <v>481115449667020</v>
      </c>
    </row>
    <row r="24" spans="1:32" s="352" customFormat="1" x14ac:dyDescent="0.35">
      <c r="A24" s="355" t="s">
        <v>635</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2" customFormat="1" x14ac:dyDescent="0.35">
      <c r="A25" s="355" t="s">
        <v>636</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2" customFormat="1" x14ac:dyDescent="0.35">
      <c r="A26" s="355" t="s">
        <v>637</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2" customFormat="1" x14ac:dyDescent="0.35">
      <c r="A27" s="353"/>
      <c r="B27" s="353"/>
      <c r="C27" s="353"/>
      <c r="D27" s="353"/>
      <c r="E27" s="353"/>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c r="AD27" s="353"/>
      <c r="AE27" s="353"/>
      <c r="AF27" s="353"/>
    </row>
    <row r="28" spans="1:32" x14ac:dyDescent="0.35">
      <c r="A28" s="308"/>
    </row>
    <row r="29" spans="1:32" x14ac:dyDescent="0.35">
      <c r="A29" s="308"/>
    </row>
    <row r="30" spans="1:32" x14ac:dyDescent="0.35">
      <c r="A30" s="308"/>
    </row>
    <row r="31" spans="1:32" x14ac:dyDescent="0.35">
      <c r="A31" s="308"/>
    </row>
    <row r="32" spans="1:32" x14ac:dyDescent="0.35">
      <c r="A32" s="308"/>
    </row>
    <row r="48" spans="1:1" x14ac:dyDescent="0.35">
      <c r="A48" s="1"/>
    </row>
    <row r="50" spans="1:32" x14ac:dyDescent="0.35">
      <c r="A50" s="1"/>
    </row>
    <row r="52" spans="1:32" x14ac:dyDescent="0.35">
      <c r="A52" s="1"/>
    </row>
    <row r="55" spans="1:32" x14ac:dyDescent="0.35">
      <c r="A55" s="1"/>
    </row>
    <row r="56" spans="1:32" x14ac:dyDescent="0.3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3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3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3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3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3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3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3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3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3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3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3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3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35">
      <c r="A69" s="1"/>
    </row>
    <row r="70" spans="1:32" x14ac:dyDescent="0.3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3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3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3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3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3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3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3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3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3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3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3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3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3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3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35">
      <c r="A85" s="9"/>
    </row>
    <row r="86" spans="1:32" x14ac:dyDescent="0.3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3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3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3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3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3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3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3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3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3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3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3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3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35">
      <c r="A99" s="9"/>
    </row>
    <row r="100" spans="1:32" x14ac:dyDescent="0.35">
      <c r="A100" s="9"/>
    </row>
    <row r="101" spans="1:32" x14ac:dyDescent="0.3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3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3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3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3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3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3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3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3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3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3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3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3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3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3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3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35">
      <c r="A117" s="9"/>
    </row>
    <row r="118" spans="1:32" x14ac:dyDescent="0.3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3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3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3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3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3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3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3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3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3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3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3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35">
      <c r="A130" s="1"/>
    </row>
    <row r="131" spans="1:32" x14ac:dyDescent="0.3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3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3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3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35">
      <c r="A135" s="1"/>
    </row>
    <row r="136" spans="1:32" x14ac:dyDescent="0.3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3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3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3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3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3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3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3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3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3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3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35">
      <c r="A147" s="1"/>
    </row>
    <row r="148" spans="1:32" x14ac:dyDescent="0.3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3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3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3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3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3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3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3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3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3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3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3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3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3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3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3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3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3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3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3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3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3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3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35">
      <c r="B172" s="17"/>
      <c r="C172" s="17"/>
      <c r="D172" s="17"/>
      <c r="E172" s="17"/>
      <c r="F172" s="17"/>
      <c r="G172" s="17"/>
      <c r="H172" s="17"/>
      <c r="I172" s="17"/>
    </row>
    <row r="173" spans="1:32" x14ac:dyDescent="0.35">
      <c r="B173" s="17"/>
      <c r="C173" s="17"/>
      <c r="D173" s="17"/>
      <c r="E173" s="17"/>
      <c r="F173" s="17"/>
      <c r="G173" s="17"/>
      <c r="H173" s="17"/>
      <c r="I173" s="17"/>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workbookViewId="0"/>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5"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35">
      <c r="A3" s="355" t="s">
        <v>614</v>
      </c>
      <c r="B3" s="3">
        <f>Calculations!C38</f>
        <v>11163263730870.01</v>
      </c>
      <c r="C3" s="3">
        <f>Calculations!D38</f>
        <v>11239238488523.268</v>
      </c>
      <c r="D3" s="3">
        <f>Calculations!E38</f>
        <v>10924632568444.539</v>
      </c>
      <c r="E3" s="3">
        <f>Calculations!F38</f>
        <v>10729539568656.029</v>
      </c>
      <c r="F3" s="3">
        <f>Calculations!G38</f>
        <v>10690308980287.975</v>
      </c>
      <c r="G3" s="3">
        <f>Calculations!H38</f>
        <v>10758501148235.719</v>
      </c>
      <c r="H3" s="3">
        <f>Calculations!I38</f>
        <v>10664556807514.98</v>
      </c>
      <c r="I3" s="3">
        <f>Calculations!J38</f>
        <v>10594907767906.176</v>
      </c>
      <c r="J3" s="3">
        <f>Calculations!K38</f>
        <v>10476028804201.699</v>
      </c>
      <c r="K3" s="3">
        <f>Calculations!L38</f>
        <v>10229438982251.77</v>
      </c>
      <c r="L3" s="3">
        <f>Calculations!M38</f>
        <v>9980327442700.2227</v>
      </c>
      <c r="M3" s="3">
        <f>Calculations!N38</f>
        <v>9977046346635.1563</v>
      </c>
      <c r="N3" s="3">
        <f>Calculations!O38</f>
        <v>9668050695976.9902</v>
      </c>
      <c r="O3" s="3">
        <f>Calculations!P38</f>
        <v>9447952314182.3223</v>
      </c>
      <c r="P3" s="3">
        <f>Calculations!Q38</f>
        <v>9180721755397.8535</v>
      </c>
      <c r="Q3" s="3">
        <f>Calculations!R38</f>
        <v>8835704998955.707</v>
      </c>
      <c r="R3" s="3">
        <f>Calculations!S38</f>
        <v>8799482185399.8535</v>
      </c>
      <c r="S3" s="3">
        <f>Calculations!T38</f>
        <v>8595870356662.0088</v>
      </c>
      <c r="T3" s="3">
        <f>Calculations!U38</f>
        <v>8420765865889.5303</v>
      </c>
      <c r="U3" s="3">
        <f>Calculations!V38</f>
        <v>8242377157312.417</v>
      </c>
      <c r="V3" s="3">
        <f>Calculations!W38</f>
        <v>8059995336369.1826</v>
      </c>
      <c r="W3" s="3">
        <f>Calculations!X38</f>
        <v>8037375205509.0771</v>
      </c>
      <c r="X3" s="3">
        <f>Calculations!Y38</f>
        <v>7941484352829.8369</v>
      </c>
      <c r="Y3" s="3">
        <f>Calculations!Z38</f>
        <v>7670412954626.3086</v>
      </c>
      <c r="Z3" s="3">
        <f>Calculations!AA38</f>
        <v>7506675614311.0947</v>
      </c>
      <c r="AA3" s="3">
        <f>Calculations!AB38</f>
        <v>7474036856366.1523</v>
      </c>
      <c r="AB3" s="3">
        <f>Calculations!AC38</f>
        <v>7269450796654.9551</v>
      </c>
      <c r="AC3" s="3">
        <f>Calculations!AD38</f>
        <v>6952173977176.7236</v>
      </c>
      <c r="AD3" s="3">
        <f>Calculations!AE38</f>
        <v>6813908409797.1484</v>
      </c>
      <c r="AE3" s="3">
        <f>Calculations!AF38</f>
        <v>6558724619781.5088</v>
      </c>
      <c r="AF3" s="3">
        <f>Calculations!AG38</f>
        <v>6322223152447.1523</v>
      </c>
    </row>
    <row r="4" spans="1:32" x14ac:dyDescent="0.35">
      <c r="A4" s="355"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35">
      <c r="A5" s="355"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35">
      <c r="A6" s="355"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35">
      <c r="A7" s="355"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35">
      <c r="A8" s="355"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35">
      <c r="A9" s="355"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35">
      <c r="A10" s="355" t="s">
        <v>621</v>
      </c>
      <c r="B10" s="3">
        <f>Calculations!C45</f>
        <v>208306764541511.53</v>
      </c>
      <c r="C10" s="3">
        <f>Calculations!D45</f>
        <v>200437756014698.28</v>
      </c>
      <c r="D10" s="3">
        <f>Calculations!E45</f>
        <v>188615757924690.03</v>
      </c>
      <c r="E10" s="3">
        <f>Calculations!F45</f>
        <v>171028815512854.91</v>
      </c>
      <c r="F10" s="3">
        <f>Calculations!G45</f>
        <v>163476491263275.81</v>
      </c>
      <c r="G10" s="3">
        <f>Calculations!H45</f>
        <v>153348611804879.44</v>
      </c>
      <c r="H10" s="3">
        <f>Calculations!I45</f>
        <v>144459530719728.97</v>
      </c>
      <c r="I10" s="3">
        <f>Calculations!J45</f>
        <v>136924734674749.34</v>
      </c>
      <c r="J10" s="3">
        <f>Calculations!K45</f>
        <v>132036284165882.44</v>
      </c>
      <c r="K10" s="3">
        <f>Calculations!L45</f>
        <v>129279152760131.72</v>
      </c>
      <c r="L10" s="3">
        <f>Calculations!M45</f>
        <v>121405879556882.23</v>
      </c>
      <c r="M10" s="3">
        <f>Calculations!N45</f>
        <v>117511677016536.28</v>
      </c>
      <c r="N10" s="3">
        <f>Calculations!O45</f>
        <v>108699576973489.47</v>
      </c>
      <c r="O10" s="3">
        <f>Calculations!P45</f>
        <v>104085649406078.25</v>
      </c>
      <c r="P10" s="3">
        <f>Calculations!Q45</f>
        <v>95369027867264.875</v>
      </c>
      <c r="Q10" s="3">
        <f>Calculations!R45</f>
        <v>90295913824612.188</v>
      </c>
      <c r="R10" s="3">
        <f>Calculations!S45</f>
        <v>88152052166233.672</v>
      </c>
      <c r="S10" s="3">
        <f>Calculations!T45</f>
        <v>85666048164329.391</v>
      </c>
      <c r="T10" s="3">
        <f>Calculations!U45</f>
        <v>82712351875013.531</v>
      </c>
      <c r="U10" s="3">
        <f>Calculations!V45</f>
        <v>79317899562653.406</v>
      </c>
      <c r="V10" s="3">
        <f>Calculations!W45</f>
        <v>77078315174394.969</v>
      </c>
      <c r="W10" s="3">
        <f>Calculations!X45</f>
        <v>74743378442227.063</v>
      </c>
      <c r="X10" s="3">
        <f>Calculations!Y45</f>
        <v>69847657430902.594</v>
      </c>
      <c r="Y10" s="3">
        <f>Calculations!Z45</f>
        <v>66547674998932.578</v>
      </c>
      <c r="Z10" s="3">
        <f>Calculations!AA45</f>
        <v>61596209337285.703</v>
      </c>
      <c r="AA10" s="3">
        <f>Calculations!AB45</f>
        <v>59957710240460.781</v>
      </c>
      <c r="AB10" s="3">
        <f>Calculations!AC45</f>
        <v>58666415633747.281</v>
      </c>
      <c r="AC10" s="3">
        <f>Calculations!AD45</f>
        <v>48870114968658.203</v>
      </c>
      <c r="AD10" s="3">
        <f>Calculations!AE45</f>
        <v>47104290514119.977</v>
      </c>
      <c r="AE10" s="3">
        <f>Calculations!AF45</f>
        <v>45421231968500.992</v>
      </c>
      <c r="AF10" s="3">
        <f>Calculations!AG45</f>
        <v>40623877863261.609</v>
      </c>
    </row>
    <row r="11" spans="1:32" x14ac:dyDescent="0.35">
      <c r="A11" s="355"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35">
      <c r="A12" s="355"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35">
      <c r="A13" s="355"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35">
      <c r="A14" s="355" t="s">
        <v>625</v>
      </c>
      <c r="B14" s="3">
        <f>Calculations!C49</f>
        <v>162459654615204</v>
      </c>
      <c r="C14" s="3">
        <f>Calculations!D49</f>
        <v>162247684870475.13</v>
      </c>
      <c r="D14" s="3">
        <f>Calculations!E49</f>
        <v>158650730980089.97</v>
      </c>
      <c r="E14" s="3">
        <f>Calculations!F49</f>
        <v>155870742217551</v>
      </c>
      <c r="F14" s="3">
        <f>Calculations!G49</f>
        <v>153155933137578.56</v>
      </c>
      <c r="G14" s="3">
        <f>Calculations!H49</f>
        <v>151602648041771.22</v>
      </c>
      <c r="H14" s="3">
        <f>Calculations!I49</f>
        <v>151770756378745.13</v>
      </c>
      <c r="I14" s="3">
        <f>Calculations!J49</f>
        <v>149103902508860</v>
      </c>
      <c r="J14" s="3">
        <f>Calculations!K49</f>
        <v>147638148341041.56</v>
      </c>
      <c r="K14" s="3">
        <f>Calculations!L49</f>
        <v>146904937711223.81</v>
      </c>
      <c r="L14" s="3">
        <f>Calculations!M49</f>
        <v>143440589889779.31</v>
      </c>
      <c r="M14" s="3">
        <f>Calculations!N49</f>
        <v>141175776404917.5</v>
      </c>
      <c r="N14" s="3">
        <f>Calculations!O49</f>
        <v>136650457750612.02</v>
      </c>
      <c r="O14" s="3">
        <f>Calculations!P49</f>
        <v>132165330546421.88</v>
      </c>
      <c r="P14" s="3">
        <f>Calculations!Q49</f>
        <v>127799123041451.22</v>
      </c>
      <c r="Q14" s="3">
        <f>Calculations!R49</f>
        <v>125067945251842.13</v>
      </c>
      <c r="R14" s="3">
        <f>Calculations!S49</f>
        <v>124174087904526.3</v>
      </c>
      <c r="S14" s="3">
        <f>Calculations!T49</f>
        <v>121280390116700.66</v>
      </c>
      <c r="T14" s="3">
        <f>Calculations!U49</f>
        <v>119606895912235.19</v>
      </c>
      <c r="U14" s="3">
        <f>Calculations!V49</f>
        <v>115796856771837.31</v>
      </c>
      <c r="V14" s="3">
        <f>Calculations!W49</f>
        <v>111562474606061.45</v>
      </c>
      <c r="W14" s="3">
        <f>Calculations!X49</f>
        <v>102279107804783.66</v>
      </c>
      <c r="X14" s="3">
        <f>Calculations!Y49</f>
        <v>94425816125017.703</v>
      </c>
      <c r="Y14" s="3">
        <f>Calculations!Z49</f>
        <v>81631057632781.969</v>
      </c>
      <c r="Z14" s="3">
        <f>Calculations!AA49</f>
        <v>75229155466536.094</v>
      </c>
      <c r="AA14" s="3">
        <f>Calculations!AB49</f>
        <v>73241257029626.422</v>
      </c>
      <c r="AB14" s="3">
        <f>Calculations!AC49</f>
        <v>72316070114879.484</v>
      </c>
      <c r="AC14" s="3">
        <f>Calculations!AD49</f>
        <v>59275659746832.43</v>
      </c>
      <c r="AD14" s="3">
        <f>Calculations!AE49</f>
        <v>55712151473681.328</v>
      </c>
      <c r="AE14" s="3">
        <f>Calculations!AF49</f>
        <v>52083821321736.539</v>
      </c>
      <c r="AF14" s="3">
        <f>Calculations!AG49</f>
        <v>45544317435094.125</v>
      </c>
    </row>
    <row r="15" spans="1:32" x14ac:dyDescent="0.35">
      <c r="A15" s="355" t="s">
        <v>626</v>
      </c>
      <c r="B15" s="3">
        <f>Calculations!C50</f>
        <v>945822093947959.88</v>
      </c>
      <c r="C15" s="3">
        <f>Calculations!D50</f>
        <v>940952433151670.13</v>
      </c>
      <c r="D15" s="3">
        <f>Calculations!E50</f>
        <v>932238787575754</v>
      </c>
      <c r="E15" s="3">
        <f>Calculations!F50</f>
        <v>907531904099696.38</v>
      </c>
      <c r="F15" s="3">
        <f>Calculations!G50</f>
        <v>901206473855354.5</v>
      </c>
      <c r="G15" s="3">
        <f>Calculations!H50</f>
        <v>899537805824861.13</v>
      </c>
      <c r="H15" s="3">
        <f>Calculations!I50</f>
        <v>902004341351964.63</v>
      </c>
      <c r="I15" s="3">
        <f>Calculations!J50</f>
        <v>905473255284548.63</v>
      </c>
      <c r="J15" s="3">
        <f>Calculations!K50</f>
        <v>908330078983135.38</v>
      </c>
      <c r="K15" s="3">
        <f>Calculations!L50</f>
        <v>906811782612024.38</v>
      </c>
      <c r="L15" s="3">
        <f>Calculations!M50</f>
        <v>898918585134502.88</v>
      </c>
      <c r="M15" s="3">
        <f>Calculations!N50</f>
        <v>895594919438630</v>
      </c>
      <c r="N15" s="3">
        <f>Calculations!O50</f>
        <v>888128291117740.88</v>
      </c>
      <c r="O15" s="3">
        <f>Calculations!P50</f>
        <v>873676361549040.38</v>
      </c>
      <c r="P15" s="3">
        <f>Calculations!Q50</f>
        <v>858709659840670</v>
      </c>
      <c r="Q15" s="3">
        <f>Calculations!R50</f>
        <v>845688639775334.13</v>
      </c>
      <c r="R15" s="3">
        <f>Calculations!S50</f>
        <v>838650889790408.38</v>
      </c>
      <c r="S15" s="3">
        <f>Calculations!T50</f>
        <v>830275348560804.25</v>
      </c>
      <c r="T15" s="3">
        <f>Calculations!U50</f>
        <v>815437607928661.63</v>
      </c>
      <c r="U15" s="3">
        <f>Calculations!V50</f>
        <v>804109361706737.5</v>
      </c>
      <c r="V15" s="3">
        <f>Calculations!W50</f>
        <v>792799236699280.63</v>
      </c>
      <c r="W15" s="3">
        <f>Calculations!X50</f>
        <v>784351817199283.38</v>
      </c>
      <c r="X15" s="3">
        <f>Calculations!Y50</f>
        <v>774764630762790.5</v>
      </c>
      <c r="Y15" s="3">
        <f>Calculations!Z50</f>
        <v>762264450310715.38</v>
      </c>
      <c r="Z15" s="3">
        <f>Calculations!AA50</f>
        <v>744447271560950.88</v>
      </c>
      <c r="AA15" s="3">
        <f>Calculations!AB50</f>
        <v>730926947065720.63</v>
      </c>
      <c r="AB15" s="3">
        <f>Calculations!AC50</f>
        <v>715917215502451.5</v>
      </c>
      <c r="AC15" s="3">
        <f>Calculations!AD50</f>
        <v>689472238817614.88</v>
      </c>
      <c r="AD15" s="3">
        <f>Calculations!AE50</f>
        <v>669302887671192.63</v>
      </c>
      <c r="AE15" s="3">
        <f>Calculations!AF50</f>
        <v>626923596274167.88</v>
      </c>
      <c r="AF15" s="3">
        <f>Calculations!AG50</f>
        <v>594639500705959.75</v>
      </c>
    </row>
    <row r="16" spans="1:32" x14ac:dyDescent="0.35">
      <c r="A16" s="355"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35">
      <c r="A17" s="355"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35">
      <c r="A18" s="355"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35">
      <c r="A19" s="355"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35">
      <c r="A20" s="355"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35">
      <c r="A21" s="355"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35">
      <c r="A22" s="355"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35">
      <c r="A23" s="355" t="s">
        <v>634</v>
      </c>
      <c r="B23" s="3">
        <f>Calculations!C58</f>
        <v>76612251935586.406</v>
      </c>
      <c r="C23" s="3">
        <f>Calculations!D58</f>
        <v>77391752296781.422</v>
      </c>
      <c r="D23" s="3">
        <f>Calculations!E58</f>
        <v>78220931895539.984</v>
      </c>
      <c r="E23" s="3">
        <f>Calculations!F58</f>
        <v>77979684703686.469</v>
      </c>
      <c r="F23" s="3">
        <f>Calculations!G58</f>
        <v>77970399529124.594</v>
      </c>
      <c r="G23" s="3">
        <f>Calculations!H58</f>
        <v>78754085059872.422</v>
      </c>
      <c r="H23" s="3">
        <f>Calculations!I58</f>
        <v>79470394073325.891</v>
      </c>
      <c r="I23" s="3">
        <f>Calculations!J58</f>
        <v>80177478500594.422</v>
      </c>
      <c r="J23" s="3">
        <f>Calculations!K58</f>
        <v>79968087606896.344</v>
      </c>
      <c r="K23" s="3">
        <f>Calculations!L58</f>
        <v>80263377544462.953</v>
      </c>
      <c r="L23" s="3">
        <f>Calculations!M58</f>
        <v>80995802352002.984</v>
      </c>
      <c r="M23" s="3">
        <f>Calculations!N58</f>
        <v>81567136305076.813</v>
      </c>
      <c r="N23" s="3">
        <f>Calculations!O58</f>
        <v>81397742131577.031</v>
      </c>
      <c r="O23" s="3">
        <f>Calculations!P58</f>
        <v>81004879743600.375</v>
      </c>
      <c r="P23" s="3">
        <f>Calculations!Q58</f>
        <v>81276554614158.969</v>
      </c>
      <c r="Q23" s="3">
        <f>Calculations!R58</f>
        <v>81114699549367.625</v>
      </c>
      <c r="R23" s="3">
        <f>Calculations!S58</f>
        <v>81735651690529.016</v>
      </c>
      <c r="S23" s="3">
        <f>Calculations!T58</f>
        <v>82260329233474.563</v>
      </c>
      <c r="T23" s="3">
        <f>Calculations!U58</f>
        <v>82822697796724.156</v>
      </c>
      <c r="U23" s="3">
        <f>Calculations!V58</f>
        <v>83395746880112.984</v>
      </c>
      <c r="V23" s="3">
        <f>Calculations!W58</f>
        <v>83977397001888.688</v>
      </c>
      <c r="W23" s="3">
        <f>Calculations!X58</f>
        <v>84585469049749.734</v>
      </c>
      <c r="X23" s="3">
        <f>Calculations!Y58</f>
        <v>85169293487714.766</v>
      </c>
      <c r="Y23" s="3">
        <f>Calculations!Z58</f>
        <v>83877046171587.031</v>
      </c>
      <c r="Z23" s="3">
        <f>Calculations!AA58</f>
        <v>82831253300404.172</v>
      </c>
      <c r="AA23" s="3">
        <f>Calculations!AB58</f>
        <v>82841917598854.563</v>
      </c>
      <c r="AB23" s="3">
        <f>Calculations!AC58</f>
        <v>82667128708534.906</v>
      </c>
      <c r="AC23" s="3">
        <f>Calculations!AD58</f>
        <v>82415142214396.641</v>
      </c>
      <c r="AD23" s="3">
        <f>Calculations!AE58</f>
        <v>81578390534712.594</v>
      </c>
      <c r="AE23" s="3">
        <f>Calculations!AF58</f>
        <v>81290613052549.766</v>
      </c>
      <c r="AF23" s="3">
        <f>Calculations!AG58</f>
        <v>80933136505768.766</v>
      </c>
    </row>
    <row r="24" spans="1:32" x14ac:dyDescent="0.35">
      <c r="A24" s="355"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35">
      <c r="A25" s="355"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35">
      <c r="A26" s="355"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workbookViewId="0">
      <selection activeCell="B2" sqref="B2"/>
    </sheetView>
  </sheetViews>
  <sheetFormatPr defaultColWidth="9.08984375" defaultRowHeight="14.5" x14ac:dyDescent="0.35"/>
  <cols>
    <col min="1" max="1" width="39.81640625" customWidth="1"/>
    <col min="2" max="2" width="24.26953125" bestFit="1" customWidth="1"/>
    <col min="3" max="32" width="9.6328125" bestFit="1" customWidth="1"/>
  </cols>
  <sheetData>
    <row r="1" spans="1:32" x14ac:dyDescent="0.35">
      <c r="A1" s="1" t="s">
        <v>0</v>
      </c>
      <c r="B1" s="353">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35">
      <c r="A3" s="352" t="s">
        <v>614</v>
      </c>
      <c r="B3" s="2">
        <f>Calculations!C65</f>
        <v>2592555382677.6875</v>
      </c>
      <c r="C3" s="2">
        <f>Calculations!D65</f>
        <v>2582072898608.3247</v>
      </c>
      <c r="D3" s="2">
        <f>Calculations!E65</f>
        <v>2564426193828.4292</v>
      </c>
      <c r="E3" s="2">
        <f>Calculations!F65</f>
        <v>2528683396632.1934</v>
      </c>
      <c r="F3" s="2">
        <f>Calculations!G65</f>
        <v>2491368721374.4219</v>
      </c>
      <c r="G3" s="2">
        <f>Calculations!H65</f>
        <v>2475763255012.7417</v>
      </c>
      <c r="H3" s="2">
        <f>Calculations!I65</f>
        <v>2462654342736.3193</v>
      </c>
      <c r="I3" s="2">
        <f>Calculations!J65</f>
        <v>2453434312603.1836</v>
      </c>
      <c r="J3" s="2">
        <f>Calculations!K65</f>
        <v>2424640517804.9136</v>
      </c>
      <c r="K3" s="2">
        <f>Calculations!L65</f>
        <v>2408907462621.5029</v>
      </c>
      <c r="L3" s="2">
        <f>Calculations!M65</f>
        <v>2397338198311.2178</v>
      </c>
      <c r="M3" s="2">
        <f>Calculations!N65</f>
        <v>2387975982778.687</v>
      </c>
      <c r="N3" s="2">
        <f>Calculations!O65</f>
        <v>2359063572084.0479</v>
      </c>
      <c r="O3" s="2">
        <f>Calculations!P65</f>
        <v>2328675210154.5112</v>
      </c>
      <c r="P3" s="2">
        <f>Calculations!Q65</f>
        <v>2307073285219.2969</v>
      </c>
      <c r="Q3" s="2">
        <f>Calculations!R65</f>
        <v>2279766013412.2446</v>
      </c>
      <c r="R3" s="2">
        <f>Calculations!S65</f>
        <v>2272760121940.3965</v>
      </c>
      <c r="S3" s="2">
        <f>Calculations!T65</f>
        <v>2258255940188.2017</v>
      </c>
      <c r="T3" s="2">
        <f>Calculations!U65</f>
        <v>2244203621539.2358</v>
      </c>
      <c r="U3" s="2">
        <f>Calculations!V65</f>
        <v>2231972301238.8291</v>
      </c>
      <c r="V3" s="2">
        <f>Calculations!W65</f>
        <v>2221051096767.5386</v>
      </c>
      <c r="W3" s="2">
        <f>Calculations!X65</f>
        <v>2213331567075.1592</v>
      </c>
      <c r="X3" s="2">
        <f>Calculations!Y65</f>
        <v>2204368868568.5972</v>
      </c>
      <c r="Y3" s="2">
        <f>Calculations!Z65</f>
        <v>2160973338400.8154</v>
      </c>
      <c r="Z3" s="2">
        <f>Calculations!AA65</f>
        <v>2113928252822.5303</v>
      </c>
      <c r="AA3" s="2">
        <f>Calculations!AB65</f>
        <v>2098398065477.1455</v>
      </c>
      <c r="AB3" s="2">
        <f>Calculations!AC65</f>
        <v>2075496668773.7507</v>
      </c>
      <c r="AC3" s="2">
        <f>Calculations!AD65</f>
        <v>2050309636552.6274</v>
      </c>
      <c r="AD3" s="2">
        <f>Calculations!AE65</f>
        <v>2011703587968.5554</v>
      </c>
      <c r="AE3" s="2">
        <f>Calculations!AF65</f>
        <v>1985607966482.6021</v>
      </c>
      <c r="AF3" s="2">
        <f>Calculations!AG65</f>
        <v>1967063669315.8345</v>
      </c>
    </row>
    <row r="4" spans="1:32" x14ac:dyDescent="0.35">
      <c r="A4" s="352" t="s">
        <v>615</v>
      </c>
      <c r="B4" s="2">
        <f>Calculations!C66</f>
        <v>279871827627837.91</v>
      </c>
      <c r="C4" s="2">
        <f>Calculations!D66</f>
        <v>278740221339241.66</v>
      </c>
      <c r="D4" s="2">
        <f>Calculations!E66</f>
        <v>276835222298003.34</v>
      </c>
      <c r="E4" s="2">
        <f>Calculations!F66</f>
        <v>272976711871310.06</v>
      </c>
      <c r="F4" s="2">
        <f>Calculations!G66</f>
        <v>268948513888921.94</v>
      </c>
      <c r="G4" s="2">
        <f>Calculations!H66</f>
        <v>267263870844915.94</v>
      </c>
      <c r="H4" s="2">
        <f>Calculations!I66</f>
        <v>265848736085778.81</v>
      </c>
      <c r="I4" s="2">
        <f>Calculations!J66</f>
        <v>264853414365214.75</v>
      </c>
      <c r="J4" s="2">
        <f>Calculations!K66</f>
        <v>261745063419897.72</v>
      </c>
      <c r="K4" s="2">
        <f>Calculations!L66</f>
        <v>260046646893187.78</v>
      </c>
      <c r="L4" s="2">
        <f>Calculations!M66</f>
        <v>258797720382894.72</v>
      </c>
      <c r="M4" s="2">
        <f>Calculations!N66</f>
        <v>257787049448247.72</v>
      </c>
      <c r="N4" s="2">
        <f>Calculations!O66</f>
        <v>254665893666465.34</v>
      </c>
      <c r="O4" s="2">
        <f>Calculations!P66</f>
        <v>251385405832469.13</v>
      </c>
      <c r="P4" s="2">
        <f>Calculations!Q66</f>
        <v>249053432424189</v>
      </c>
      <c r="Q4" s="2">
        <f>Calculations!R66</f>
        <v>246105554774502.59</v>
      </c>
      <c r="R4" s="2">
        <f>Calculations!S66</f>
        <v>245349253997481.84</v>
      </c>
      <c r="S4" s="2">
        <f>Calculations!T66</f>
        <v>243783496952384.34</v>
      </c>
      <c r="T4" s="2">
        <f>Calculations!U66</f>
        <v>242266519483369.63</v>
      </c>
      <c r="U4" s="2">
        <f>Calculations!V66</f>
        <v>240946122631040.53</v>
      </c>
      <c r="V4" s="2">
        <f>Calculations!W66</f>
        <v>239767155548717.13</v>
      </c>
      <c r="W4" s="2">
        <f>Calculations!X66</f>
        <v>238933816018974.03</v>
      </c>
      <c r="X4" s="2">
        <f>Calculations!Y66</f>
        <v>237966273790843.13</v>
      </c>
      <c r="Y4" s="2">
        <f>Calculations!Z66</f>
        <v>233281634681459.06</v>
      </c>
      <c r="Z4" s="2">
        <f>Calculations!AA66</f>
        <v>228203018359633.84</v>
      </c>
      <c r="AA4" s="2">
        <f>Calculations!AB66</f>
        <v>226526501844385.38</v>
      </c>
      <c r="AB4" s="2">
        <f>Calculations!AC66</f>
        <v>224054247714952.16</v>
      </c>
      <c r="AC4" s="2">
        <f>Calculations!AD66</f>
        <v>221335254405360.22</v>
      </c>
      <c r="AD4" s="2">
        <f>Calculations!AE66</f>
        <v>217167649945719.41</v>
      </c>
      <c r="AE4" s="2">
        <f>Calculations!AF66</f>
        <v>214350572506542.47</v>
      </c>
      <c r="AF4" s="2">
        <f>Calculations!AG66</f>
        <v>212348676471914.09</v>
      </c>
    </row>
    <row r="5" spans="1:32" x14ac:dyDescent="0.35">
      <c r="A5" s="352" t="s">
        <v>616</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35">
      <c r="A6" s="352" t="s">
        <v>617</v>
      </c>
      <c r="B6" s="2">
        <f>Calculations!C68</f>
        <v>594396817261344.5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35">
      <c r="A7" s="352" t="s">
        <v>618</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35">
      <c r="A8" s="352" t="s">
        <v>619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35">
      <c r="A9" s="352" t="s">
        <v>620</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35">
      <c r="A10" s="352" t="s">
        <v>621</v>
      </c>
      <c r="B10" s="2">
        <f>Calculations!C72</f>
        <v>346040061910028.44</v>
      </c>
      <c r="C10" s="2">
        <f>Calculations!D72</f>
        <v>343124538783297.94</v>
      </c>
      <c r="D10" s="2">
        <f>Calculations!E72</f>
        <v>338949715535457</v>
      </c>
      <c r="E10" s="2">
        <f>Calculations!F72</f>
        <v>331203585546709.44</v>
      </c>
      <c r="F10" s="2">
        <f>Calculations!G72</f>
        <v>324001267781639.88</v>
      </c>
      <c r="G10" s="2">
        <f>Calculations!H72</f>
        <v>318139329886381</v>
      </c>
      <c r="H10" s="2">
        <f>Calculations!I72</f>
        <v>313197949750727.31</v>
      </c>
      <c r="I10" s="2">
        <f>Calculations!J72</f>
        <v>303716602553421.13</v>
      </c>
      <c r="J10" s="2">
        <f>Calculations!K72</f>
        <v>298230878220237.56</v>
      </c>
      <c r="K10" s="2">
        <f>Calculations!L72</f>
        <v>292204934032267</v>
      </c>
      <c r="L10" s="2">
        <f>Calculations!M72</f>
        <v>279962757643146.91</v>
      </c>
      <c r="M10" s="2">
        <f>Calculations!N72</f>
        <v>276834486401798.75</v>
      </c>
      <c r="N10" s="2">
        <f>Calculations!O72</f>
        <v>272417272283244.88</v>
      </c>
      <c r="O10" s="2">
        <f>Calculations!P72</f>
        <v>267888966795394</v>
      </c>
      <c r="P10" s="2">
        <f>Calculations!Q72</f>
        <v>264494529944734.78</v>
      </c>
      <c r="Q10" s="2">
        <f>Calculations!R72</f>
        <v>261384719256998.97</v>
      </c>
      <c r="R10" s="2">
        <f>Calculations!S72</f>
        <v>261543526989969.34</v>
      </c>
      <c r="S10" s="2">
        <f>Calculations!T72</f>
        <v>257914858882512.94</v>
      </c>
      <c r="T10" s="2">
        <f>Calculations!U72</f>
        <v>255879771929905.44</v>
      </c>
      <c r="U10" s="2">
        <f>Calculations!V72</f>
        <v>246522617539735.28</v>
      </c>
      <c r="V10" s="2">
        <f>Calculations!W72</f>
        <v>244100776324977.94</v>
      </c>
      <c r="W10" s="2">
        <f>Calculations!X72</f>
        <v>235767844469797.34</v>
      </c>
      <c r="X10" s="2">
        <f>Calculations!Y72</f>
        <v>222655844791216.44</v>
      </c>
      <c r="Y10" s="2">
        <f>Calculations!Z72</f>
        <v>206330968052815.69</v>
      </c>
      <c r="Z10" s="2">
        <f>Calculations!AA72</f>
        <v>203275628755928.5</v>
      </c>
      <c r="AA10" s="2">
        <f>Calculations!AB72</f>
        <v>200216783593045.78</v>
      </c>
      <c r="AB10" s="2">
        <f>Calculations!AC72</f>
        <v>195746626148567.31</v>
      </c>
      <c r="AC10" s="2">
        <f>Calculations!AD72</f>
        <v>189941491467556.06</v>
      </c>
      <c r="AD10" s="2">
        <f>Calculations!AE72</f>
        <v>185420841053964.28</v>
      </c>
      <c r="AE10" s="2">
        <f>Calculations!AF72</f>
        <v>181740561872525.78</v>
      </c>
      <c r="AF10" s="2">
        <f>Calculations!AG72</f>
        <v>175243284058303.56</v>
      </c>
    </row>
    <row r="11" spans="1:32" x14ac:dyDescent="0.35">
      <c r="A11" s="352" t="s">
        <v>622</v>
      </c>
      <c r="B11" s="2">
        <f>Calculations!C73</f>
        <v>1298864496925666</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35">
      <c r="A12" s="352" t="s">
        <v>623</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35">
      <c r="A13" s="352" t="s">
        <v>624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35">
      <c r="A14" s="352" t="s">
        <v>625</v>
      </c>
      <c r="B14" s="2">
        <f>Calculations!C76</f>
        <v>253222412702324.34</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35">
      <c r="A15" s="352" t="s">
        <v>626</v>
      </c>
      <c r="B15" s="2">
        <f>Calculations!C77</f>
        <v>778410119368641.75</v>
      </c>
      <c r="C15" s="2">
        <f>Calculations!D77</f>
        <v>773476404961340.88</v>
      </c>
      <c r="D15" s="2">
        <f>Calculations!E77</f>
        <v>764955789655689.25</v>
      </c>
      <c r="E15" s="2">
        <f>Calculations!F77</f>
        <v>749992719573944.13</v>
      </c>
      <c r="F15" s="2">
        <f>Calculations!G77</f>
        <v>742725071970232</v>
      </c>
      <c r="G15" s="2">
        <f>Calculations!H77</f>
        <v>738905796852051.63</v>
      </c>
      <c r="H15" s="2">
        <f>Calculations!I77</f>
        <v>738096719572428.5</v>
      </c>
      <c r="I15" s="2">
        <f>Calculations!J77</f>
        <v>736985607667571.38</v>
      </c>
      <c r="J15" s="2">
        <f>Calculations!K77</f>
        <v>736559078748702.38</v>
      </c>
      <c r="K15" s="2">
        <f>Calculations!L77</f>
        <v>732504969911663.75</v>
      </c>
      <c r="L15" s="2">
        <f>Calculations!M77</f>
        <v>724495497310633.63</v>
      </c>
      <c r="M15" s="2">
        <f>Calculations!N77</f>
        <v>718843507067838.13</v>
      </c>
      <c r="N15" s="2">
        <f>Calculations!O77</f>
        <v>709241658668622.25</v>
      </c>
      <c r="O15" s="2">
        <f>Calculations!P77</f>
        <v>696673085879554.13</v>
      </c>
      <c r="P15" s="2">
        <f>Calculations!Q77</f>
        <v>683330637332488.75</v>
      </c>
      <c r="Q15" s="2">
        <f>Calculations!R77</f>
        <v>672295542878696.38</v>
      </c>
      <c r="R15" s="2">
        <f>Calculations!S77</f>
        <v>664211917622403.38</v>
      </c>
      <c r="S15" s="2">
        <f>Calculations!T77</f>
        <v>656618993260035.13</v>
      </c>
      <c r="T15" s="2">
        <f>Calculations!U77</f>
        <v>645792805076519.63</v>
      </c>
      <c r="U15" s="2">
        <f>Calculations!V77</f>
        <v>637293314821532.38</v>
      </c>
      <c r="V15" s="2">
        <f>Calculations!W77</f>
        <v>628842154594497.25</v>
      </c>
      <c r="W15" s="2">
        <f>Calculations!X77</f>
        <v>624889681847029.63</v>
      </c>
      <c r="X15" s="2">
        <f>Calculations!Y77</f>
        <v>619584462218469.38</v>
      </c>
      <c r="Y15" s="2">
        <f>Calculations!Z77</f>
        <v>612782235271243</v>
      </c>
      <c r="Z15" s="2">
        <f>Calculations!AA77</f>
        <v>606368945471528.5</v>
      </c>
      <c r="AA15" s="2">
        <f>Calculations!AB77</f>
        <v>601671202195011.38</v>
      </c>
      <c r="AB15" s="2">
        <f>Calculations!AC77</f>
        <v>598959848874280.13</v>
      </c>
      <c r="AC15" s="2">
        <f>Calculations!AD77</f>
        <v>590681811761043.63</v>
      </c>
      <c r="AD15" s="2">
        <f>Calculations!AE77</f>
        <v>585856714795562</v>
      </c>
      <c r="AE15" s="2">
        <f>Calculations!AF77</f>
        <v>578156327496626.63</v>
      </c>
      <c r="AF15" s="2">
        <f>Calculations!AG77</f>
        <v>569740353347633.25</v>
      </c>
    </row>
    <row r="16" spans="1:32" x14ac:dyDescent="0.35">
      <c r="A16" s="352" t="s">
        <v>627</v>
      </c>
      <c r="B16" s="2">
        <f>Calculations!C78</f>
        <v>126001710640702.44</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35">
      <c r="A17" s="352" t="s">
        <v>628</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35">
      <c r="A18" s="352" t="s">
        <v>629</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35">
      <c r="A19" s="352" t="s">
        <v>630</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35">
      <c r="A20" s="352" t="s">
        <v>631</v>
      </c>
      <c r="B20" s="2">
        <f>Calculations!C82</f>
        <v>260791252912112.59</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35">
      <c r="A21" s="352" t="s">
        <v>632</v>
      </c>
      <c r="B21" s="2">
        <f>Calculations!C83</f>
        <v>103114835016423.8</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35">
      <c r="A22" s="352" t="s">
        <v>633</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35">
      <c r="A23" s="352" t="s">
        <v>634</v>
      </c>
      <c r="B23" s="2">
        <f>Calculations!C85</f>
        <v>205668027465715.56</v>
      </c>
      <c r="C23" s="2">
        <f>Calculations!D85</f>
        <v>205954341610106.53</v>
      </c>
      <c r="D23" s="2">
        <f>Calculations!E85</f>
        <v>207459148145585.59</v>
      </c>
      <c r="E23" s="2">
        <f>Calculations!F85</f>
        <v>208990991568034.38</v>
      </c>
      <c r="F23" s="2">
        <f>Calculations!G85</f>
        <v>210477436354406.75</v>
      </c>
      <c r="G23" s="2">
        <f>Calculations!H85</f>
        <v>211603958581747.66</v>
      </c>
      <c r="H23" s="2">
        <f>Calculations!I85</f>
        <v>213482133995118.31</v>
      </c>
      <c r="I23" s="2">
        <f>Calculations!J85</f>
        <v>214947974715809.25</v>
      </c>
      <c r="J23" s="2">
        <f>Calculations!K85</f>
        <v>217524448886573.03</v>
      </c>
      <c r="K23" s="2">
        <f>Calculations!L85</f>
        <v>219773672823716.28</v>
      </c>
      <c r="L23" s="2">
        <f>Calculations!M85</f>
        <v>221564426187034.44</v>
      </c>
      <c r="M23" s="2">
        <f>Calculations!N85</f>
        <v>223540648315675.63</v>
      </c>
      <c r="N23" s="2">
        <f>Calculations!O85</f>
        <v>225931060970781.69</v>
      </c>
      <c r="O23" s="2">
        <f>Calculations!P85</f>
        <v>228275049398692.44</v>
      </c>
      <c r="P23" s="2">
        <f>Calculations!Q85</f>
        <v>230326744368326.72</v>
      </c>
      <c r="Q23" s="2">
        <f>Calculations!R85</f>
        <v>232756983370807.69</v>
      </c>
      <c r="R23" s="2">
        <f>Calculations!S85</f>
        <v>234276449806090.69</v>
      </c>
      <c r="S23" s="2">
        <f>Calculations!T85</f>
        <v>235644533627679.94</v>
      </c>
      <c r="T23" s="2">
        <f>Calculations!U85</f>
        <v>237255118488505.31</v>
      </c>
      <c r="U23" s="2">
        <f>Calculations!V85</f>
        <v>238805209226631.28</v>
      </c>
      <c r="V23" s="2">
        <f>Calculations!W85</f>
        <v>240433120257762.28</v>
      </c>
      <c r="W23" s="2">
        <f>Calculations!X85</f>
        <v>242194387168373.25</v>
      </c>
      <c r="X23" s="2">
        <f>Calculations!Y85</f>
        <v>243899971669615.5</v>
      </c>
      <c r="Y23" s="2">
        <f>Calculations!Z85</f>
        <v>244589725120817.53</v>
      </c>
      <c r="Z23" s="2">
        <f>Calculations!AA85</f>
        <v>246537440566685.19</v>
      </c>
      <c r="AA23" s="2">
        <f>Calculations!AB85</f>
        <v>247965770714469.84</v>
      </c>
      <c r="AB23" s="2">
        <f>Calculations!AC85</f>
        <v>249295223161079.41</v>
      </c>
      <c r="AC23" s="2">
        <f>Calculations!AD85</f>
        <v>249754199001970.09</v>
      </c>
      <c r="AD23" s="2">
        <f>Calculations!AE85</f>
        <v>250926636327648.38</v>
      </c>
      <c r="AE23" s="2">
        <f>Calculations!AF85</f>
        <v>252063313266840.94</v>
      </c>
      <c r="AF23" s="2">
        <f>Calculations!AG85</f>
        <v>252292559200077.34</v>
      </c>
    </row>
    <row r="24" spans="1:32" x14ac:dyDescent="0.35">
      <c r="A24" s="352" t="s">
        <v>635</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35">
      <c r="A25" s="352" t="s">
        <v>636</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35">
      <c r="A26" s="352" t="s">
        <v>637</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workbookViewId="0"/>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35">
      <c r="A2" s="352"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35">
      <c r="A3" s="352" t="s">
        <v>614</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x14ac:dyDescent="0.35">
      <c r="A4" s="352"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35">
      <c r="A5" s="352"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35">
      <c r="A6" s="352"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35">
      <c r="A7" s="352"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35">
      <c r="A8" s="352"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35">
      <c r="A9" s="352"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35">
      <c r="A10" s="352"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35">
      <c r="A11" s="352" t="s">
        <v>622</v>
      </c>
      <c r="B11" s="3">
        <f>Calculations!C100</f>
        <v>34064389425675.719</v>
      </c>
      <c r="C11" s="3">
        <f>Calculations!D100</f>
        <v>34209171116040.547</v>
      </c>
      <c r="D11" s="3">
        <f>Calculations!E100</f>
        <v>33471807098716.918</v>
      </c>
      <c r="E11" s="3">
        <f>Calculations!F100</f>
        <v>33486928315970.977</v>
      </c>
      <c r="F11" s="3">
        <f>Calculations!G100</f>
        <v>33202607270596.234</v>
      </c>
      <c r="G11" s="3">
        <f>Calculations!H100</f>
        <v>32333408557094.504</v>
      </c>
      <c r="H11" s="3">
        <f>Calculations!I100</f>
        <v>32279833579878.32</v>
      </c>
      <c r="I11" s="3">
        <f>Calculations!J100</f>
        <v>31048379827560.105</v>
      </c>
      <c r="J11" s="3">
        <f>Calculations!K100</f>
        <v>30971168356992.332</v>
      </c>
      <c r="K11" s="3">
        <f>Calculations!L100</f>
        <v>30802022950351.086</v>
      </c>
      <c r="L11" s="3">
        <f>Calculations!M100</f>
        <v>29850457215411.258</v>
      </c>
      <c r="M11" s="3">
        <f>Calculations!N100</f>
        <v>30178459690750.219</v>
      </c>
      <c r="N11" s="3">
        <f>Calculations!O100</f>
        <v>29710848865644.113</v>
      </c>
      <c r="O11" s="3">
        <f>Calculations!P100</f>
        <v>30572538350006.184</v>
      </c>
      <c r="P11" s="3">
        <f>Calculations!Q100</f>
        <v>30595216633354.473</v>
      </c>
      <c r="Q11" s="3">
        <f>Calculations!R100</f>
        <v>29794334735295.922</v>
      </c>
      <c r="R11" s="3">
        <f>Calculations!S100</f>
        <v>29875251257878.043</v>
      </c>
      <c r="S11" s="3">
        <f>Calculations!T100</f>
        <v>29299455265087.875</v>
      </c>
      <c r="T11" s="3">
        <f>Calculations!U100</f>
        <v>29078200409758.77</v>
      </c>
      <c r="U11" s="3">
        <f>Calculations!V100</f>
        <v>29065949512686.977</v>
      </c>
      <c r="V11" s="3">
        <f>Calculations!W100</f>
        <v>29190331262782.566</v>
      </c>
      <c r="W11" s="3">
        <f>Calculations!X100</f>
        <v>29992045861154.957</v>
      </c>
      <c r="X11" s="3">
        <f>Calculations!Y100</f>
        <v>30742235552561.859</v>
      </c>
      <c r="Y11" s="3">
        <f>Calculations!Z100</f>
        <v>33067372502102.188</v>
      </c>
      <c r="Z11" s="3">
        <f>Calculations!AA100</f>
        <v>34912656879511.133</v>
      </c>
      <c r="AA11" s="3">
        <f>Calculations!AB100</f>
        <v>35218746725055.188</v>
      </c>
      <c r="AB11" s="3">
        <f>Calculations!AC100</f>
        <v>35786321266874.813</v>
      </c>
      <c r="AC11" s="3">
        <f>Calculations!AD100</f>
        <v>35491983703398.469</v>
      </c>
      <c r="AD11" s="3">
        <f>Calculations!AE100</f>
        <v>36724989783538.117</v>
      </c>
      <c r="AE11" s="3">
        <f>Calculations!AF100</f>
        <v>37818084727684.875</v>
      </c>
      <c r="AF11" s="3">
        <f>Calculations!AG100</f>
        <v>37897606913695.109</v>
      </c>
    </row>
    <row r="12" spans="1:32" x14ac:dyDescent="0.35">
      <c r="A12" s="352"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35">
      <c r="A13" s="352"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35">
      <c r="A14" s="352" t="s">
        <v>625</v>
      </c>
      <c r="B14" s="3">
        <f>Calculations!C103</f>
        <v>149436379859584.41</v>
      </c>
      <c r="C14" s="3">
        <f>Calculations!D103</f>
        <v>151363876335600.72</v>
      </c>
      <c r="D14" s="3">
        <f>Calculations!E103</f>
        <v>151943396031201.94</v>
      </c>
      <c r="E14" s="3">
        <f>Calculations!F103</f>
        <v>155940850246463.22</v>
      </c>
      <c r="F14" s="3">
        <f>Calculations!G103</f>
        <v>156889903660342.41</v>
      </c>
      <c r="G14" s="3">
        <f>Calculations!H103</f>
        <v>160643635319436.84</v>
      </c>
      <c r="H14" s="3">
        <f>Calculations!I103</f>
        <v>163263197229713.31</v>
      </c>
      <c r="I14" s="3">
        <f>Calculations!J103</f>
        <v>166484867731878.81</v>
      </c>
      <c r="J14" s="3">
        <f>Calculations!K103</f>
        <v>169201810813490.56</v>
      </c>
      <c r="K14" s="3">
        <f>Calculations!L103</f>
        <v>170739630619639.47</v>
      </c>
      <c r="L14" s="3">
        <f>Calculations!M103</f>
        <v>172885005217289.66</v>
      </c>
      <c r="M14" s="3">
        <f>Calculations!N103</f>
        <v>174348373835819.53</v>
      </c>
      <c r="N14" s="3">
        <f>Calculations!O103</f>
        <v>176285739823283.94</v>
      </c>
      <c r="O14" s="3">
        <f>Calculations!P103</f>
        <v>178538622132797.91</v>
      </c>
      <c r="P14" s="3">
        <f>Calculations!Q103</f>
        <v>179817593546546.78</v>
      </c>
      <c r="Q14" s="3">
        <f>Calculations!R103</f>
        <v>180894555669336.56</v>
      </c>
      <c r="R14" s="3">
        <f>Calculations!S103</f>
        <v>182612222160449.53</v>
      </c>
      <c r="S14" s="3">
        <f>Calculations!T103</f>
        <v>187816799077485.56</v>
      </c>
      <c r="T14" s="3">
        <f>Calculations!U103</f>
        <v>189480538039919.94</v>
      </c>
      <c r="U14" s="3">
        <f>Calculations!V103</f>
        <v>195936462731210.53</v>
      </c>
      <c r="V14" s="3">
        <f>Calculations!W103</f>
        <v>204622411121566.78</v>
      </c>
      <c r="W14" s="3">
        <f>Calculations!X103</f>
        <v>223687908284122.5</v>
      </c>
      <c r="X14" s="3">
        <f>Calculations!Y103</f>
        <v>237439401967025.5</v>
      </c>
      <c r="Y14" s="3">
        <f>Calculations!Z103</f>
        <v>255054032591751.13</v>
      </c>
      <c r="Z14" s="3">
        <f>Calculations!AA103</f>
        <v>258844779909567.97</v>
      </c>
      <c r="AA14" s="3">
        <f>Calculations!AB103</f>
        <v>264733266037165</v>
      </c>
      <c r="AB14" s="3">
        <f>Calculations!AC103</f>
        <v>268338222235484.31</v>
      </c>
      <c r="AC14" s="3">
        <f>Calculations!AD103</f>
        <v>273364098556216.22</v>
      </c>
      <c r="AD14" s="3">
        <f>Calculations!AE103</f>
        <v>276912824625570.97</v>
      </c>
      <c r="AE14" s="3">
        <f>Calculations!AF103</f>
        <v>280859882955586.78</v>
      </c>
      <c r="AF14" s="3">
        <f>Calculations!AG103</f>
        <v>282507322802226.06</v>
      </c>
    </row>
    <row r="15" spans="1:32" x14ac:dyDescent="0.35">
      <c r="A15" s="352"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35">
      <c r="A16" s="352"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35">
      <c r="A17" s="352"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35">
      <c r="A18" s="352"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35">
      <c r="A19" s="352"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35">
      <c r="A20" s="352"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35">
      <c r="A21" s="352"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35">
      <c r="A22" s="352"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35">
      <c r="A23" s="352"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35">
      <c r="A24" s="352"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35">
      <c r="A25" s="352"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35">
      <c r="A26" s="352"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workbookViewId="0">
      <selection activeCell="B17" sqref="B17"/>
    </sheetView>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35">
      <c r="A3" s="352" t="s">
        <v>614</v>
      </c>
      <c r="B3" s="3">
        <f>Calculations!C119</f>
        <v>2779102059520.2153</v>
      </c>
      <c r="C3" s="3">
        <f>Calculations!D119</f>
        <v>2762519415922.7583</v>
      </c>
      <c r="D3" s="3">
        <f>Calculations!E119</f>
        <v>2756695528182.9131</v>
      </c>
      <c r="E3" s="3">
        <f>Calculations!F119</f>
        <v>2709591723802.2534</v>
      </c>
      <c r="F3" s="3">
        <f>Calculations!G119</f>
        <v>2663854273315.9722</v>
      </c>
      <c r="G3" s="3">
        <f>Calculations!H119</f>
        <v>2652015357157.2544</v>
      </c>
      <c r="H3" s="3">
        <f>Calculations!I119</f>
        <v>2628517351908.0347</v>
      </c>
      <c r="I3" s="3">
        <f>Calculations!J119</f>
        <v>2610246039854.8638</v>
      </c>
      <c r="J3" s="3">
        <f>Calculations!K119</f>
        <v>2572369241674.8091</v>
      </c>
      <c r="K3" s="3">
        <f>Calculations!L119</f>
        <v>2550199942903.7261</v>
      </c>
      <c r="L3" s="3">
        <f>Calculations!M119</f>
        <v>2554571246040.4966</v>
      </c>
      <c r="M3" s="3">
        <f>Calculations!N119</f>
        <v>2550929975109.0044</v>
      </c>
      <c r="N3" s="3">
        <f>Calculations!O119</f>
        <v>2537428368159.9526</v>
      </c>
      <c r="O3" s="3">
        <f>Calculations!P119</f>
        <v>2513018604108.9683</v>
      </c>
      <c r="P3" s="3">
        <f>Calculations!Q119</f>
        <v>2501982175146.4111</v>
      </c>
      <c r="Q3" s="3">
        <f>Calculations!R119</f>
        <v>2471853143920.6367</v>
      </c>
      <c r="R3" s="3">
        <f>Calculations!S119</f>
        <v>2464630992072.1118</v>
      </c>
      <c r="S3" s="3">
        <f>Calculations!T119</f>
        <v>2455917148278.3804</v>
      </c>
      <c r="T3" s="3">
        <f>Calculations!U119</f>
        <v>2444703257823.4932</v>
      </c>
      <c r="U3" s="3">
        <f>Calculations!V119</f>
        <v>2432933059962.1709</v>
      </c>
      <c r="V3" s="3">
        <f>Calculations!W119</f>
        <v>2415477875107.8481</v>
      </c>
      <c r="W3" s="3">
        <f>Calculations!X119</f>
        <v>2407859865775.2222</v>
      </c>
      <c r="X3" s="3">
        <f>Calculations!Y119</f>
        <v>2399648719165.8403</v>
      </c>
      <c r="Y3" s="3">
        <f>Calculations!Z119</f>
        <v>2342878965213.4629</v>
      </c>
      <c r="Z3" s="3">
        <f>Calculations!AA119</f>
        <v>2282745850715.8838</v>
      </c>
      <c r="AA3" s="3">
        <f>Calculations!AB119</f>
        <v>2271754607909.4087</v>
      </c>
      <c r="AB3" s="3">
        <f>Calculations!AC119</f>
        <v>2255795239121.8701</v>
      </c>
      <c r="AC3" s="3">
        <f>Calculations!AD119</f>
        <v>2242532123185.2349</v>
      </c>
      <c r="AD3" s="3">
        <f>Calculations!AE119</f>
        <v>2190431873124.2742</v>
      </c>
      <c r="AE3" s="3">
        <f>Calculations!AF119</f>
        <v>2161405920040.05</v>
      </c>
      <c r="AF3" s="3">
        <f>Calculations!AG119</f>
        <v>2144229764696.3298</v>
      </c>
    </row>
    <row r="4" spans="1:32" x14ac:dyDescent="0.35">
      <c r="A4" s="352" t="s">
        <v>615</v>
      </c>
      <c r="B4" s="3">
        <f>Calculations!C120</f>
        <v>24718714799906.457</v>
      </c>
      <c r="C4" s="3">
        <f>Calculations!D120</f>
        <v>24571220526959.609</v>
      </c>
      <c r="D4" s="3">
        <f>Calculations!E120</f>
        <v>24519419975204.145</v>
      </c>
      <c r="E4" s="3">
        <f>Calculations!F120</f>
        <v>24100455330675.352</v>
      </c>
      <c r="F4" s="3">
        <f>Calculations!G120</f>
        <v>23693643716696.551</v>
      </c>
      <c r="G4" s="3">
        <f>Calculations!H120</f>
        <v>23588342512998.449</v>
      </c>
      <c r="H4" s="3">
        <f>Calculations!I120</f>
        <v>23379339576912.52</v>
      </c>
      <c r="I4" s="3">
        <f>Calculations!J120</f>
        <v>23216825447532.051</v>
      </c>
      <c r="J4" s="3">
        <f>Calculations!K120</f>
        <v>22879930381537.953</v>
      </c>
      <c r="K4" s="3">
        <f>Calculations!L120</f>
        <v>22682745621172.969</v>
      </c>
      <c r="L4" s="3">
        <f>Calculations!M120</f>
        <v>22721626163602.711</v>
      </c>
      <c r="M4" s="3">
        <f>Calculations!N120</f>
        <v>22689238890398.262</v>
      </c>
      <c r="N4" s="3">
        <f>Calculations!O120</f>
        <v>22569148888532.094</v>
      </c>
      <c r="O4" s="3">
        <f>Calculations!P120</f>
        <v>22352036316562.191</v>
      </c>
      <c r="P4" s="3">
        <f>Calculations!Q120</f>
        <v>22253872832784.988</v>
      </c>
      <c r="Q4" s="3">
        <f>Calculations!R120</f>
        <v>21985890256356.711</v>
      </c>
      <c r="R4" s="3">
        <f>Calculations!S120</f>
        <v>21921652848747.383</v>
      </c>
      <c r="S4" s="3">
        <f>Calculations!T120</f>
        <v>21844147591676.918</v>
      </c>
      <c r="T4" s="3">
        <f>Calculations!U120</f>
        <v>21744405677196.949</v>
      </c>
      <c r="U4" s="3">
        <f>Calculations!V120</f>
        <v>21639715688185.641</v>
      </c>
      <c r="V4" s="3">
        <f>Calculations!W120</f>
        <v>21484460599688.41</v>
      </c>
      <c r="W4" s="3">
        <f>Calculations!X120</f>
        <v>21416702238893.004</v>
      </c>
      <c r="X4" s="3">
        <f>Calculations!Y120</f>
        <v>21343668220396.914</v>
      </c>
      <c r="Y4" s="3">
        <f>Calculations!Z120</f>
        <v>20838729816856.617</v>
      </c>
      <c r="Z4" s="3">
        <f>Calculations!AA120</f>
        <v>20303876013195.879</v>
      </c>
      <c r="AA4" s="3">
        <f>Calculations!AB120</f>
        <v>20206114437546.27</v>
      </c>
      <c r="AB4" s="3">
        <f>Calculations!AC120</f>
        <v>20064163880496.992</v>
      </c>
      <c r="AC4" s="3">
        <f>Calculations!AD120</f>
        <v>19946195136214.031</v>
      </c>
      <c r="AD4" s="3">
        <f>Calculations!AE120</f>
        <v>19482789620807.004</v>
      </c>
      <c r="AE4" s="3">
        <f>Calculations!AF120</f>
        <v>19224618369547.426</v>
      </c>
      <c r="AF4" s="3">
        <f>Calculations!AG120</f>
        <v>19071845108181.988</v>
      </c>
    </row>
    <row r="5" spans="1:32" x14ac:dyDescent="0.35">
      <c r="A5" s="352" t="s">
        <v>616</v>
      </c>
      <c r="B5" s="3">
        <f>Calculations!C121</f>
        <v>0</v>
      </c>
      <c r="C5" s="3">
        <f>Calculations!D121</f>
        <v>1</v>
      </c>
      <c r="D5" s="3">
        <f>Calculations!E121</f>
        <v>2</v>
      </c>
      <c r="E5" s="3">
        <f>Calculations!F121</f>
        <v>3</v>
      </c>
      <c r="F5" s="3">
        <f>Calculations!G121</f>
        <v>4</v>
      </c>
      <c r="G5" s="3">
        <f>Calculations!H121</f>
        <v>5</v>
      </c>
      <c r="H5" s="3">
        <f>Calculations!I121</f>
        <v>6</v>
      </c>
      <c r="I5" s="3">
        <f>Calculations!J121</f>
        <v>7</v>
      </c>
      <c r="J5" s="3">
        <f>Calculations!K121</f>
        <v>8</v>
      </c>
      <c r="K5" s="3">
        <f>Calculations!L121</f>
        <v>9</v>
      </c>
      <c r="L5" s="3">
        <f>Calculations!M121</f>
        <v>10</v>
      </c>
      <c r="M5" s="3">
        <f>Calculations!N121</f>
        <v>11</v>
      </c>
      <c r="N5" s="3">
        <f>Calculations!O121</f>
        <v>12</v>
      </c>
      <c r="O5" s="3">
        <f>Calculations!P121</f>
        <v>13</v>
      </c>
      <c r="P5" s="3">
        <f>Calculations!Q121</f>
        <v>14</v>
      </c>
      <c r="Q5" s="3">
        <f>Calculations!R121</f>
        <v>15</v>
      </c>
      <c r="R5" s="3">
        <f>Calculations!S121</f>
        <v>16</v>
      </c>
      <c r="S5" s="3">
        <f>Calculations!T121</f>
        <v>17</v>
      </c>
      <c r="T5" s="3">
        <f>Calculations!U121</f>
        <v>18</v>
      </c>
      <c r="U5" s="3">
        <f>Calculations!V121</f>
        <v>19</v>
      </c>
      <c r="V5" s="3">
        <f>Calculations!W121</f>
        <v>20</v>
      </c>
      <c r="W5" s="3">
        <f>Calculations!X121</f>
        <v>21</v>
      </c>
      <c r="X5" s="3">
        <f>Calculations!Y121</f>
        <v>22</v>
      </c>
      <c r="Y5" s="3">
        <f>Calculations!Z121</f>
        <v>23</v>
      </c>
      <c r="Z5" s="3">
        <f>Calculations!AA121</f>
        <v>24</v>
      </c>
      <c r="AA5" s="3">
        <f>Calculations!AB121</f>
        <v>25</v>
      </c>
      <c r="AB5" s="3">
        <f>Calculations!AC121</f>
        <v>26</v>
      </c>
      <c r="AC5" s="3">
        <f>Calculations!AD121</f>
        <v>27</v>
      </c>
      <c r="AD5" s="3">
        <f>Calculations!AE121</f>
        <v>28</v>
      </c>
      <c r="AE5" s="3">
        <f>Calculations!AF121</f>
        <v>29</v>
      </c>
      <c r="AF5" s="3">
        <f>Calculations!AG121</f>
        <v>30</v>
      </c>
    </row>
    <row r="6" spans="1:32" x14ac:dyDescent="0.35">
      <c r="A6" s="352" t="s">
        <v>617</v>
      </c>
      <c r="B6" s="3">
        <f>Calculations!C122</f>
        <v>30974338373406.816</v>
      </c>
      <c r="C6" s="3">
        <f>Calculations!D122</f>
        <v>31113080351222.5</v>
      </c>
      <c r="D6" s="3">
        <f>Calculations!E122</f>
        <v>30661887437760.52</v>
      </c>
      <c r="E6" s="3">
        <f>Calculations!F122</f>
        <v>30113905038217.848</v>
      </c>
      <c r="F6" s="3">
        <f>Calculations!G122</f>
        <v>29627897662135.473</v>
      </c>
      <c r="G6" s="3">
        <f>Calculations!H122</f>
        <v>28914404810556.527</v>
      </c>
      <c r="H6" s="3">
        <f>Calculations!I122</f>
        <v>28315290854297.992</v>
      </c>
      <c r="I6" s="3">
        <f>Calculations!J122</f>
        <v>28078439802915.57</v>
      </c>
      <c r="J6" s="3">
        <f>Calculations!K122</f>
        <v>27984255351542.668</v>
      </c>
      <c r="K6" s="3">
        <f>Calculations!L122</f>
        <v>27306238767343.063</v>
      </c>
      <c r="L6" s="3">
        <f>Calculations!M122</f>
        <v>27032072470503.543</v>
      </c>
      <c r="M6" s="3">
        <f>Calculations!N122</f>
        <v>26390067357606.977</v>
      </c>
      <c r="N6" s="3">
        <f>Calculations!O122</f>
        <v>25578361818068.602</v>
      </c>
      <c r="O6" s="3">
        <f>Calculations!P122</f>
        <v>24419852529681.023</v>
      </c>
      <c r="P6" s="3">
        <f>Calculations!Q122</f>
        <v>23509050813473.477</v>
      </c>
      <c r="Q6" s="3">
        <f>Calculations!R122</f>
        <v>22540018369898.824</v>
      </c>
      <c r="R6" s="3">
        <f>Calculations!S122</f>
        <v>22357599924428.813</v>
      </c>
      <c r="S6" s="3">
        <f>Calculations!T122</f>
        <v>21545475545162.047</v>
      </c>
      <c r="T6" s="3">
        <f>Calculations!U122</f>
        <v>20979018493615.859</v>
      </c>
      <c r="U6" s="3">
        <f>Calculations!V122</f>
        <v>20617425784702.262</v>
      </c>
      <c r="V6" s="3">
        <f>Calculations!W122</f>
        <v>20303961692346.246</v>
      </c>
      <c r="W6" s="3">
        <f>Calculations!X122</f>
        <v>20205551856666.125</v>
      </c>
      <c r="X6" s="3">
        <f>Calculations!Y122</f>
        <v>19689713574516.805</v>
      </c>
      <c r="Y6" s="3">
        <f>Calculations!Z122</f>
        <v>19235698535763.117</v>
      </c>
      <c r="Z6" s="3">
        <f>Calculations!AA122</f>
        <v>18800175464444.559</v>
      </c>
      <c r="AA6" s="3">
        <f>Calculations!AB122</f>
        <v>18303975649759.16</v>
      </c>
      <c r="AB6" s="3">
        <f>Calculations!AC122</f>
        <v>17786015642683.91</v>
      </c>
      <c r="AC6" s="3">
        <f>Calculations!AD122</f>
        <v>17459295918743.473</v>
      </c>
      <c r="AD6" s="3">
        <f>Calculations!AE122</f>
        <v>17297186445293.01</v>
      </c>
      <c r="AE6" s="3">
        <f>Calculations!AF122</f>
        <v>16744543510510.387</v>
      </c>
      <c r="AF6" s="3">
        <f>Calculations!AG122</f>
        <v>16439463666479.809</v>
      </c>
    </row>
    <row r="7" spans="1:32" x14ac:dyDescent="0.35">
      <c r="A7" s="352" t="s">
        <v>618</v>
      </c>
      <c r="B7" s="3">
        <f>Calculations!C123</f>
        <v>4837610916662.7725</v>
      </c>
      <c r="C7" s="3">
        <f>Calculations!D123</f>
        <v>4762924386346.4141</v>
      </c>
      <c r="D7" s="3">
        <f>Calculations!E123</f>
        <v>4619545330727.3584</v>
      </c>
      <c r="E7" s="3">
        <f>Calculations!F123</f>
        <v>4489473236517.3682</v>
      </c>
      <c r="F7" s="3">
        <f>Calculations!G123</f>
        <v>4433246265932.9287</v>
      </c>
      <c r="G7" s="3">
        <f>Calculations!H123</f>
        <v>4325894903482.2246</v>
      </c>
      <c r="H7" s="3">
        <f>Calculations!I123</f>
        <v>4228636548141.0332</v>
      </c>
      <c r="I7" s="3">
        <f>Calculations!J123</f>
        <v>4063686045845.7354</v>
      </c>
      <c r="J7" s="3">
        <f>Calculations!K123</f>
        <v>4040488012194.4731</v>
      </c>
      <c r="K7" s="3">
        <f>Calculations!L123</f>
        <v>4050437267766.8462</v>
      </c>
      <c r="L7" s="3">
        <f>Calculations!M123</f>
        <v>4022493846362.7505</v>
      </c>
      <c r="M7" s="3">
        <f>Calculations!N123</f>
        <v>3809408115835.7856</v>
      </c>
      <c r="N7" s="3">
        <f>Calculations!O123</f>
        <v>3675694681012.6055</v>
      </c>
      <c r="O7" s="3">
        <f>Calculations!P123</f>
        <v>3516019967254.1221</v>
      </c>
      <c r="P7" s="3">
        <f>Calculations!Q123</f>
        <v>3389336909330.4888</v>
      </c>
      <c r="Q7" s="3">
        <f>Calculations!R123</f>
        <v>3185294719758.7954</v>
      </c>
      <c r="R7" s="3">
        <f>Calculations!S123</f>
        <v>3120527749176.853</v>
      </c>
      <c r="S7" s="3">
        <f>Calculations!T123</f>
        <v>3059846929787.2329</v>
      </c>
      <c r="T7" s="3">
        <f>Calculations!U123</f>
        <v>3044614186455.9561</v>
      </c>
      <c r="U7" s="3">
        <f>Calculations!V123</f>
        <v>3023178163351.2056</v>
      </c>
      <c r="V7" s="3">
        <f>Calculations!W123</f>
        <v>2988047570066.4399</v>
      </c>
      <c r="W7" s="3">
        <f>Calculations!X123</f>
        <v>2955396092508.7954</v>
      </c>
      <c r="X7" s="3">
        <f>Calculations!Y123</f>
        <v>2866818792227.5752</v>
      </c>
      <c r="Y7" s="3">
        <f>Calculations!Z123</f>
        <v>2804932102278.6733</v>
      </c>
      <c r="Z7" s="3">
        <f>Calculations!AA123</f>
        <v>2796279200068.7715</v>
      </c>
      <c r="AA7" s="3">
        <f>Calculations!AB123</f>
        <v>2772645321589.5474</v>
      </c>
      <c r="AB7" s="3">
        <f>Calculations!AC123</f>
        <v>2716801789831.4717</v>
      </c>
      <c r="AC7" s="3">
        <f>Calculations!AD123</f>
        <v>2622283930138.5322</v>
      </c>
      <c r="AD7" s="3">
        <f>Calculations!AE123</f>
        <v>2587071904977.4106</v>
      </c>
      <c r="AE7" s="3">
        <f>Calculations!AF123</f>
        <v>2573247706461.543</v>
      </c>
      <c r="AF7" s="3">
        <f>Calculations!AG123</f>
        <v>2509007150093.6865</v>
      </c>
    </row>
    <row r="8" spans="1:32" x14ac:dyDescent="0.35">
      <c r="A8" s="352" t="s">
        <v>619</v>
      </c>
      <c r="B8" s="3">
        <f>Calculations!C124</f>
        <v>7057571517684.0576</v>
      </c>
      <c r="C8" s="3">
        <f>Calculations!D124</f>
        <v>6378790588723.3555</v>
      </c>
      <c r="D8" s="3">
        <f>Calculations!E124</f>
        <v>6367735248661.6191</v>
      </c>
      <c r="E8" s="3">
        <f>Calculations!F124</f>
        <v>6361613885259.5703</v>
      </c>
      <c r="F8" s="3">
        <f>Calculations!G124</f>
        <v>6143388059960.9199</v>
      </c>
      <c r="G8" s="3">
        <f>Calculations!H124</f>
        <v>6139983534095.4365</v>
      </c>
      <c r="H8" s="3">
        <f>Calculations!I124</f>
        <v>6062610268945.7754</v>
      </c>
      <c r="I8" s="3">
        <f>Calculations!J124</f>
        <v>5877818469955.1133</v>
      </c>
      <c r="J8" s="3">
        <f>Calculations!K124</f>
        <v>5802935101776.751</v>
      </c>
      <c r="K8" s="3">
        <f>Calculations!L124</f>
        <v>5777075637450.4961</v>
      </c>
      <c r="L8" s="3">
        <f>Calculations!M124</f>
        <v>5792747295379.6504</v>
      </c>
      <c r="M8" s="3">
        <f>Calculations!N124</f>
        <v>5728577779806.6348</v>
      </c>
      <c r="N8" s="3">
        <f>Calculations!O124</f>
        <v>5691816955282.8477</v>
      </c>
      <c r="O8" s="3">
        <f>Calculations!P124</f>
        <v>5662091577966.3721</v>
      </c>
      <c r="P8" s="3">
        <f>Calculations!Q124</f>
        <v>5544897452089.1572</v>
      </c>
      <c r="Q8" s="3">
        <f>Calculations!R124</f>
        <v>5214919347748.7676</v>
      </c>
      <c r="R8" s="3">
        <f>Calculations!S124</f>
        <v>5184944695440.958</v>
      </c>
      <c r="S8" s="3">
        <f>Calculations!T124</f>
        <v>5132035305540.7607</v>
      </c>
      <c r="T8" s="3">
        <f>Calculations!U124</f>
        <v>5139575382233.5293</v>
      </c>
      <c r="U8" s="3">
        <f>Calculations!V124</f>
        <v>5141922728206.0752</v>
      </c>
      <c r="V8" s="3">
        <f>Calculations!W124</f>
        <v>5153299480429.293</v>
      </c>
      <c r="W8" s="3">
        <f>Calculations!X124</f>
        <v>4597979484614.6113</v>
      </c>
      <c r="X8" s="3">
        <f>Calculations!Y124</f>
        <v>4561316976809.2881</v>
      </c>
      <c r="Y8" s="3">
        <f>Calculations!Z124</f>
        <v>4543146654460.5361</v>
      </c>
      <c r="Z8" s="3">
        <f>Calculations!AA124</f>
        <v>4405697899550.1387</v>
      </c>
      <c r="AA8" s="3">
        <f>Calculations!AB124</f>
        <v>4378025640178.812</v>
      </c>
      <c r="AB8" s="3">
        <f>Calculations!AC124</f>
        <v>4316003284413.8315</v>
      </c>
      <c r="AC8" s="3">
        <f>Calculations!AD124</f>
        <v>4218222352756.8921</v>
      </c>
      <c r="AD8" s="3">
        <f>Calculations!AE124</f>
        <v>4183515658461.3271</v>
      </c>
      <c r="AE8" s="3">
        <f>Calculations!AF124</f>
        <v>4151088810483.0005</v>
      </c>
      <c r="AF8" s="3">
        <f>Calculations!AG124</f>
        <v>4145273509051.2593</v>
      </c>
    </row>
    <row r="9" spans="1:32" x14ac:dyDescent="0.35">
      <c r="A9" s="352" t="s">
        <v>620</v>
      </c>
      <c r="B9" s="3">
        <f>Calculations!C125</f>
        <v>6983459897842.627</v>
      </c>
      <c r="C9" s="3">
        <f>Calculations!D125</f>
        <v>6884043751927.9043</v>
      </c>
      <c r="D9" s="3">
        <f>Calculations!E125</f>
        <v>6712093860632.0156</v>
      </c>
      <c r="E9" s="3">
        <f>Calculations!F125</f>
        <v>6556905204573.9482</v>
      </c>
      <c r="F9" s="3">
        <f>Calculations!G125</f>
        <v>6395675671209.5361</v>
      </c>
      <c r="G9" s="3">
        <f>Calculations!H125</f>
        <v>6250469473330.792</v>
      </c>
      <c r="H9" s="3">
        <f>Calculations!I125</f>
        <v>6125942706339.9639</v>
      </c>
      <c r="I9" s="3">
        <f>Calculations!J125</f>
        <v>6010384049297.2305</v>
      </c>
      <c r="J9" s="3">
        <f>Calculations!K125</f>
        <v>5903662060325.8906</v>
      </c>
      <c r="K9" s="3">
        <f>Calculations!L125</f>
        <v>5769336110918.8809</v>
      </c>
      <c r="L9" s="3">
        <f>Calculations!M125</f>
        <v>5629643625518.1553</v>
      </c>
      <c r="M9" s="3">
        <f>Calculations!N125</f>
        <v>5380329952056.2979</v>
      </c>
      <c r="N9" s="3">
        <f>Calculations!O125</f>
        <v>5282100943153.3252</v>
      </c>
      <c r="O9" s="3">
        <f>Calculations!P125</f>
        <v>5132840520539.2217</v>
      </c>
      <c r="P9" s="3">
        <f>Calculations!Q125</f>
        <v>4876373699436.6885</v>
      </c>
      <c r="Q9" s="3">
        <f>Calculations!R125</f>
        <v>4351640072772.0938</v>
      </c>
      <c r="R9" s="3">
        <f>Calculations!S125</f>
        <v>4006585269174.333</v>
      </c>
      <c r="S9" s="3">
        <f>Calculations!T125</f>
        <v>3773687329494.2725</v>
      </c>
      <c r="T9" s="3">
        <f>Calculations!U125</f>
        <v>3747670393903.7739</v>
      </c>
      <c r="U9" s="3">
        <f>Calculations!V125</f>
        <v>3725935056316.6699</v>
      </c>
      <c r="V9" s="3">
        <f>Calculations!W125</f>
        <v>3555817793880.3096</v>
      </c>
      <c r="W9" s="3">
        <f>Calculations!X125</f>
        <v>3393638261351.5918</v>
      </c>
      <c r="X9" s="3">
        <f>Calculations!Y125</f>
        <v>3237187515675.5386</v>
      </c>
      <c r="Y9" s="3">
        <f>Calculations!Z125</f>
        <v>3193182123477.4966</v>
      </c>
      <c r="Z9" s="3">
        <f>Calculations!AA125</f>
        <v>3077069963726.2769</v>
      </c>
      <c r="AA9" s="3">
        <f>Calculations!AB125</f>
        <v>2813487737958.2944</v>
      </c>
      <c r="AB9" s="3">
        <f>Calculations!AC125</f>
        <v>2798495633516.0674</v>
      </c>
      <c r="AC9" s="3">
        <f>Calculations!AD125</f>
        <v>2714971010071.8931</v>
      </c>
      <c r="AD9" s="3">
        <f>Calculations!AE125</f>
        <v>2582377602598.3662</v>
      </c>
      <c r="AE9" s="3">
        <f>Calculations!AF125</f>
        <v>2425938797991.7529</v>
      </c>
      <c r="AF9" s="3">
        <f>Calculations!AG125</f>
        <v>2264110640932.0557</v>
      </c>
    </row>
    <row r="10" spans="1:32" x14ac:dyDescent="0.35">
      <c r="A10" s="352" t="s">
        <v>621</v>
      </c>
      <c r="B10" s="3">
        <f>Calculations!C126</f>
        <v>2707985134914992</v>
      </c>
      <c r="C10" s="3">
        <f>Calculations!D126</f>
        <v>2615321319927954.5</v>
      </c>
      <c r="D10" s="3">
        <f>Calculations!E126</f>
        <v>2653844888773504</v>
      </c>
      <c r="E10" s="3">
        <f>Calculations!F126</f>
        <v>2677520721002500.5</v>
      </c>
      <c r="F10" s="3">
        <f>Calculations!G126</f>
        <v>2712772853649618.5</v>
      </c>
      <c r="G10" s="3">
        <f>Calculations!H126</f>
        <v>2859124230831688</v>
      </c>
      <c r="H10" s="3">
        <f>Calculations!I126</f>
        <v>2862919273612213</v>
      </c>
      <c r="I10" s="3">
        <f>Calculations!J126</f>
        <v>2865530713648295.5</v>
      </c>
      <c r="J10" s="3">
        <f>Calculations!K126</f>
        <v>2883604652807796</v>
      </c>
      <c r="K10" s="3">
        <f>Calculations!L126</f>
        <v>2951818112212369</v>
      </c>
      <c r="L10" s="3">
        <f>Calculations!M126</f>
        <v>2954529623891538.5</v>
      </c>
      <c r="M10" s="3">
        <f>Calculations!N126</f>
        <v>2973442489009859</v>
      </c>
      <c r="N10" s="3">
        <f>Calculations!O126</f>
        <v>2994073615810671.5</v>
      </c>
      <c r="O10" s="3">
        <f>Calculations!P126</f>
        <v>3002697468202852.5</v>
      </c>
      <c r="P10" s="3">
        <f>Calculations!Q126</f>
        <v>3028726831820561.5</v>
      </c>
      <c r="Q10" s="3">
        <f>Calculations!R126</f>
        <v>3225263433632933.5</v>
      </c>
      <c r="R10" s="3">
        <f>Calculations!S126</f>
        <v>3190577211620235.5</v>
      </c>
      <c r="S10" s="3">
        <f>Calculations!T126</f>
        <v>3332004220066469</v>
      </c>
      <c r="T10" s="3">
        <f>Calculations!U126</f>
        <v>3392942801353113.5</v>
      </c>
      <c r="U10" s="3">
        <f>Calculations!V126</f>
        <v>3420513715839035.5</v>
      </c>
      <c r="V10" s="3">
        <f>Calculations!W126</f>
        <v>3481593603902089.5</v>
      </c>
      <c r="W10" s="3">
        <f>Calculations!X126</f>
        <v>3647674715785499.5</v>
      </c>
      <c r="X10" s="3">
        <f>Calculations!Y126</f>
        <v>3687598603289666</v>
      </c>
      <c r="Y10" s="3">
        <f>Calculations!Z126</f>
        <v>3725293659036935</v>
      </c>
      <c r="Z10" s="3">
        <f>Calculations!AA126</f>
        <v>3762735974751647</v>
      </c>
      <c r="AA10" s="3">
        <f>Calculations!AB126</f>
        <v>3774241905541515.5</v>
      </c>
      <c r="AB10" s="3">
        <f>Calculations!AC126</f>
        <v>3781965202166264</v>
      </c>
      <c r="AC10" s="3">
        <f>Calculations!AD126</f>
        <v>3800118786599327</v>
      </c>
      <c r="AD10" s="3">
        <f>Calculations!AE126</f>
        <v>3816486955656268.5</v>
      </c>
      <c r="AE10" s="3">
        <f>Calculations!AF126</f>
        <v>3828854761810321.5</v>
      </c>
      <c r="AF10" s="3">
        <f>Calculations!AG126</f>
        <v>3839785217507771.5</v>
      </c>
    </row>
    <row r="11" spans="1:32" x14ac:dyDescent="0.35">
      <c r="A11" s="352" t="s">
        <v>622</v>
      </c>
      <c r="B11" s="3">
        <f>Calculations!C127</f>
        <v>2077053447673302.3</v>
      </c>
      <c r="C11" s="3">
        <f>Calculations!D127</f>
        <v>2076024197870315</v>
      </c>
      <c r="D11" s="3">
        <f>Calculations!E127</f>
        <v>2074938806019689.3</v>
      </c>
      <c r="E11" s="3">
        <f>Calculations!F127</f>
        <v>2041424593432725.5</v>
      </c>
      <c r="F11" s="3">
        <f>Calculations!G127</f>
        <v>2022534876969155.5</v>
      </c>
      <c r="G11" s="3">
        <f>Calculations!H127</f>
        <v>2017468265453228.5</v>
      </c>
      <c r="H11" s="3">
        <f>Calculations!I127</f>
        <v>2008571779599152.5</v>
      </c>
      <c r="I11" s="3">
        <f>Calculations!J127</f>
        <v>1969729462836489.5</v>
      </c>
      <c r="J11" s="3">
        <f>Calculations!K127</f>
        <v>1949545059154151.5</v>
      </c>
      <c r="K11" s="3">
        <f>Calculations!L127</f>
        <v>1949556564418868.8</v>
      </c>
      <c r="L11" s="3">
        <f>Calculations!M127</f>
        <v>1903379824099137.5</v>
      </c>
      <c r="M11" s="3">
        <f>Calculations!N127</f>
        <v>1885873236685169</v>
      </c>
      <c r="N11" s="3">
        <f>Calculations!O127</f>
        <v>1861990204754857</v>
      </c>
      <c r="O11" s="3">
        <f>Calculations!P127</f>
        <v>1810523907054343.8</v>
      </c>
      <c r="P11" s="3">
        <f>Calculations!Q127</f>
        <v>1801724738458262.8</v>
      </c>
      <c r="Q11" s="3">
        <f>Calculations!R127</f>
        <v>1767582959872074</v>
      </c>
      <c r="R11" s="3">
        <f>Calculations!S127</f>
        <v>1774853325850960.8</v>
      </c>
      <c r="S11" s="3">
        <f>Calculations!T127</f>
        <v>1764391222857971.5</v>
      </c>
      <c r="T11" s="3">
        <f>Calculations!U127</f>
        <v>1750657061037046.8</v>
      </c>
      <c r="U11" s="3">
        <f>Calculations!V127</f>
        <v>1738244742546035.5</v>
      </c>
      <c r="V11" s="3">
        <f>Calculations!W127</f>
        <v>1727411396230582.8</v>
      </c>
      <c r="W11" s="3">
        <f>Calculations!X127</f>
        <v>1704756014948439</v>
      </c>
      <c r="X11" s="3">
        <f>Calculations!Y127</f>
        <v>1691860665994706.5</v>
      </c>
      <c r="Y11" s="3">
        <f>Calculations!Z127</f>
        <v>1647168900664904.3</v>
      </c>
      <c r="Z11" s="3">
        <f>Calculations!AA127</f>
        <v>1631119631904047.5</v>
      </c>
      <c r="AA11" s="3">
        <f>Calculations!AB127</f>
        <v>1621856822616272.3</v>
      </c>
      <c r="AB11" s="3">
        <f>Calculations!AC127</f>
        <v>1611977537615247.5</v>
      </c>
      <c r="AC11" s="3">
        <f>Calculations!AD127</f>
        <v>1581822295162168.5</v>
      </c>
      <c r="AD11" s="3">
        <f>Calculations!AE127</f>
        <v>1569394341982762.3</v>
      </c>
      <c r="AE11" s="3">
        <f>Calculations!AF127</f>
        <v>1569375816724682.5</v>
      </c>
      <c r="AF11" s="3">
        <f>Calculations!AG127</f>
        <v>1544190478092169.3</v>
      </c>
    </row>
    <row r="12" spans="1:32" x14ac:dyDescent="0.35">
      <c r="A12" s="352" t="s">
        <v>623</v>
      </c>
      <c r="B12" s="3">
        <f>Calculations!C128</f>
        <v>0</v>
      </c>
      <c r="C12" s="3">
        <f>Calculations!D128</f>
        <v>1</v>
      </c>
      <c r="D12" s="3">
        <f>Calculations!E128</f>
        <v>2</v>
      </c>
      <c r="E12" s="3">
        <f>Calculations!F128</f>
        <v>3</v>
      </c>
      <c r="F12" s="3">
        <f>Calculations!G128</f>
        <v>4</v>
      </c>
      <c r="G12" s="3">
        <f>Calculations!H128</f>
        <v>5</v>
      </c>
      <c r="H12" s="3">
        <f>Calculations!I128</f>
        <v>6</v>
      </c>
      <c r="I12" s="3">
        <f>Calculations!J128</f>
        <v>7</v>
      </c>
      <c r="J12" s="3">
        <f>Calculations!K128</f>
        <v>8</v>
      </c>
      <c r="K12" s="3">
        <f>Calculations!L128</f>
        <v>9</v>
      </c>
      <c r="L12" s="3">
        <f>Calculations!M128</f>
        <v>10</v>
      </c>
      <c r="M12" s="3">
        <f>Calculations!N128</f>
        <v>11</v>
      </c>
      <c r="N12" s="3">
        <f>Calculations!O128</f>
        <v>12</v>
      </c>
      <c r="O12" s="3">
        <f>Calculations!P128</f>
        <v>13</v>
      </c>
      <c r="P12" s="3">
        <f>Calculations!Q128</f>
        <v>14</v>
      </c>
      <c r="Q12" s="3">
        <f>Calculations!R128</f>
        <v>15</v>
      </c>
      <c r="R12" s="3">
        <f>Calculations!S128</f>
        <v>16</v>
      </c>
      <c r="S12" s="3">
        <f>Calculations!T128</f>
        <v>17</v>
      </c>
      <c r="T12" s="3">
        <f>Calculations!U128</f>
        <v>18</v>
      </c>
      <c r="U12" s="3">
        <f>Calculations!V128</f>
        <v>19</v>
      </c>
      <c r="V12" s="3">
        <f>Calculations!W128</f>
        <v>20</v>
      </c>
      <c r="W12" s="3">
        <f>Calculations!X128</f>
        <v>21</v>
      </c>
      <c r="X12" s="3">
        <f>Calculations!Y128</f>
        <v>22</v>
      </c>
      <c r="Y12" s="3">
        <f>Calculations!Z128</f>
        <v>23</v>
      </c>
      <c r="Z12" s="3">
        <f>Calculations!AA128</f>
        <v>24</v>
      </c>
      <c r="AA12" s="3">
        <f>Calculations!AB128</f>
        <v>25</v>
      </c>
      <c r="AB12" s="3">
        <f>Calculations!AC128</f>
        <v>26</v>
      </c>
      <c r="AC12" s="3">
        <f>Calculations!AD128</f>
        <v>27</v>
      </c>
      <c r="AD12" s="3">
        <f>Calculations!AE128</f>
        <v>28</v>
      </c>
      <c r="AE12" s="3">
        <f>Calculations!AF128</f>
        <v>29</v>
      </c>
      <c r="AF12" s="3">
        <f>Calculations!AG128</f>
        <v>30</v>
      </c>
    </row>
    <row r="13" spans="1:32" x14ac:dyDescent="0.35">
      <c r="A13" s="352" t="s">
        <v>624</v>
      </c>
      <c r="B13" s="3">
        <f>Calculations!C129</f>
        <v>1135593909283.2964</v>
      </c>
      <c r="C13" s="3">
        <f>Calculations!D129</f>
        <v>1151249018983.009</v>
      </c>
      <c r="D13" s="3">
        <f>Calculations!E129</f>
        <v>1133370609854.3586</v>
      </c>
      <c r="E13" s="3">
        <f>Calculations!F129</f>
        <v>1122377335334.9229</v>
      </c>
      <c r="F13" s="3">
        <f>Calculations!G129</f>
        <v>1111243325051.7361</v>
      </c>
      <c r="G13" s="3">
        <f>Calculations!H129</f>
        <v>1111638036948.0869</v>
      </c>
      <c r="H13" s="3">
        <f>Calculations!I129</f>
        <v>1097528347746.7029</v>
      </c>
      <c r="I13" s="3">
        <f>Calculations!J129</f>
        <v>1084295523944.574</v>
      </c>
      <c r="J13" s="3">
        <f>Calculations!K129</f>
        <v>1084159884652.5775</v>
      </c>
      <c r="K13" s="3">
        <f>Calculations!L129</f>
        <v>1052540811151.7413</v>
      </c>
      <c r="L13" s="3">
        <f>Calculations!M129</f>
        <v>1029855438145.1989</v>
      </c>
      <c r="M13" s="3">
        <f>Calculations!N129</f>
        <v>1008894084984.1395</v>
      </c>
      <c r="N13" s="3">
        <f>Calculations!O129</f>
        <v>1003300234319.1526</v>
      </c>
      <c r="O13" s="3">
        <f>Calculations!P129</f>
        <v>994520470028.11145</v>
      </c>
      <c r="P13" s="3">
        <f>Calculations!Q129</f>
        <v>953991666781.56689</v>
      </c>
      <c r="Q13" s="3">
        <f>Calculations!R129</f>
        <v>917919783352.05469</v>
      </c>
      <c r="R13" s="3">
        <f>Calculations!S129</f>
        <v>885720891232.01978</v>
      </c>
      <c r="S13" s="3">
        <f>Calculations!T129</f>
        <v>873357370037.85596</v>
      </c>
      <c r="T13" s="3">
        <f>Calculations!U129</f>
        <v>816436336044.50146</v>
      </c>
      <c r="U13" s="3">
        <f>Calculations!V129</f>
        <v>762936570968.70154</v>
      </c>
      <c r="V13" s="3">
        <f>Calculations!W129</f>
        <v>755440817653.28357</v>
      </c>
      <c r="W13" s="3">
        <f>Calculations!X129</f>
        <v>743372748723.83032</v>
      </c>
      <c r="X13" s="3">
        <f>Calculations!Y129</f>
        <v>729144159541.2572</v>
      </c>
      <c r="Y13" s="3">
        <f>Calculations!Z129</f>
        <v>708806860850.73889</v>
      </c>
      <c r="Z13" s="3">
        <f>Calculations!AA129</f>
        <v>703605291949.64819</v>
      </c>
      <c r="AA13" s="3">
        <f>Calculations!AB129</f>
        <v>708571263809.49683</v>
      </c>
      <c r="AB13" s="3">
        <f>Calculations!AC129</f>
        <v>687336137299.52039</v>
      </c>
      <c r="AC13" s="3">
        <f>Calculations!AD129</f>
        <v>656985446704.82544</v>
      </c>
      <c r="AD13" s="3">
        <f>Calculations!AE129</f>
        <v>635550037341.07544</v>
      </c>
      <c r="AE13" s="3">
        <f>Calculations!AF129</f>
        <v>615575577841.36328</v>
      </c>
      <c r="AF13" s="3">
        <f>Calculations!AG129</f>
        <v>575610958824.41455</v>
      </c>
    </row>
    <row r="14" spans="1:32" x14ac:dyDescent="0.35">
      <c r="A14" s="352" t="s">
        <v>625</v>
      </c>
      <c r="B14" s="3">
        <f>Calculations!C130</f>
        <v>142217549967069.38</v>
      </c>
      <c r="C14" s="3">
        <f>Calculations!D130</f>
        <v>142630712059432.97</v>
      </c>
      <c r="D14" s="3">
        <f>Calculations!E130</f>
        <v>141767385285340.22</v>
      </c>
      <c r="E14" s="3">
        <f>Calculations!F130</f>
        <v>140785941584409.34</v>
      </c>
      <c r="F14" s="3">
        <f>Calculations!G130</f>
        <v>140274273467070.95</v>
      </c>
      <c r="G14" s="3">
        <f>Calculations!H130</f>
        <v>140726908519212.86</v>
      </c>
      <c r="H14" s="3">
        <f>Calculations!I130</f>
        <v>141711919967218.34</v>
      </c>
      <c r="I14" s="3">
        <f>Calculations!J130</f>
        <v>142605455326545.09</v>
      </c>
      <c r="J14" s="3">
        <f>Calculations!K130</f>
        <v>143439443861013.91</v>
      </c>
      <c r="K14" s="3">
        <f>Calculations!L130</f>
        <v>143645228059663.72</v>
      </c>
      <c r="L14" s="3">
        <f>Calculations!M130</f>
        <v>143472660673180.66</v>
      </c>
      <c r="M14" s="3">
        <f>Calculations!N130</f>
        <v>143527767080243.22</v>
      </c>
      <c r="N14" s="3">
        <f>Calculations!O130</f>
        <v>143280911714784.47</v>
      </c>
      <c r="O14" s="3">
        <f>Calculations!P130</f>
        <v>142419637094220.97</v>
      </c>
      <c r="P14" s="3">
        <f>Calculations!Q130</f>
        <v>141479786118012.03</v>
      </c>
      <c r="Q14" s="3">
        <f>Calculations!R130</f>
        <v>140520362719345.25</v>
      </c>
      <c r="R14" s="3">
        <f>Calculations!S130</f>
        <v>140172089820840.81</v>
      </c>
      <c r="S14" s="3">
        <f>Calculations!T130</f>
        <v>138215552383543.55</v>
      </c>
      <c r="T14" s="3">
        <f>Calculations!U130</f>
        <v>135810959405089.63</v>
      </c>
      <c r="U14" s="3">
        <f>Calculations!V130</f>
        <v>129574770849871.75</v>
      </c>
      <c r="V14" s="3">
        <f>Calculations!W130</f>
        <v>118548091344804.22</v>
      </c>
      <c r="W14" s="3">
        <f>Calculations!X130</f>
        <v>106487694145565.89</v>
      </c>
      <c r="X14" s="3">
        <f>Calculations!Y130</f>
        <v>91634335627381.672</v>
      </c>
      <c r="Y14" s="3">
        <f>Calculations!Z130</f>
        <v>81081419613794.281</v>
      </c>
      <c r="Z14" s="3">
        <f>Calculations!AA130</f>
        <v>78928071092083.953</v>
      </c>
      <c r="AA14" s="3">
        <f>Calculations!AB130</f>
        <v>78578185007235.125</v>
      </c>
      <c r="AB14" s="3">
        <f>Calculations!AC130</f>
        <v>78096623079422.344</v>
      </c>
      <c r="AC14" s="3">
        <f>Calculations!AD130</f>
        <v>73630783324578.609</v>
      </c>
      <c r="AD14" s="3">
        <f>Calculations!AE130</f>
        <v>72809022481961.109</v>
      </c>
      <c r="AE14" s="3">
        <f>Calculations!AF130</f>
        <v>70917908023972.984</v>
      </c>
      <c r="AF14" s="3">
        <f>Calculations!AG130</f>
        <v>67812235437209.211</v>
      </c>
    </row>
    <row r="15" spans="1:32" x14ac:dyDescent="0.35">
      <c r="A15" s="352" t="s">
        <v>626</v>
      </c>
      <c r="B15" s="3">
        <f>Calculations!C131</f>
        <v>8649140339709.4014</v>
      </c>
      <c r="C15" s="3">
        <f>Calculations!D131</f>
        <v>8464660511177.2002</v>
      </c>
      <c r="D15" s="3">
        <f>Calculations!E131</f>
        <v>8205005872122.0186</v>
      </c>
      <c r="E15" s="3">
        <f>Calculations!F131</f>
        <v>7099209668924.9873</v>
      </c>
      <c r="F15" s="3">
        <f>Calculations!G131</f>
        <v>6748462805587.0234</v>
      </c>
      <c r="G15" s="3">
        <f>Calculations!H131</f>
        <v>6560615809511.2686</v>
      </c>
      <c r="H15" s="3">
        <f>Calculations!I131</f>
        <v>6364664231129.5967</v>
      </c>
      <c r="I15" s="3">
        <f>Calculations!J131</f>
        <v>6216633689739.7705</v>
      </c>
      <c r="J15" s="3">
        <f>Calculations!K131</f>
        <v>6088049808150.166</v>
      </c>
      <c r="K15" s="3">
        <f>Calculations!L131</f>
        <v>5985330367297.5508</v>
      </c>
      <c r="L15" s="3">
        <f>Calculations!M131</f>
        <v>5787777281700.9375</v>
      </c>
      <c r="M15" s="3">
        <f>Calculations!N131</f>
        <v>5711301805765.6592</v>
      </c>
      <c r="N15" s="3">
        <f>Calculations!O131</f>
        <v>5635258417051.792</v>
      </c>
      <c r="O15" s="3">
        <f>Calculations!P131</f>
        <v>5524033275565.1836</v>
      </c>
      <c r="P15" s="3">
        <f>Calculations!Q131</f>
        <v>5417585152563.7109</v>
      </c>
      <c r="Q15" s="3">
        <f>Calculations!R131</f>
        <v>5316623213005.7354</v>
      </c>
      <c r="R15" s="3">
        <f>Calculations!S131</f>
        <v>5218573661625.6533</v>
      </c>
      <c r="S15" s="3">
        <f>Calculations!T131</f>
        <v>5094987407802.8145</v>
      </c>
      <c r="T15" s="3">
        <f>Calculations!U131</f>
        <v>4764615792247.6055</v>
      </c>
      <c r="U15" s="3">
        <f>Calculations!V131</f>
        <v>4665224251366.2197</v>
      </c>
      <c r="V15" s="3">
        <f>Calculations!W131</f>
        <v>4503402327562.9678</v>
      </c>
      <c r="W15" s="3">
        <f>Calculations!X131</f>
        <v>4415108696430.7959</v>
      </c>
      <c r="X15" s="3">
        <f>Calculations!Y131</f>
        <v>4289184047156.1777</v>
      </c>
      <c r="Y15" s="3">
        <f>Calculations!Z131</f>
        <v>4174602106368.3203</v>
      </c>
      <c r="Z15" s="3">
        <f>Calculations!AA131</f>
        <v>4056841390977.9028</v>
      </c>
      <c r="AA15" s="3">
        <f>Calculations!AB131</f>
        <v>3953525711407.6104</v>
      </c>
      <c r="AB15" s="3">
        <f>Calculations!AC131</f>
        <v>3876909236876.0918</v>
      </c>
      <c r="AC15" s="3">
        <f>Calculations!AD131</f>
        <v>3766868035176.603</v>
      </c>
      <c r="AD15" s="3">
        <f>Calculations!AE131</f>
        <v>3662510696582.5337</v>
      </c>
      <c r="AE15" s="3">
        <f>Calculations!AF131</f>
        <v>3439301671229.5488</v>
      </c>
      <c r="AF15" s="3">
        <f>Calculations!AG131</f>
        <v>3315893953337.7925</v>
      </c>
    </row>
    <row r="16" spans="1:32" x14ac:dyDescent="0.35">
      <c r="A16" s="352" t="s">
        <v>627</v>
      </c>
      <c r="B16" s="3">
        <f>Calculations!C132</f>
        <v>3481762451806.1665</v>
      </c>
      <c r="C16" s="3">
        <f>Calculations!D132</f>
        <v>3411355841326.8989</v>
      </c>
      <c r="D16" s="3">
        <f>Calculations!E132</f>
        <v>3358395743088.8647</v>
      </c>
      <c r="E16" s="3">
        <f>Calculations!F132</f>
        <v>3273419553369.0283</v>
      </c>
      <c r="F16" s="3">
        <f>Calculations!G132</f>
        <v>3222240739220.3379</v>
      </c>
      <c r="G16" s="3">
        <f>Calculations!H132</f>
        <v>3170317413061.0049</v>
      </c>
      <c r="H16" s="3">
        <f>Calculations!I132</f>
        <v>3138659564885.0913</v>
      </c>
      <c r="I16" s="3">
        <f>Calculations!J132</f>
        <v>3090667781469.1563</v>
      </c>
      <c r="J16" s="3">
        <f>Calculations!K132</f>
        <v>3049033675001.0962</v>
      </c>
      <c r="K16" s="3">
        <f>Calculations!L132</f>
        <v>2959691575092.9639</v>
      </c>
      <c r="L16" s="3">
        <f>Calculations!M132</f>
        <v>2903779308645.5503</v>
      </c>
      <c r="M16" s="3">
        <f>Calculations!N132</f>
        <v>2870578569802.1113</v>
      </c>
      <c r="N16" s="3">
        <f>Calculations!O132</f>
        <v>2822436390540.0938</v>
      </c>
      <c r="O16" s="3">
        <f>Calculations!P132</f>
        <v>2771361896182.2051</v>
      </c>
      <c r="P16" s="3">
        <f>Calculations!Q132</f>
        <v>2727294451924.9946</v>
      </c>
      <c r="Q16" s="3">
        <f>Calculations!R132</f>
        <v>2648804094259.8789</v>
      </c>
      <c r="R16" s="3">
        <f>Calculations!S132</f>
        <v>2576525074017.3652</v>
      </c>
      <c r="S16" s="3">
        <f>Calculations!T132</f>
        <v>2540731540085.272</v>
      </c>
      <c r="T16" s="3">
        <f>Calculations!U132</f>
        <v>2472307608592.4414</v>
      </c>
      <c r="U16" s="3">
        <f>Calculations!V132</f>
        <v>2434846150873.4204</v>
      </c>
      <c r="V16" s="3">
        <f>Calculations!W132</f>
        <v>2386977275315.7681</v>
      </c>
      <c r="W16" s="3">
        <f>Calculations!X132</f>
        <v>2333765480884.0684</v>
      </c>
      <c r="X16" s="3">
        <f>Calculations!Y132</f>
        <v>2287557986110.6504</v>
      </c>
      <c r="Y16" s="3">
        <f>Calculations!Z132</f>
        <v>2235285751277.8325</v>
      </c>
      <c r="Z16" s="3">
        <f>Calculations!AA132</f>
        <v>2166661266990.1296</v>
      </c>
      <c r="AA16" s="3">
        <f>Calculations!AB132</f>
        <v>2057364297693.8279</v>
      </c>
      <c r="AB16" s="3">
        <f>Calculations!AC132</f>
        <v>1830599457314.3342</v>
      </c>
      <c r="AC16" s="3">
        <f>Calculations!AD132</f>
        <v>1726911184133.6221</v>
      </c>
      <c r="AD16" s="3">
        <f>Calculations!AE132</f>
        <v>1641450185724.4998</v>
      </c>
      <c r="AE16" s="3">
        <f>Calculations!AF132</f>
        <v>1585988696689.0769</v>
      </c>
      <c r="AF16" s="3">
        <f>Calculations!AG132</f>
        <v>1511272187510.4673</v>
      </c>
    </row>
    <row r="17" spans="1:32" x14ac:dyDescent="0.35">
      <c r="A17" s="352"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35">
      <c r="A18" s="352"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35">
      <c r="A19" s="352"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35">
      <c r="A20" s="352" t="s">
        <v>631</v>
      </c>
      <c r="B20" s="3">
        <f>Calculations!C136</f>
        <v>22241345386606.715</v>
      </c>
      <c r="C20" s="3">
        <f>Calculations!D136</f>
        <v>22282266236596.234</v>
      </c>
      <c r="D20" s="3">
        <f>Calculations!E136</f>
        <v>22280243728839.355</v>
      </c>
      <c r="E20" s="3">
        <f>Calculations!F136</f>
        <v>22030199702167.078</v>
      </c>
      <c r="F20" s="3">
        <f>Calculations!G136</f>
        <v>21874106370976.156</v>
      </c>
      <c r="G20" s="3">
        <f>Calculations!H136</f>
        <v>21705471143458.449</v>
      </c>
      <c r="H20" s="3">
        <f>Calculations!I136</f>
        <v>21612107551691.324</v>
      </c>
      <c r="I20" s="3">
        <f>Calculations!J136</f>
        <v>21530595712470.406</v>
      </c>
      <c r="J20" s="3">
        <f>Calculations!K136</f>
        <v>21473758251001.488</v>
      </c>
      <c r="K20" s="3">
        <f>Calculations!L136</f>
        <v>21420683304187.602</v>
      </c>
      <c r="L20" s="3">
        <f>Calculations!M136</f>
        <v>21373480470523.535</v>
      </c>
      <c r="M20" s="3">
        <f>Calculations!N136</f>
        <v>21136222120023.457</v>
      </c>
      <c r="N20" s="3">
        <f>Calculations!O136</f>
        <v>21116540768455.664</v>
      </c>
      <c r="O20" s="3">
        <f>Calculations!P136</f>
        <v>20025649874939.641</v>
      </c>
      <c r="P20" s="3">
        <f>Calculations!Q136</f>
        <v>19468888605287.91</v>
      </c>
      <c r="Q20" s="3">
        <f>Calculations!R136</f>
        <v>19250446886684.172</v>
      </c>
      <c r="R20" s="3">
        <f>Calculations!S136</f>
        <v>18692654172022.227</v>
      </c>
      <c r="S20" s="3">
        <f>Calculations!T136</f>
        <v>18049148372259.488</v>
      </c>
      <c r="T20" s="3">
        <f>Calculations!U136</f>
        <v>17257625480984.441</v>
      </c>
      <c r="U20" s="3">
        <f>Calculations!V136</f>
        <v>16684360480820.613</v>
      </c>
      <c r="V20" s="3">
        <f>Calculations!W136</f>
        <v>16383853512607.473</v>
      </c>
      <c r="W20" s="3">
        <f>Calculations!X136</f>
        <v>15947489385200.963</v>
      </c>
      <c r="X20" s="3">
        <f>Calculations!Y136</f>
        <v>15545521754506.578</v>
      </c>
      <c r="Y20" s="3">
        <f>Calculations!Z136</f>
        <v>15106952061509.938</v>
      </c>
      <c r="Z20" s="3">
        <f>Calculations!AA136</f>
        <v>14675357004421.455</v>
      </c>
      <c r="AA20" s="3">
        <f>Calculations!AB136</f>
        <v>13738388794920.217</v>
      </c>
      <c r="AB20" s="3">
        <f>Calculations!AC136</f>
        <v>13698835796015.293</v>
      </c>
      <c r="AC20" s="3">
        <f>Calculations!AD136</f>
        <v>13590273120313.914</v>
      </c>
      <c r="AD20" s="3">
        <f>Calculations!AE136</f>
        <v>13444682396607.889</v>
      </c>
      <c r="AE20" s="3">
        <f>Calculations!AF136</f>
        <v>13342035854954.818</v>
      </c>
      <c r="AF20" s="3">
        <f>Calculations!AG136</f>
        <v>13260588745485.789</v>
      </c>
    </row>
    <row r="21" spans="1:32" x14ac:dyDescent="0.35">
      <c r="A21" s="352" t="s">
        <v>632</v>
      </c>
      <c r="B21" s="3">
        <f>Calculations!C137</f>
        <v>13579778065355.344</v>
      </c>
      <c r="C21" s="3">
        <f>Calculations!D137</f>
        <v>13634115486896.527</v>
      </c>
      <c r="D21" s="3">
        <f>Calculations!E137</f>
        <v>13649729877894.621</v>
      </c>
      <c r="E21" s="3">
        <f>Calculations!F137</f>
        <v>13569533207615.766</v>
      </c>
      <c r="F21" s="3">
        <f>Calculations!G137</f>
        <v>13521288504094.035</v>
      </c>
      <c r="G21" s="3">
        <f>Calculations!H137</f>
        <v>13458788193902.029</v>
      </c>
      <c r="H21" s="3">
        <f>Calculations!I137</f>
        <v>13458112316749.631</v>
      </c>
      <c r="I21" s="3">
        <f>Calculations!J137</f>
        <v>13453472526027.449</v>
      </c>
      <c r="J21" s="3">
        <f>Calculations!K137</f>
        <v>13484735108165.877</v>
      </c>
      <c r="K21" s="3">
        <f>Calculations!L137</f>
        <v>13511545806949.498</v>
      </c>
      <c r="L21" s="3">
        <f>Calculations!M137</f>
        <v>13549956717102.877</v>
      </c>
      <c r="M21" s="3">
        <f>Calculations!N137</f>
        <v>13581608586859.34</v>
      </c>
      <c r="N21" s="3">
        <f>Calculations!O137</f>
        <v>13685889566728.133</v>
      </c>
      <c r="O21" s="3">
        <f>Calculations!P137</f>
        <v>13599499489149.424</v>
      </c>
      <c r="P21" s="3">
        <f>Calculations!Q137</f>
        <v>13632545038448.596</v>
      </c>
      <c r="Q21" s="3">
        <f>Calculations!R137</f>
        <v>13279025658081.033</v>
      </c>
      <c r="R21" s="3">
        <f>Calculations!S137</f>
        <v>13337991713360.793</v>
      </c>
      <c r="S21" s="3">
        <f>Calculations!T137</f>
        <v>13230912734792.588</v>
      </c>
      <c r="T21" s="3">
        <f>Calculations!U137</f>
        <v>13251095711634.822</v>
      </c>
      <c r="U21" s="3">
        <f>Calculations!V137</f>
        <v>13275999326371.541</v>
      </c>
      <c r="V21" s="3">
        <f>Calculations!W137</f>
        <v>13305629973833.555</v>
      </c>
      <c r="W21" s="3">
        <f>Calculations!X137</f>
        <v>12984013989075.648</v>
      </c>
      <c r="X21" s="3">
        <f>Calculations!Y137</f>
        <v>12784818051837.932</v>
      </c>
      <c r="Y21" s="3">
        <f>Calculations!Z137</f>
        <v>12385309504092.352</v>
      </c>
      <c r="Z21" s="3">
        <f>Calculations!AA137</f>
        <v>11589133924640.328</v>
      </c>
      <c r="AA21" s="3">
        <f>Calculations!AB137</f>
        <v>11153981283267.352</v>
      </c>
      <c r="AB21" s="3">
        <f>Calculations!AC137</f>
        <v>11163190280509.768</v>
      </c>
      <c r="AC21" s="3">
        <f>Calculations!AD137</f>
        <v>11084218749710.457</v>
      </c>
      <c r="AD21" s="3">
        <f>Calculations!AE137</f>
        <v>10997124547799.359</v>
      </c>
      <c r="AE21" s="3">
        <f>Calculations!AF137</f>
        <v>10937196526085.965</v>
      </c>
      <c r="AF21" s="3">
        <f>Calculations!AG137</f>
        <v>10886632530620.215</v>
      </c>
    </row>
    <row r="22" spans="1:32" x14ac:dyDescent="0.35">
      <c r="A22" s="352" t="s">
        <v>633</v>
      </c>
      <c r="B22" s="3">
        <f>Calculations!C138</f>
        <v>0</v>
      </c>
      <c r="C22" s="3">
        <f>Calculations!D138</f>
        <v>1</v>
      </c>
      <c r="D22" s="3">
        <f>Calculations!E138</f>
        <v>2</v>
      </c>
      <c r="E22" s="3">
        <f>Calculations!F138</f>
        <v>3</v>
      </c>
      <c r="F22" s="3">
        <f>Calculations!G138</f>
        <v>4</v>
      </c>
      <c r="G22" s="3">
        <f>Calculations!H138</f>
        <v>5</v>
      </c>
      <c r="H22" s="3">
        <f>Calculations!I138</f>
        <v>6</v>
      </c>
      <c r="I22" s="3">
        <f>Calculations!J138</f>
        <v>7</v>
      </c>
      <c r="J22" s="3">
        <f>Calculations!K138</f>
        <v>8</v>
      </c>
      <c r="K22" s="3">
        <f>Calculations!L138</f>
        <v>9</v>
      </c>
      <c r="L22" s="3">
        <f>Calculations!M138</f>
        <v>10</v>
      </c>
      <c r="M22" s="3">
        <f>Calculations!N138</f>
        <v>11</v>
      </c>
      <c r="N22" s="3">
        <f>Calculations!O138</f>
        <v>12</v>
      </c>
      <c r="O22" s="3">
        <f>Calculations!P138</f>
        <v>13</v>
      </c>
      <c r="P22" s="3">
        <f>Calculations!Q138</f>
        <v>14</v>
      </c>
      <c r="Q22" s="3">
        <f>Calculations!R138</f>
        <v>15</v>
      </c>
      <c r="R22" s="3">
        <f>Calculations!S138</f>
        <v>16</v>
      </c>
      <c r="S22" s="3">
        <f>Calculations!T138</f>
        <v>17</v>
      </c>
      <c r="T22" s="3">
        <f>Calculations!U138</f>
        <v>18</v>
      </c>
      <c r="U22" s="3">
        <f>Calculations!V138</f>
        <v>19</v>
      </c>
      <c r="V22" s="3">
        <f>Calculations!W138</f>
        <v>20</v>
      </c>
      <c r="W22" s="3">
        <f>Calculations!X138</f>
        <v>21</v>
      </c>
      <c r="X22" s="3">
        <f>Calculations!Y138</f>
        <v>22</v>
      </c>
      <c r="Y22" s="3">
        <f>Calculations!Z138</f>
        <v>23</v>
      </c>
      <c r="Z22" s="3">
        <f>Calculations!AA138</f>
        <v>24</v>
      </c>
      <c r="AA22" s="3">
        <f>Calculations!AB138</f>
        <v>25</v>
      </c>
      <c r="AB22" s="3">
        <f>Calculations!AC138</f>
        <v>26</v>
      </c>
      <c r="AC22" s="3">
        <f>Calculations!AD138</f>
        <v>27</v>
      </c>
      <c r="AD22" s="3">
        <f>Calculations!AE138</f>
        <v>28</v>
      </c>
      <c r="AE22" s="3">
        <f>Calculations!AF138</f>
        <v>29</v>
      </c>
      <c r="AF22" s="3">
        <f>Calculations!AG138</f>
        <v>30</v>
      </c>
    </row>
    <row r="23" spans="1:32" x14ac:dyDescent="0.35">
      <c r="A23" s="352" t="s">
        <v>634</v>
      </c>
      <c r="B23" s="3">
        <f>Calculations!C139</f>
        <v>1178937162162358.3</v>
      </c>
      <c r="C23" s="3">
        <f>Calculations!D139</f>
        <v>1189674092809077.3</v>
      </c>
      <c r="D23" s="3">
        <f>Calculations!E139</f>
        <v>1201002930234343.8</v>
      </c>
      <c r="E23" s="3">
        <f>Calculations!F139</f>
        <v>1201345996496511</v>
      </c>
      <c r="F23" s="3">
        <f>Calculations!G139</f>
        <v>1199955960032609.5</v>
      </c>
      <c r="G23" s="3">
        <f>Calculations!H139</f>
        <v>1207486523351632.8</v>
      </c>
      <c r="H23" s="3">
        <f>Calculations!I139</f>
        <v>1213757816013429.3</v>
      </c>
      <c r="I23" s="3">
        <f>Calculations!J139</f>
        <v>1220290206766747</v>
      </c>
      <c r="J23" s="3">
        <f>Calculations!K139</f>
        <v>1220147225031253</v>
      </c>
      <c r="K23" s="3">
        <f>Calculations!L139</f>
        <v>1225093614384891.3</v>
      </c>
      <c r="L23" s="3">
        <f>Calculations!M139</f>
        <v>1231084939069846</v>
      </c>
      <c r="M23" s="3">
        <f>Calculations!N139</f>
        <v>1239624299433751.5</v>
      </c>
      <c r="N23" s="3">
        <f>Calculations!O139</f>
        <v>1242064155624450.5</v>
      </c>
      <c r="O23" s="3">
        <f>Calculations!P139</f>
        <v>1244618048964135.5</v>
      </c>
      <c r="P23" s="3">
        <f>Calculations!Q139</f>
        <v>1250124017295553.8</v>
      </c>
      <c r="Q23" s="3">
        <f>Calculations!R139</f>
        <v>1251225368193233</v>
      </c>
      <c r="R23" s="3">
        <f>Calculations!S139</f>
        <v>1260652437278294.3</v>
      </c>
      <c r="S23" s="3">
        <f>Calculations!T139</f>
        <v>1269888998595528.8</v>
      </c>
      <c r="T23" s="3">
        <f>Calculations!U139</f>
        <v>1279521618826461</v>
      </c>
      <c r="U23" s="3">
        <f>Calculations!V139</f>
        <v>1289212193378309</v>
      </c>
      <c r="V23" s="3">
        <f>Calculations!W139</f>
        <v>1298598182324108.5</v>
      </c>
      <c r="W23" s="3">
        <f>Calculations!X139</f>
        <v>1309252391527649</v>
      </c>
      <c r="X23" s="3">
        <f>Calculations!Y139</f>
        <v>1320131601045454.3</v>
      </c>
      <c r="Y23" s="3">
        <f>Calculations!Z139</f>
        <v>1323285956295586</v>
      </c>
      <c r="Z23" s="3">
        <f>Calculations!AA139</f>
        <v>1326741048166684.5</v>
      </c>
      <c r="AA23" s="3">
        <f>Calculations!AB139</f>
        <v>1336236071624824</v>
      </c>
      <c r="AB23" s="3">
        <f>Calculations!AC139</f>
        <v>1344514088921058</v>
      </c>
      <c r="AC23" s="3">
        <f>Calculations!AD139</f>
        <v>1353311144976251</v>
      </c>
      <c r="AD23" s="3">
        <f>Calculations!AE139</f>
        <v>1359231240698298.5</v>
      </c>
      <c r="AE23" s="3">
        <f>Calculations!AF139</f>
        <v>1368283830606255</v>
      </c>
      <c r="AF23" s="3">
        <f>Calculations!AG139</f>
        <v>1377150387297356</v>
      </c>
    </row>
    <row r="24" spans="1:32" x14ac:dyDescent="0.35">
      <c r="A24" s="352"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35">
      <c r="A25" s="352"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35">
      <c r="A26" s="352"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53"/>
  <sheetViews>
    <sheetView workbookViewId="0">
      <selection activeCell="B28" sqref="B28"/>
    </sheetView>
  </sheetViews>
  <sheetFormatPr defaultColWidth="9.08984375" defaultRowHeight="14.5" x14ac:dyDescent="0.35"/>
  <cols>
    <col min="1" max="1" width="39.81640625" customWidth="1"/>
    <col min="2" max="2" width="22.72656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26">
        <f>Calculations!C145-IFERROR((INDEX(#REF!,MATCH('BIFUbC-heat'!$A2,#REF!,0),MATCH('BIFUbC-heat'!B$1,#REF!,0))),0)</f>
        <v>12347061462435.734</v>
      </c>
      <c r="C2" s="326">
        <f>Calculations!D145-IFERROR((INDEX(#REF!,MATCH('BIFUbC-heat'!$A2,#REF!,0),MATCH('BIFUbC-heat'!C$1,#REF!,0))),0)</f>
        <v>12668928683198.855</v>
      </c>
      <c r="D2" s="326">
        <f>Calculations!E145-IFERROR((INDEX(#REF!,MATCH('BIFUbC-heat'!$A2,#REF!,0),MATCH('BIFUbC-heat'!D$1,#REF!,0))),0)</f>
        <v>12944518271953.135</v>
      </c>
      <c r="E2" s="326">
        <f>Calculations!F145-IFERROR((INDEX(#REF!,MATCH('BIFUbC-heat'!$A2,#REF!,0),MATCH('BIFUbC-heat'!E$1,#REF!,0))),0)</f>
        <v>13192684624117.422</v>
      </c>
      <c r="F2" s="326">
        <f>Calculations!G145-IFERROR((INDEX(#REF!,MATCH('BIFUbC-heat'!$A2,#REF!,0),MATCH('BIFUbC-heat'!F$1,#REF!,0))),0)</f>
        <v>13683176481029.35</v>
      </c>
      <c r="G2" s="326">
        <f>Calculations!H145-IFERROR((INDEX(#REF!,MATCH('BIFUbC-heat'!$A2,#REF!,0),MATCH('BIFUbC-heat'!G$1,#REF!,0))),0)</f>
        <v>14359185248685.609</v>
      </c>
      <c r="H2" s="326">
        <f>Calculations!I145-IFERROR((INDEX(#REF!,MATCH('BIFUbC-heat'!$A2,#REF!,0),MATCH('BIFUbC-heat'!H$1,#REF!,0))),0)</f>
        <v>14634486456541.428</v>
      </c>
      <c r="I2" s="326">
        <f>Calculations!J145-IFERROR((INDEX(#REF!,MATCH('BIFUbC-heat'!$A2,#REF!,0),MATCH('BIFUbC-heat'!I$1,#REF!,0))),0)</f>
        <v>15186069181654.186</v>
      </c>
      <c r="J2" s="326">
        <f>Calculations!K145-IFERROR((INDEX(#REF!,MATCH('BIFUbC-heat'!$A2,#REF!,0),MATCH('BIFUbC-heat'!J$1,#REF!,0))),0)</f>
        <v>15754111124313.547</v>
      </c>
      <c r="K2" s="326">
        <f>Calculations!L145-IFERROR((INDEX(#REF!,MATCH('BIFUbC-heat'!$A2,#REF!,0),MATCH('BIFUbC-heat'!K$1,#REF!,0))),0)</f>
        <v>16331028593948.602</v>
      </c>
      <c r="L2" s="326">
        <f>Calculations!M145-IFERROR((INDEX(#REF!,MATCH('BIFUbC-heat'!$A2,#REF!,0),MATCH('BIFUbC-heat'!L$1,#REF!,0))),0)</f>
        <v>17159355659719.9</v>
      </c>
      <c r="M2" s="326">
        <f>Calculations!N145-IFERROR((INDEX(#REF!,MATCH('BIFUbC-heat'!$A2,#REF!,0),MATCH('BIFUbC-heat'!M$1,#REF!,0))),0)</f>
        <v>18598988087565.23</v>
      </c>
      <c r="N2" s="326">
        <f>Calculations!O145-IFERROR((INDEX(#REF!,MATCH('BIFUbC-heat'!$A2,#REF!,0),MATCH('BIFUbC-heat'!N$1,#REF!,0))),0)</f>
        <v>19303336163435.691</v>
      </c>
      <c r="O2" s="326">
        <f>Calculations!P145-IFERROR((INDEX(#REF!,MATCH('BIFUbC-heat'!$A2,#REF!,0),MATCH('BIFUbC-heat'!O$1,#REF!,0))),0)</f>
        <v>20200924966070.828</v>
      </c>
      <c r="P2" s="326">
        <f>Calculations!Q145-IFERROR((INDEX(#REF!,MATCH('BIFUbC-heat'!$A2,#REF!,0),MATCH('BIFUbC-heat'!P$1,#REF!,0))),0)</f>
        <v>21053952088704.219</v>
      </c>
      <c r="Q2" s="326">
        <f>Calculations!R145-IFERROR((INDEX(#REF!,MATCH('BIFUbC-heat'!$A2,#REF!,0),MATCH('BIFUbC-heat'!Q$1,#REF!,0))),0)</f>
        <v>21883318617607.934</v>
      </c>
      <c r="R2" s="326">
        <f>Calculations!S145-IFERROR((INDEX(#REF!,MATCH('BIFUbC-heat'!$A2,#REF!,0),MATCH('BIFUbC-heat'!R$1,#REF!,0))),0)</f>
        <v>22233907574881</v>
      </c>
      <c r="S2" s="326">
        <f>Calculations!T145-IFERROR((INDEX(#REF!,MATCH('BIFUbC-heat'!$A2,#REF!,0),MATCH('BIFUbC-heat'!S$1,#REF!,0))),0)</f>
        <v>22733368909202.086</v>
      </c>
      <c r="T2" s="326">
        <f>Calculations!U145-IFERROR((INDEX(#REF!,MATCH('BIFUbC-heat'!$A2,#REF!,0),MATCH('BIFUbC-heat'!T$1,#REF!,0))),0)</f>
        <v>23237485111664.563</v>
      </c>
      <c r="U2" s="326">
        <f>Calculations!V145-IFERROR((INDEX(#REF!,MATCH('BIFUbC-heat'!$A2,#REF!,0),MATCH('BIFUbC-heat'!U$1,#REF!,0))),0)</f>
        <v>23673197867786.91</v>
      </c>
      <c r="V2" s="326">
        <f>Calculations!W145-IFERROR((INDEX(#REF!,MATCH('BIFUbC-heat'!$A2,#REF!,0),MATCH('BIFUbC-heat'!V$1,#REF!,0))),0)</f>
        <v>24223452843727.887</v>
      </c>
      <c r="W2" s="326">
        <f>Calculations!X145-IFERROR((INDEX(#REF!,MATCH('BIFUbC-heat'!$A2,#REF!,0),MATCH('BIFUbC-heat'!W$1,#REF!,0))),0)</f>
        <v>24860641135288.777</v>
      </c>
      <c r="X2" s="326">
        <f>Calculations!Y145-IFERROR((INDEX(#REF!,MATCH('BIFUbC-heat'!$A2,#REF!,0),MATCH('BIFUbC-heat'!X$1,#REF!,0))),0)</f>
        <v>25415142078528.742</v>
      </c>
      <c r="Y2" s="326">
        <f>Calculations!Z145-IFERROR((INDEX(#REF!,MATCH('BIFUbC-heat'!$A2,#REF!,0),MATCH('BIFUbC-heat'!Y$1,#REF!,0))),0)</f>
        <v>25919651952209.105</v>
      </c>
      <c r="Z2" s="326">
        <f>Calculations!AA145-IFERROR((INDEX(#REF!,MATCH('BIFUbC-heat'!$A2,#REF!,0),MATCH('BIFUbC-heat'!Z$1,#REF!,0))),0)</f>
        <v>26504577113682.102</v>
      </c>
      <c r="AA2" s="326">
        <f>Calculations!AB145-IFERROR((INDEX(#REF!,MATCH('BIFUbC-heat'!$A2,#REF!,0),MATCH('BIFUbC-heat'!AA$1,#REF!,0))),0)</f>
        <v>26831926563167.73</v>
      </c>
      <c r="AB2" s="326">
        <f>Calculations!AC145-IFERROR((INDEX(#REF!,MATCH('BIFUbC-heat'!$A2,#REF!,0),MATCH('BIFUbC-heat'!AB$1,#REF!,0))),0)</f>
        <v>27331359014233.996</v>
      </c>
      <c r="AC2" s="326">
        <f>Calculations!AD145-IFERROR((INDEX(#REF!,MATCH('BIFUbC-heat'!$A2,#REF!,0),MATCH('BIFUbC-heat'!AC$1,#REF!,0))),0)</f>
        <v>27904474611749.273</v>
      </c>
      <c r="AD2" s="326">
        <f>Calculations!AE145-IFERROR((INDEX(#REF!,MATCH('BIFUbC-heat'!$A2,#REF!,0),MATCH('BIFUbC-heat'!AD$1,#REF!,0))),0)</f>
        <v>28427777526323.543</v>
      </c>
      <c r="AE2" s="326">
        <f>Calculations!AF145-IFERROR((INDEX(#REF!,MATCH('BIFUbC-heat'!$A2,#REF!,0),MATCH('BIFUbC-heat'!AE$1,#REF!,0))),0)</f>
        <v>28959535201607.371</v>
      </c>
      <c r="AF2" s="326">
        <f>Calculations!AG145-IFERROR((INDEX(#REF!,MATCH('BIFUbC-heat'!$A2,#REF!,0),MATCH('BIFUbC-heat'!AF$1,#REF!,0))),0)</f>
        <v>29464336952727.879</v>
      </c>
    </row>
    <row r="3" spans="1:32" x14ac:dyDescent="0.35">
      <c r="A3" s="352" t="s">
        <v>614</v>
      </c>
      <c r="B3" s="326">
        <f>Calculations!C146-IFERROR((INDEX(#REF!,MATCH('BIFUbC-heat'!$A3,#REF!,0),MATCH('BIFUbC-heat'!B$1,#REF!,0))),0)</f>
        <v>5298573496101.5391</v>
      </c>
      <c r="C3" s="326">
        <f>Calculations!D146-IFERROR((INDEX(#REF!,MATCH('BIFUbC-heat'!$A3,#REF!,0),MATCH('BIFUbC-heat'!C$1,#REF!,0))),0)</f>
        <v>5343407229655.7236</v>
      </c>
      <c r="D3" s="326">
        <f>Calculations!E146-IFERROR((INDEX(#REF!,MATCH('BIFUbC-heat'!$A3,#REF!,0),MATCH('BIFUbC-heat'!D$1,#REF!,0))),0)</f>
        <v>5476670204237.0137</v>
      </c>
      <c r="E3" s="326">
        <f>Calculations!F146-IFERROR((INDEX(#REF!,MATCH('BIFUbC-heat'!$A3,#REF!,0),MATCH('BIFUbC-heat'!E$1,#REF!,0))),0)</f>
        <v>5501302540109.874</v>
      </c>
      <c r="F3" s="326">
        <f>Calculations!G146-IFERROR((INDEX(#REF!,MATCH('BIFUbC-heat'!$A3,#REF!,0),MATCH('BIFUbC-heat'!F$1,#REF!,0))),0)</f>
        <v>5531141812577.2412</v>
      </c>
      <c r="G3" s="326">
        <f>Calculations!H146-IFERROR((INDEX(#REF!,MATCH('BIFUbC-heat'!$A3,#REF!,0),MATCH('BIFUbC-heat'!G$1,#REF!,0))),0)</f>
        <v>5510050931208.5186</v>
      </c>
      <c r="H3" s="326">
        <f>Calculations!I146-IFERROR((INDEX(#REF!,MATCH('BIFUbC-heat'!$A3,#REF!,0),MATCH('BIFUbC-heat'!H$1,#REF!,0))),0)</f>
        <v>5437076564569.001</v>
      </c>
      <c r="I3" s="326">
        <f>Calculations!J146-IFERROR((INDEX(#REF!,MATCH('BIFUbC-heat'!$A3,#REF!,0),MATCH('BIFUbC-heat'!I$1,#REF!,0))),0)</f>
        <v>5381072197519.8848</v>
      </c>
      <c r="J3" s="326">
        <f>Calculations!K146-IFERROR((INDEX(#REF!,MATCH('BIFUbC-heat'!$A3,#REF!,0),MATCH('BIFUbC-heat'!J$1,#REF!,0))),0)</f>
        <v>5331201419505.1348</v>
      </c>
      <c r="K3" s="326">
        <f>Calculations!L146-IFERROR((INDEX(#REF!,MATCH('BIFUbC-heat'!$A3,#REF!,0),MATCH('BIFUbC-heat'!K$1,#REF!,0))),0)</f>
        <v>5354928872116.5928</v>
      </c>
      <c r="L3" s="326">
        <f>Calculations!M146-IFERROR((INDEX(#REF!,MATCH('BIFUbC-heat'!$A3,#REF!,0),MATCH('BIFUbC-heat'!L$1,#REF!,0))),0)</f>
        <v>5353164516500.4941</v>
      </c>
      <c r="M3" s="326">
        <f>Calculations!N146-IFERROR((INDEX(#REF!,MATCH('BIFUbC-heat'!$A3,#REF!,0),MATCH('BIFUbC-heat'!M$1,#REF!,0))),0)</f>
        <v>5310622425174.3213</v>
      </c>
      <c r="N3" s="326">
        <f>Calculations!O146-IFERROR((INDEX(#REF!,MATCH('BIFUbC-heat'!$A3,#REF!,0),MATCH('BIFUbC-heat'!N$1,#REF!,0))),0)</f>
        <v>5387660412223.5332</v>
      </c>
      <c r="O3" s="326">
        <f>Calculations!P146-IFERROR((INDEX(#REF!,MATCH('BIFUbC-heat'!$A3,#REF!,0),MATCH('BIFUbC-heat'!O$1,#REF!,0))),0)</f>
        <v>5378161006380.5664</v>
      </c>
      <c r="P3" s="326">
        <f>Calculations!Q146-IFERROR((INDEX(#REF!,MATCH('BIFUbC-heat'!$A3,#REF!,0),MATCH('BIFUbC-heat'!P$1,#REF!,0))),0)</f>
        <v>5450189405100.3193</v>
      </c>
      <c r="Q3" s="326">
        <f>Calculations!R146-IFERROR((INDEX(#REF!,MATCH('BIFUbC-heat'!$A3,#REF!,0),MATCH('BIFUbC-heat'!Q$1,#REF!,0))),0)</f>
        <v>5464321222724.0879</v>
      </c>
      <c r="R3" s="326">
        <f>Calculations!S146-IFERROR((INDEX(#REF!,MATCH('BIFUbC-heat'!$A3,#REF!,0),MATCH('BIFUbC-heat'!R$1,#REF!,0))),0)</f>
        <v>5456497256908.7725</v>
      </c>
      <c r="S3" s="326">
        <f>Calculations!T146-IFERROR((INDEX(#REF!,MATCH('BIFUbC-heat'!$A3,#REF!,0),MATCH('BIFUbC-heat'!S$1,#REF!,0))),0)</f>
        <v>5480467036229.8682</v>
      </c>
      <c r="T3" s="326">
        <f>Calculations!U146-IFERROR((INDEX(#REF!,MATCH('BIFUbC-heat'!$A3,#REF!,0),MATCH('BIFUbC-heat'!T$1,#REF!,0))),0)</f>
        <v>5489732068676.7754</v>
      </c>
      <c r="U3" s="326">
        <f>Calculations!V146-IFERROR((INDEX(#REF!,MATCH('BIFUbC-heat'!$A3,#REF!,0),MATCH('BIFUbC-heat'!U$1,#REF!,0))),0)</f>
        <v>5479485933145.7012</v>
      </c>
      <c r="V3" s="326">
        <f>Calculations!W146-IFERROR((INDEX(#REF!,MATCH('BIFUbC-heat'!$A3,#REF!,0),MATCH('BIFUbC-heat'!V$1,#REF!,0))),0)</f>
        <v>5463836581616.1211</v>
      </c>
      <c r="W3" s="326">
        <f>Calculations!X146-IFERROR((INDEX(#REF!,MATCH('BIFUbC-heat'!$A3,#REF!,0),MATCH('BIFUbC-heat'!W$1,#REF!,0))),0)</f>
        <v>5438709307074.6729</v>
      </c>
      <c r="X3" s="326">
        <f>Calculations!Y146-IFERROR((INDEX(#REF!,MATCH('BIFUbC-heat'!$A3,#REF!,0),MATCH('BIFUbC-heat'!X$1,#REF!,0))),0)</f>
        <v>5432789096415.583</v>
      </c>
      <c r="Y3" s="326">
        <f>Calculations!Z146-IFERROR((INDEX(#REF!,MATCH('BIFUbC-heat'!$A3,#REF!,0),MATCH('BIFUbC-heat'!Y$1,#REF!,0))),0)</f>
        <v>5359995130893.2324</v>
      </c>
      <c r="Z3" s="326">
        <f>Calculations!AA146-IFERROR((INDEX(#REF!,MATCH('BIFUbC-heat'!$A3,#REF!,0),MATCH('BIFUbC-heat'!Z$1,#REF!,0))),0)</f>
        <v>5381107838446.6289</v>
      </c>
      <c r="AA3" s="326">
        <f>Calculations!AB146-IFERROR((INDEX(#REF!,MATCH('BIFUbC-heat'!$A3,#REF!,0),MATCH('BIFUbC-heat'!AA$1,#REF!,0))),0)</f>
        <v>5331468309154.7441</v>
      </c>
      <c r="AB3" s="326">
        <f>Calculations!AC146-IFERROR((INDEX(#REF!,MATCH('BIFUbC-heat'!$A3,#REF!,0),MATCH('BIFUbC-heat'!AB$1,#REF!,0))),0)</f>
        <v>5259600870132.3105</v>
      </c>
      <c r="AC3" s="326">
        <f>Calculations!AD146-IFERROR((INDEX(#REF!,MATCH('BIFUbC-heat'!$A3,#REF!,0),MATCH('BIFUbC-heat'!AC$1,#REF!,0))),0)</f>
        <v>5251358204877.0332</v>
      </c>
      <c r="AD3" s="326">
        <f>Calculations!AE146-IFERROR((INDEX(#REF!,MATCH('BIFUbC-heat'!$A3,#REF!,0),MATCH('BIFUbC-heat'!AD$1,#REF!,0))),0)</f>
        <v>5179882685404.459</v>
      </c>
      <c r="AE3" s="326">
        <f>Calculations!AF146-IFERROR((INDEX(#REF!,MATCH('BIFUbC-heat'!$A3,#REF!,0),MATCH('BIFUbC-heat'!AE$1,#REF!,0))),0)</f>
        <v>5187949994090.0469</v>
      </c>
      <c r="AF3" s="326">
        <f>Calculations!AG146-IFERROR((INDEX(#REF!,MATCH('BIFUbC-heat'!$A3,#REF!,0),MATCH('BIFUbC-heat'!AF$1,#REF!,0))),0)</f>
        <v>5147782983973.2207</v>
      </c>
    </row>
    <row r="4" spans="1:32" x14ac:dyDescent="0.35">
      <c r="A4" s="352" t="s">
        <v>615</v>
      </c>
      <c r="B4" s="326">
        <f>Calculations!C147-IFERROR((INDEX(#REF!,MATCH('BIFUbC-heat'!$A4,#REF!,0),MATCH('BIFUbC-heat'!B$1,#REF!,0))),0)</f>
        <v>1062244872814.8344</v>
      </c>
      <c r="C4" s="326">
        <f>Calculations!D147-IFERROR((INDEX(#REF!,MATCH('BIFUbC-heat'!$A4,#REF!,0),MATCH('BIFUbC-heat'!C$1,#REF!,0))),0)</f>
        <v>1071233028519.7834</v>
      </c>
      <c r="D4" s="326">
        <f>Calculations!E147-IFERROR((INDEX(#REF!,MATCH('BIFUbC-heat'!$A4,#REF!,0),MATCH('BIFUbC-heat'!D$1,#REF!,0))),0)</f>
        <v>1097949259140.9465</v>
      </c>
      <c r="E4" s="326">
        <f>Calculations!F147-IFERROR((INDEX(#REF!,MATCH('BIFUbC-heat'!$A4,#REF!,0),MATCH('BIFUbC-heat'!E$1,#REF!,0))),0)</f>
        <v>1102887488742.8667</v>
      </c>
      <c r="F4" s="326">
        <f>Calculations!G147-IFERROR((INDEX(#REF!,MATCH('BIFUbC-heat'!$A4,#REF!,0),MATCH('BIFUbC-heat'!F$1,#REF!,0))),0)</f>
        <v>1108869592078.8508</v>
      </c>
      <c r="G4" s="326">
        <f>Calculations!H147-IFERROR((INDEX(#REF!,MATCH('BIFUbC-heat'!$A4,#REF!,0),MATCH('BIFUbC-heat'!G$1,#REF!,0))),0)</f>
        <v>1104641344492.2966</v>
      </c>
      <c r="H4" s="326">
        <f>Calculations!I147-IFERROR((INDEX(#REF!,MATCH('BIFUbC-heat'!$A4,#REF!,0),MATCH('BIFUbC-heat'!H$1,#REF!,0))),0)</f>
        <v>1090011624461.6561</v>
      </c>
      <c r="I4" s="326">
        <f>Calculations!J147-IFERROR((INDEX(#REF!,MATCH('BIFUbC-heat'!$A4,#REF!,0),MATCH('BIFUbC-heat'!I$1,#REF!,0))),0)</f>
        <v>1078784007859.3885</v>
      </c>
      <c r="J4" s="326">
        <f>Calculations!K147-IFERROR((INDEX(#REF!,MATCH('BIFUbC-heat'!$A4,#REF!,0),MATCH('BIFUbC-heat'!J$1,#REF!,0))),0)</f>
        <v>1068786037974.0161</v>
      </c>
      <c r="K4" s="326">
        <f>Calculations!L147-IFERROR((INDEX(#REF!,MATCH('BIFUbC-heat'!$A4,#REF!,0),MATCH('BIFUbC-heat'!K$1,#REF!,0))),0)</f>
        <v>1073542858824.0098</v>
      </c>
      <c r="L4" s="326">
        <f>Calculations!M147-IFERROR((INDEX(#REF!,MATCH('BIFUbC-heat'!$A4,#REF!,0),MATCH('BIFUbC-heat'!L$1,#REF!,0))),0)</f>
        <v>1073189145186.1028</v>
      </c>
      <c r="M4" s="326">
        <f>Calculations!N147-IFERROR((INDEX(#REF!,MATCH('BIFUbC-heat'!$A4,#REF!,0),MATCH('BIFUbC-heat'!M$1,#REF!,0))),0)</f>
        <v>1064660412231.2242</v>
      </c>
      <c r="N4" s="326">
        <f>Calculations!O147-IFERROR((INDEX(#REF!,MATCH('BIFUbC-heat'!$A4,#REF!,0),MATCH('BIFUbC-heat'!N$1,#REF!,0))),0)</f>
        <v>1080104796802.885</v>
      </c>
      <c r="O4" s="326">
        <f>Calculations!P147-IFERROR((INDEX(#REF!,MATCH('BIFUbC-heat'!$A4,#REF!,0),MATCH('BIFUbC-heat'!O$1,#REF!,0))),0)</f>
        <v>1078200379480.2032</v>
      </c>
      <c r="P4" s="326">
        <f>Calculations!Q147-IFERROR((INDEX(#REF!,MATCH('BIFUbC-heat'!$A4,#REF!,0),MATCH('BIFUbC-heat'!P$1,#REF!,0))),0)</f>
        <v>1092640454208.5074</v>
      </c>
      <c r="Q4" s="326">
        <f>Calculations!R147-IFERROR((INDEX(#REF!,MATCH('BIFUbC-heat'!$A4,#REF!,0),MATCH('BIFUbC-heat'!Q$1,#REF!,0))),0)</f>
        <v>1095473565955.5557</v>
      </c>
      <c r="R4" s="326">
        <f>Calculations!S147-IFERROR((INDEX(#REF!,MATCH('BIFUbC-heat'!$A4,#REF!,0),MATCH('BIFUbC-heat'!R$1,#REF!,0))),0)</f>
        <v>1093905036694.1399</v>
      </c>
      <c r="S4" s="326">
        <f>Calculations!T147-IFERROR((INDEX(#REF!,MATCH('BIFUbC-heat'!$A4,#REF!,0),MATCH('BIFUbC-heat'!S$1,#REF!,0))),0)</f>
        <v>1098710438601.8553</v>
      </c>
      <c r="T4" s="326">
        <f>Calculations!U147-IFERROR((INDEX(#REF!,MATCH('BIFUbC-heat'!$A4,#REF!,0),MATCH('BIFUbC-heat'!T$1,#REF!,0))),0)</f>
        <v>1100567869327.3953</v>
      </c>
      <c r="U4" s="326">
        <f>Calculations!V147-IFERROR((INDEX(#REF!,MATCH('BIFUbC-heat'!$A4,#REF!,0),MATCH('BIFUbC-heat'!U$1,#REF!,0))),0)</f>
        <v>1098513749488.9036</v>
      </c>
      <c r="V4" s="326">
        <f>Calculations!W147-IFERROR((INDEX(#REF!,MATCH('BIFUbC-heat'!$A4,#REF!,0),MATCH('BIFUbC-heat'!V$1,#REF!,0))),0)</f>
        <v>1095376406308.2522</v>
      </c>
      <c r="W4" s="326">
        <f>Calculations!X147-IFERROR((INDEX(#REF!,MATCH('BIFUbC-heat'!$A4,#REF!,0),MATCH('BIFUbC-heat'!W$1,#REF!,0))),0)</f>
        <v>1090338952629.6154</v>
      </c>
      <c r="X4" s="326">
        <f>Calculations!Y147-IFERROR((INDEX(#REF!,MATCH('BIFUbC-heat'!$A4,#REF!,0),MATCH('BIFUbC-heat'!X$1,#REF!,0))),0)</f>
        <v>1089152083480.1681</v>
      </c>
      <c r="Y4" s="326">
        <f>Calculations!Z147-IFERROR((INDEX(#REF!,MATCH('BIFUbC-heat'!$A4,#REF!,0),MATCH('BIFUbC-heat'!Y$1,#REF!,0))),0)</f>
        <v>1074558529818.0608</v>
      </c>
      <c r="Z4" s="326">
        <f>Calculations!AA147-IFERROR((INDEX(#REF!,MATCH('BIFUbC-heat'!$A4,#REF!,0),MATCH('BIFUbC-heat'!Z$1,#REF!,0))),0)</f>
        <v>1078791153063.9845</v>
      </c>
      <c r="AA4" s="326">
        <f>Calculations!AB147-IFERROR((INDEX(#REF!,MATCH('BIFUbC-heat'!$A4,#REF!,0),MATCH('BIFUbC-heat'!AA$1,#REF!,0))),0)</f>
        <v>1068839543349.0223</v>
      </c>
      <c r="AB4" s="326">
        <f>Calculations!AC147-IFERROR((INDEX(#REF!,MATCH('BIFUbC-heat'!$A4,#REF!,0),MATCH('BIFUbC-heat'!AB$1,#REF!,0))),0)</f>
        <v>1054431737421.6191</v>
      </c>
      <c r="AC4" s="326">
        <f>Calculations!AD147-IFERROR((INDEX(#REF!,MATCH('BIFUbC-heat'!$A4,#REF!,0),MATCH('BIFUbC-heat'!AC$1,#REF!,0))),0)</f>
        <v>1052779268334.9507</v>
      </c>
      <c r="AD4" s="326">
        <f>Calculations!AE147-IFERROR((INDEX(#REF!,MATCH('BIFUbC-heat'!$A4,#REF!,0),MATCH('BIFUbC-heat'!AD$1,#REF!,0))),0)</f>
        <v>1038450033466.8527</v>
      </c>
      <c r="AE4" s="326">
        <f>Calculations!AF147-IFERROR((INDEX(#REF!,MATCH('BIFUbC-heat'!$A4,#REF!,0),MATCH('BIFUbC-heat'!AE$1,#REF!,0))),0)</f>
        <v>1040067347503.3541</v>
      </c>
      <c r="AF4" s="326">
        <f>Calculations!AG147-IFERROR((INDEX(#REF!,MATCH('BIFUbC-heat'!$A4,#REF!,0),MATCH('BIFUbC-heat'!AF$1,#REF!,0))),0)</f>
        <v>1032014764938.5765</v>
      </c>
    </row>
    <row r="5" spans="1:32" x14ac:dyDescent="0.35">
      <c r="A5" s="352" t="s">
        <v>616</v>
      </c>
      <c r="B5" s="326">
        <f>Calculations!C148-IFERROR((INDEX(#REF!,MATCH('BIFUbC-heat'!$A5,#REF!,0),MATCH('BIFUbC-heat'!B$1,#REF!,0))),0)</f>
        <v>0</v>
      </c>
      <c r="C5" s="326">
        <f>Calculations!D148-IFERROR((INDEX(#REF!,MATCH('BIFUbC-heat'!$A5,#REF!,0),MATCH('BIFUbC-heat'!C$1,#REF!,0))),0)</f>
        <v>0</v>
      </c>
      <c r="D5" s="326">
        <f>Calculations!E148-IFERROR((INDEX(#REF!,MATCH('BIFUbC-heat'!$A5,#REF!,0),MATCH('BIFUbC-heat'!D$1,#REF!,0))),0)</f>
        <v>0</v>
      </c>
      <c r="E5" s="326">
        <f>Calculations!F148-IFERROR((INDEX(#REF!,MATCH('BIFUbC-heat'!$A5,#REF!,0),MATCH('BIFUbC-heat'!E$1,#REF!,0))),0)</f>
        <v>0</v>
      </c>
      <c r="F5" s="326">
        <f>Calculations!G148-IFERROR((INDEX(#REF!,MATCH('BIFUbC-heat'!$A5,#REF!,0),MATCH('BIFUbC-heat'!F$1,#REF!,0))),0)</f>
        <v>0</v>
      </c>
      <c r="G5" s="326">
        <f>Calculations!H148-IFERROR((INDEX(#REF!,MATCH('BIFUbC-heat'!$A5,#REF!,0),MATCH('BIFUbC-heat'!G$1,#REF!,0))),0)</f>
        <v>0</v>
      </c>
      <c r="H5" s="326">
        <f>Calculations!I148-IFERROR((INDEX(#REF!,MATCH('BIFUbC-heat'!$A5,#REF!,0),MATCH('BIFUbC-heat'!H$1,#REF!,0))),0)</f>
        <v>0</v>
      </c>
      <c r="I5" s="326">
        <f>Calculations!J148-IFERROR((INDEX(#REF!,MATCH('BIFUbC-heat'!$A5,#REF!,0),MATCH('BIFUbC-heat'!I$1,#REF!,0))),0)</f>
        <v>0</v>
      </c>
      <c r="J5" s="326">
        <f>Calculations!K148-IFERROR((INDEX(#REF!,MATCH('BIFUbC-heat'!$A5,#REF!,0),MATCH('BIFUbC-heat'!J$1,#REF!,0))),0)</f>
        <v>0</v>
      </c>
      <c r="K5" s="326">
        <f>Calculations!L148-IFERROR((INDEX(#REF!,MATCH('BIFUbC-heat'!$A5,#REF!,0),MATCH('BIFUbC-heat'!K$1,#REF!,0))),0)</f>
        <v>0</v>
      </c>
      <c r="L5" s="326">
        <f>Calculations!M148-IFERROR((INDEX(#REF!,MATCH('BIFUbC-heat'!$A5,#REF!,0),MATCH('BIFUbC-heat'!L$1,#REF!,0))),0)</f>
        <v>0</v>
      </c>
      <c r="M5" s="326">
        <f>Calculations!N148-IFERROR((INDEX(#REF!,MATCH('BIFUbC-heat'!$A5,#REF!,0),MATCH('BIFUbC-heat'!M$1,#REF!,0))),0)</f>
        <v>0</v>
      </c>
      <c r="N5" s="326">
        <f>Calculations!O148-IFERROR((INDEX(#REF!,MATCH('BIFUbC-heat'!$A5,#REF!,0),MATCH('BIFUbC-heat'!N$1,#REF!,0))),0)</f>
        <v>0</v>
      </c>
      <c r="O5" s="326">
        <f>Calculations!P148-IFERROR((INDEX(#REF!,MATCH('BIFUbC-heat'!$A5,#REF!,0),MATCH('BIFUbC-heat'!O$1,#REF!,0))),0)</f>
        <v>0</v>
      </c>
      <c r="P5" s="326">
        <f>Calculations!Q148-IFERROR((INDEX(#REF!,MATCH('BIFUbC-heat'!$A5,#REF!,0),MATCH('BIFUbC-heat'!P$1,#REF!,0))),0)</f>
        <v>0</v>
      </c>
      <c r="Q5" s="326">
        <f>Calculations!R148-IFERROR((INDEX(#REF!,MATCH('BIFUbC-heat'!$A5,#REF!,0),MATCH('BIFUbC-heat'!Q$1,#REF!,0))),0)</f>
        <v>0</v>
      </c>
      <c r="R5" s="326">
        <f>Calculations!S148-IFERROR((INDEX(#REF!,MATCH('BIFUbC-heat'!$A5,#REF!,0),MATCH('BIFUbC-heat'!R$1,#REF!,0))),0)</f>
        <v>0</v>
      </c>
      <c r="S5" s="326">
        <f>Calculations!T148-IFERROR((INDEX(#REF!,MATCH('BIFUbC-heat'!$A5,#REF!,0),MATCH('BIFUbC-heat'!S$1,#REF!,0))),0)</f>
        <v>0</v>
      </c>
      <c r="T5" s="326">
        <f>Calculations!U148-IFERROR((INDEX(#REF!,MATCH('BIFUbC-heat'!$A5,#REF!,0),MATCH('BIFUbC-heat'!T$1,#REF!,0))),0)</f>
        <v>0</v>
      </c>
      <c r="U5" s="326">
        <f>Calculations!V148-IFERROR((INDEX(#REF!,MATCH('BIFUbC-heat'!$A5,#REF!,0),MATCH('BIFUbC-heat'!U$1,#REF!,0))),0)</f>
        <v>0</v>
      </c>
      <c r="V5" s="326">
        <f>Calculations!W148-IFERROR((INDEX(#REF!,MATCH('BIFUbC-heat'!$A5,#REF!,0),MATCH('BIFUbC-heat'!V$1,#REF!,0))),0)</f>
        <v>0</v>
      </c>
      <c r="W5" s="326">
        <f>Calculations!X148-IFERROR((INDEX(#REF!,MATCH('BIFUbC-heat'!$A5,#REF!,0),MATCH('BIFUbC-heat'!W$1,#REF!,0))),0)</f>
        <v>0</v>
      </c>
      <c r="X5" s="326">
        <f>Calculations!Y148-IFERROR((INDEX(#REF!,MATCH('BIFUbC-heat'!$A5,#REF!,0),MATCH('BIFUbC-heat'!X$1,#REF!,0))),0)</f>
        <v>0</v>
      </c>
      <c r="Y5" s="326">
        <f>Calculations!Z148-IFERROR((INDEX(#REF!,MATCH('BIFUbC-heat'!$A5,#REF!,0),MATCH('BIFUbC-heat'!Y$1,#REF!,0))),0)</f>
        <v>0</v>
      </c>
      <c r="Z5" s="326">
        <f>Calculations!AA148-IFERROR((INDEX(#REF!,MATCH('BIFUbC-heat'!$A5,#REF!,0),MATCH('BIFUbC-heat'!Z$1,#REF!,0))),0)</f>
        <v>0</v>
      </c>
      <c r="AA5" s="326">
        <f>Calculations!AB148-IFERROR((INDEX(#REF!,MATCH('BIFUbC-heat'!$A5,#REF!,0),MATCH('BIFUbC-heat'!AA$1,#REF!,0))),0)</f>
        <v>0</v>
      </c>
      <c r="AB5" s="326">
        <f>Calculations!AC148-IFERROR((INDEX(#REF!,MATCH('BIFUbC-heat'!$A5,#REF!,0),MATCH('BIFUbC-heat'!AB$1,#REF!,0))),0)</f>
        <v>0</v>
      </c>
      <c r="AC5" s="326">
        <f>Calculations!AD148-IFERROR((INDEX(#REF!,MATCH('BIFUbC-heat'!$A5,#REF!,0),MATCH('BIFUbC-heat'!AC$1,#REF!,0))),0)</f>
        <v>0</v>
      </c>
      <c r="AD5" s="326">
        <f>Calculations!AE148-IFERROR((INDEX(#REF!,MATCH('BIFUbC-heat'!$A5,#REF!,0),MATCH('BIFUbC-heat'!AD$1,#REF!,0))),0)</f>
        <v>0</v>
      </c>
      <c r="AE5" s="326">
        <f>Calculations!AF148-IFERROR((INDEX(#REF!,MATCH('BIFUbC-heat'!$A5,#REF!,0),MATCH('BIFUbC-heat'!AE$1,#REF!,0))),0)</f>
        <v>0</v>
      </c>
      <c r="AF5" s="326">
        <f>Calculations!AG148-IFERROR((INDEX(#REF!,MATCH('BIFUbC-heat'!$A5,#REF!,0),MATCH('BIFUbC-heat'!AF$1,#REF!,0))),0)</f>
        <v>0</v>
      </c>
    </row>
    <row r="6" spans="1:32" x14ac:dyDescent="0.35">
      <c r="A6" s="352" t="s">
        <v>617</v>
      </c>
      <c r="B6" s="326">
        <f>Calculations!C149-IFERROR((INDEX(#REF!,MATCH('BIFUbC-heat'!$A6,#REF!,0),MATCH('BIFUbC-heat'!B$1,#REF!,0))),0)</f>
        <v>55981175802473.734</v>
      </c>
      <c r="C6" s="326">
        <f>Calculations!D149-IFERROR((INDEX(#REF!,MATCH('BIFUbC-heat'!$A6,#REF!,0),MATCH('BIFUbC-heat'!C$1,#REF!,0))),0)</f>
        <v>56445033888660.219</v>
      </c>
      <c r="D6" s="326">
        <f>Calculations!E149-IFERROR((INDEX(#REF!,MATCH('BIFUbC-heat'!$A6,#REF!,0),MATCH('BIFUbC-heat'!D$1,#REF!,0))),0)</f>
        <v>57415126619246.188</v>
      </c>
      <c r="E6" s="326">
        <f>Calculations!F149-IFERROR((INDEX(#REF!,MATCH('BIFUbC-heat'!$A6,#REF!,0),MATCH('BIFUbC-heat'!E$1,#REF!,0))),0)</f>
        <v>58377672315295.047</v>
      </c>
      <c r="F6" s="326">
        <f>Calculations!G149-IFERROR((INDEX(#REF!,MATCH('BIFUbC-heat'!$A6,#REF!,0),MATCH('BIFUbC-heat'!F$1,#REF!,0))),0)</f>
        <v>59382972063912.211</v>
      </c>
      <c r="G6" s="326">
        <f>Calculations!H149-IFERROR((INDEX(#REF!,MATCH('BIFUbC-heat'!$A6,#REF!,0),MATCH('BIFUbC-heat'!G$1,#REF!,0))),0)</f>
        <v>60864337245297.695</v>
      </c>
      <c r="H6" s="326">
        <f>Calculations!I149-IFERROR((INDEX(#REF!,MATCH('BIFUbC-heat'!$A6,#REF!,0),MATCH('BIFUbC-heat'!H$1,#REF!,0))),0)</f>
        <v>62181140981712.992</v>
      </c>
      <c r="I6" s="326">
        <f>Calculations!J149-IFERROR((INDEX(#REF!,MATCH('BIFUbC-heat'!$A6,#REF!,0),MATCH('BIFUbC-heat'!I$1,#REF!,0))),0)</f>
        <v>63436687660524.711</v>
      </c>
      <c r="J6" s="326">
        <f>Calculations!K149-IFERROR((INDEX(#REF!,MATCH('BIFUbC-heat'!$A6,#REF!,0),MATCH('BIFUbC-heat'!J$1,#REF!,0))),0)</f>
        <v>64661726570701.086</v>
      </c>
      <c r="K6" s="326">
        <f>Calculations!L149-IFERROR((INDEX(#REF!,MATCH('BIFUbC-heat'!$A6,#REF!,0),MATCH('BIFUbC-heat'!K$1,#REF!,0))),0)</f>
        <v>65991786668579.375</v>
      </c>
      <c r="L6" s="326">
        <f>Calculations!M149-IFERROR((INDEX(#REF!,MATCH('BIFUbC-heat'!$A6,#REF!,0),MATCH('BIFUbC-heat'!L$1,#REF!,0))),0)</f>
        <v>67431948012567.094</v>
      </c>
      <c r="M6" s="326">
        <f>Calculations!N149-IFERROR((INDEX(#REF!,MATCH('BIFUbC-heat'!$A6,#REF!,0),MATCH('BIFUbC-heat'!M$1,#REF!,0))),0)</f>
        <v>69100197885574.063</v>
      </c>
      <c r="N6" s="326">
        <f>Calculations!O149-IFERROR((INDEX(#REF!,MATCH('BIFUbC-heat'!$A6,#REF!,0),MATCH('BIFUbC-heat'!N$1,#REF!,0))),0)</f>
        <v>71261343129524.063</v>
      </c>
      <c r="O6" s="326">
        <f>Calculations!P149-IFERROR((INDEX(#REF!,MATCH('BIFUbC-heat'!$A6,#REF!,0),MATCH('BIFUbC-heat'!O$1,#REF!,0))),0)</f>
        <v>73286300685781.078</v>
      </c>
      <c r="P6" s="326">
        <f>Calculations!Q149-IFERROR((INDEX(#REF!,MATCH('BIFUbC-heat'!$A6,#REF!,0),MATCH('BIFUbC-heat'!P$1,#REF!,0))),0)</f>
        <v>75100870917615.719</v>
      </c>
      <c r="Q6" s="326">
        <f>Calculations!R149-IFERROR((INDEX(#REF!,MATCH('BIFUbC-heat'!$A6,#REF!,0),MATCH('BIFUbC-heat'!Q$1,#REF!,0))),0)</f>
        <v>77365828990175.359</v>
      </c>
      <c r="R6" s="326">
        <f>Calculations!S149-IFERROR((INDEX(#REF!,MATCH('BIFUbC-heat'!$A6,#REF!,0),MATCH('BIFUbC-heat'!R$1,#REF!,0))),0)</f>
        <v>78702688368536.063</v>
      </c>
      <c r="S6" s="326">
        <f>Calculations!T149-IFERROR((INDEX(#REF!,MATCH('BIFUbC-heat'!$A6,#REF!,0),MATCH('BIFUbC-heat'!S$1,#REF!,0))),0)</f>
        <v>81434762495648.672</v>
      </c>
      <c r="T6" s="326">
        <f>Calculations!U149-IFERROR((INDEX(#REF!,MATCH('BIFUbC-heat'!$A6,#REF!,0),MATCH('BIFUbC-heat'!T$1,#REF!,0))),0)</f>
        <v>83991475960379.547</v>
      </c>
      <c r="U6" s="326">
        <f>Calculations!V149-IFERROR((INDEX(#REF!,MATCH('BIFUbC-heat'!$A6,#REF!,0),MATCH('BIFUbC-heat'!U$1,#REF!,0))),0)</f>
        <v>85945395818818.266</v>
      </c>
      <c r="V6" s="326">
        <f>Calculations!W149-IFERROR((INDEX(#REF!,MATCH('BIFUbC-heat'!$A6,#REF!,0),MATCH('BIFUbC-heat'!V$1,#REF!,0))),0)</f>
        <v>87549474381423.406</v>
      </c>
      <c r="W6" s="326">
        <f>Calculations!X149-IFERROR((INDEX(#REF!,MATCH('BIFUbC-heat'!$A6,#REF!,0),MATCH('BIFUbC-heat'!W$1,#REF!,0))),0)</f>
        <v>88809566126878.859</v>
      </c>
      <c r="X6" s="326">
        <f>Calculations!Y149-IFERROR((INDEX(#REF!,MATCH('BIFUbC-heat'!$A6,#REF!,0),MATCH('BIFUbC-heat'!X$1,#REF!,0))),0)</f>
        <v>90273224888911.219</v>
      </c>
      <c r="Y6" s="326">
        <f>Calculations!Z149-IFERROR((INDEX(#REF!,MATCH('BIFUbC-heat'!$A6,#REF!,0),MATCH('BIFUbC-heat'!Y$1,#REF!,0))),0)</f>
        <v>92002797847365.516</v>
      </c>
      <c r="Z6" s="326">
        <f>Calculations!AA149-IFERROR((INDEX(#REF!,MATCH('BIFUbC-heat'!$A6,#REF!,0),MATCH('BIFUbC-heat'!Z$1,#REF!,0))),0)</f>
        <v>94255985212809.203</v>
      </c>
      <c r="AA6" s="326">
        <f>Calculations!AB149-IFERROR((INDEX(#REF!,MATCH('BIFUbC-heat'!$A6,#REF!,0),MATCH('BIFUbC-heat'!AA$1,#REF!,0))),0)</f>
        <v>97474524732919.906</v>
      </c>
      <c r="AB6" s="326">
        <f>Calculations!AC149-IFERROR((INDEX(#REF!,MATCH('BIFUbC-heat'!$A6,#REF!,0),MATCH('BIFUbC-heat'!AB$1,#REF!,0))),0)</f>
        <v>99086566456713.641</v>
      </c>
      <c r="AC6" s="326">
        <f>Calculations!AD149-IFERROR((INDEX(#REF!,MATCH('BIFUbC-heat'!$A6,#REF!,0),MATCH('BIFUbC-heat'!AC$1,#REF!,0))),0)</f>
        <v>102000045271179.64</v>
      </c>
      <c r="AD6" s="326">
        <f>Calculations!AE149-IFERROR((INDEX(#REF!,MATCH('BIFUbC-heat'!$A6,#REF!,0),MATCH('BIFUbC-heat'!AD$1,#REF!,0))),0)</f>
        <v>104669481321731.63</v>
      </c>
      <c r="AE6" s="326">
        <f>Calculations!AF149-IFERROR((INDEX(#REF!,MATCH('BIFUbC-heat'!$A6,#REF!,0),MATCH('BIFUbC-heat'!AE$1,#REF!,0))),0)</f>
        <v>105781157558130.44</v>
      </c>
      <c r="AF6" s="326">
        <f>Calculations!AG149-IFERROR((INDEX(#REF!,MATCH('BIFUbC-heat'!$A6,#REF!,0),MATCH('BIFUbC-heat'!AF$1,#REF!,0))),0)</f>
        <v>108471135023032.2</v>
      </c>
    </row>
    <row r="7" spans="1:32" x14ac:dyDescent="0.35">
      <c r="A7" s="352" t="s">
        <v>618</v>
      </c>
      <c r="B7" s="326">
        <f>Calculations!C150-IFERROR((INDEX(#REF!,MATCH('BIFUbC-heat'!$A7,#REF!,0),MATCH('BIFUbC-heat'!B$1,#REF!,0))),0)</f>
        <v>6848846209988.5889</v>
      </c>
      <c r="C7" s="326">
        <f>Calculations!D150-IFERROR((INDEX(#REF!,MATCH('BIFUbC-heat'!$A7,#REF!,0),MATCH('BIFUbC-heat'!C$1,#REF!,0))),0)</f>
        <v>6851241970155.6592</v>
      </c>
      <c r="D7" s="326">
        <f>Calculations!E150-IFERROR((INDEX(#REF!,MATCH('BIFUbC-heat'!$A7,#REF!,0),MATCH('BIFUbC-heat'!D$1,#REF!,0))),0)</f>
        <v>6901331024086.7969</v>
      </c>
      <c r="E7" s="326">
        <f>Calculations!F150-IFERROR((INDEX(#REF!,MATCH('BIFUbC-heat'!$A7,#REF!,0),MATCH('BIFUbC-heat'!E$1,#REF!,0))),0)</f>
        <v>6915020556626.25</v>
      </c>
      <c r="F7" s="326">
        <f>Calculations!G150-IFERROR((INDEX(#REF!,MATCH('BIFUbC-heat'!$A7,#REF!,0),MATCH('BIFUbC-heat'!F$1,#REF!,0))),0)</f>
        <v>6900711505703.4746</v>
      </c>
      <c r="G7" s="326">
        <f>Calculations!H150-IFERROR((INDEX(#REF!,MATCH('BIFUbC-heat'!$A7,#REF!,0),MATCH('BIFUbC-heat'!G$1,#REF!,0))),0)</f>
        <v>6911721611414.1074</v>
      </c>
      <c r="H7" s="326">
        <f>Calculations!I150-IFERROR((INDEX(#REF!,MATCH('BIFUbC-heat'!$A7,#REF!,0),MATCH('BIFUbC-heat'!H$1,#REF!,0))),0)</f>
        <v>6991399835473.7354</v>
      </c>
      <c r="I7" s="326">
        <f>Calculations!J150-IFERROR((INDEX(#REF!,MATCH('BIFUbC-heat'!$A7,#REF!,0),MATCH('BIFUbC-heat'!I$1,#REF!,0))),0)</f>
        <v>7087371638854.6035</v>
      </c>
      <c r="J7" s="326">
        <f>Calculations!K150-IFERROR((INDEX(#REF!,MATCH('BIFUbC-heat'!$A7,#REF!,0),MATCH('BIFUbC-heat'!J$1,#REF!,0))),0)</f>
        <v>7123248715362.0869</v>
      </c>
      <c r="K7" s="326">
        <f>Calculations!L150-IFERROR((INDEX(#REF!,MATCH('BIFUbC-heat'!$A7,#REF!,0),MATCH('BIFUbC-heat'!K$1,#REF!,0))),0)</f>
        <v>7150072623067.75</v>
      </c>
      <c r="L7" s="326">
        <f>Calculations!M150-IFERROR((INDEX(#REF!,MATCH('BIFUbC-heat'!$A7,#REF!,0),MATCH('BIFUbC-heat'!L$1,#REF!,0))),0)</f>
        <v>7233226721815.7734</v>
      </c>
      <c r="M7" s="326">
        <f>Calculations!N150-IFERROR((INDEX(#REF!,MATCH('BIFUbC-heat'!$A7,#REF!,0),MATCH('BIFUbC-heat'!M$1,#REF!,0))),0)</f>
        <v>7367398034720.6641</v>
      </c>
      <c r="N7" s="326">
        <f>Calculations!O150-IFERROR((INDEX(#REF!,MATCH('BIFUbC-heat'!$A7,#REF!,0),MATCH('BIFUbC-heat'!N$1,#REF!,0))),0)</f>
        <v>7447561012731.5391</v>
      </c>
      <c r="O7" s="326">
        <f>Calculations!P150-IFERROR((INDEX(#REF!,MATCH('BIFUbC-heat'!$A7,#REF!,0),MATCH('BIFUbC-heat'!O$1,#REF!,0))),0)</f>
        <v>7628878079612.6367</v>
      </c>
      <c r="P7" s="326">
        <f>Calculations!Q150-IFERROR((INDEX(#REF!,MATCH('BIFUbC-heat'!$A7,#REF!,0),MATCH('BIFUbC-heat'!P$1,#REF!,0))),0)</f>
        <v>7692470695048.043</v>
      </c>
      <c r="Q7" s="326">
        <f>Calculations!R150-IFERROR((INDEX(#REF!,MATCH('BIFUbC-heat'!$A7,#REF!,0),MATCH('BIFUbC-heat'!Q$1,#REF!,0))),0)</f>
        <v>7874427596279.6855</v>
      </c>
      <c r="R7" s="326">
        <f>Calculations!S150-IFERROR((INDEX(#REF!,MATCH('BIFUbC-heat'!$A7,#REF!,0),MATCH('BIFUbC-heat'!R$1,#REF!,0))),0)</f>
        <v>7903139809540.6592</v>
      </c>
      <c r="S7" s="326">
        <f>Calculations!T150-IFERROR((INDEX(#REF!,MATCH('BIFUbC-heat'!$A7,#REF!,0),MATCH('BIFUbC-heat'!S$1,#REF!,0))),0)</f>
        <v>7988322871664.0186</v>
      </c>
      <c r="T7" s="326">
        <f>Calculations!U150-IFERROR((INDEX(#REF!,MATCH('BIFUbC-heat'!$A7,#REF!,0),MATCH('BIFUbC-heat'!T$1,#REF!,0))),0)</f>
        <v>8083354980138.5557</v>
      </c>
      <c r="U7" s="326">
        <f>Calculations!V150-IFERROR((INDEX(#REF!,MATCH('BIFUbC-heat'!$A7,#REF!,0),MATCH('BIFUbC-heat'!U$1,#REF!,0))),0)</f>
        <v>8173214479675.4854</v>
      </c>
      <c r="V7" s="326">
        <f>Calculations!W150-IFERROR((INDEX(#REF!,MATCH('BIFUbC-heat'!$A7,#REF!,0),MATCH('BIFUbC-heat'!V$1,#REF!,0))),0)</f>
        <v>8233901861524.2354</v>
      </c>
      <c r="W7" s="326">
        <f>Calculations!X150-IFERROR((INDEX(#REF!,MATCH('BIFUbC-heat'!$A7,#REF!,0),MATCH('BIFUbC-heat'!W$1,#REF!,0))),0)</f>
        <v>8261484125289.4912</v>
      </c>
      <c r="X7" s="326">
        <f>Calculations!Y150-IFERROR((INDEX(#REF!,MATCH('BIFUbC-heat'!$A7,#REF!,0),MATCH('BIFUbC-heat'!X$1,#REF!,0))),0)</f>
        <v>8364296976497.4941</v>
      </c>
      <c r="Y7" s="326">
        <f>Calculations!Z150-IFERROR((INDEX(#REF!,MATCH('BIFUbC-heat'!$A7,#REF!,0),MATCH('BIFUbC-heat'!Y$1,#REF!,0))),0)</f>
        <v>8403477729501.7393</v>
      </c>
      <c r="Z7" s="326">
        <f>Calculations!AA150-IFERROR((INDEX(#REF!,MATCH('BIFUbC-heat'!$A7,#REF!,0),MATCH('BIFUbC-heat'!Z$1,#REF!,0))),0)</f>
        <v>8428358155480.2461</v>
      </c>
      <c r="AA7" s="326">
        <f>Calculations!AB150-IFERROR((INDEX(#REF!,MATCH('BIFUbC-heat'!$A7,#REF!,0),MATCH('BIFUbC-heat'!AA$1,#REF!,0))),0)</f>
        <v>8449526385575.3086</v>
      </c>
      <c r="AB7" s="326">
        <f>Calculations!AC150-IFERROR((INDEX(#REF!,MATCH('BIFUbC-heat'!$A7,#REF!,0),MATCH('BIFUbC-heat'!AB$1,#REF!,0))),0)</f>
        <v>8499768067349.9395</v>
      </c>
      <c r="AC7" s="326">
        <f>Calculations!AD150-IFERROR((INDEX(#REF!,MATCH('BIFUbC-heat'!$A7,#REF!,0),MATCH('BIFUbC-heat'!AC$1,#REF!,0))),0)</f>
        <v>8546350974868.0459</v>
      </c>
      <c r="AD7" s="326">
        <f>Calculations!AE150-IFERROR((INDEX(#REF!,MATCH('BIFUbC-heat'!$A7,#REF!,0),MATCH('BIFUbC-heat'!AD$1,#REF!,0))),0)</f>
        <v>8571094687278.0928</v>
      </c>
      <c r="AE7" s="326">
        <f>Calculations!AF150-IFERROR((INDEX(#REF!,MATCH('BIFUbC-heat'!$A7,#REF!,0),MATCH('BIFUbC-heat'!AE$1,#REF!,0))),0)</f>
        <v>8584572497716.4287</v>
      </c>
      <c r="AF7" s="326">
        <f>Calculations!AG150-IFERROR((INDEX(#REF!,MATCH('BIFUbC-heat'!$A7,#REF!,0),MATCH('BIFUbC-heat'!AF$1,#REF!,0))),0)</f>
        <v>8605364668981.4531</v>
      </c>
    </row>
    <row r="8" spans="1:32" x14ac:dyDescent="0.35">
      <c r="A8" s="352" t="s">
        <v>619</v>
      </c>
      <c r="B8" s="326">
        <f>Calculations!C151-IFERROR((INDEX(#REF!,MATCH('BIFUbC-heat'!$A8,#REF!,0),MATCH('BIFUbC-heat'!B$1,#REF!,0))),0)</f>
        <v>21063313951858.039</v>
      </c>
      <c r="C8" s="326">
        <f>Calculations!D151-IFERROR((INDEX(#REF!,MATCH('BIFUbC-heat'!$A8,#REF!,0),MATCH('BIFUbC-heat'!C$1,#REF!,0))),0)</f>
        <v>21195421818329.52</v>
      </c>
      <c r="D8" s="326">
        <f>Calculations!E151-IFERROR((INDEX(#REF!,MATCH('BIFUbC-heat'!$A8,#REF!,0),MATCH('BIFUbC-heat'!D$1,#REF!,0))),0)</f>
        <v>21443901699468.016</v>
      </c>
      <c r="E8" s="326">
        <f>Calculations!F151-IFERROR((INDEX(#REF!,MATCH('BIFUbC-heat'!$A8,#REF!,0),MATCH('BIFUbC-heat'!E$1,#REF!,0))),0)</f>
        <v>21585767551249.332</v>
      </c>
      <c r="F8" s="326">
        <f>Calculations!G151-IFERROR((INDEX(#REF!,MATCH('BIFUbC-heat'!$A8,#REF!,0),MATCH('BIFUbC-heat'!F$1,#REF!,0))),0)</f>
        <v>21641831914821.082</v>
      </c>
      <c r="G8" s="326">
        <f>Calculations!H151-IFERROR((INDEX(#REF!,MATCH('BIFUbC-heat'!$A8,#REF!,0),MATCH('BIFUbC-heat'!G$1,#REF!,0))),0)</f>
        <v>21795397429215.113</v>
      </c>
      <c r="H8" s="326">
        <f>Calculations!I151-IFERROR((INDEX(#REF!,MATCH('BIFUbC-heat'!$A8,#REF!,0),MATCH('BIFUbC-heat'!H$1,#REF!,0))),0)</f>
        <v>21938561846824.566</v>
      </c>
      <c r="I8" s="326">
        <f>Calculations!J151-IFERROR((INDEX(#REF!,MATCH('BIFUbC-heat'!$A8,#REF!,0),MATCH('BIFUbC-heat'!I$1,#REF!,0))),0)</f>
        <v>22025577514280.926</v>
      </c>
      <c r="J8" s="326">
        <f>Calculations!K151-IFERROR((INDEX(#REF!,MATCH('BIFUbC-heat'!$A8,#REF!,0),MATCH('BIFUbC-heat'!J$1,#REF!,0))),0)</f>
        <v>22207064014572.699</v>
      </c>
      <c r="K8" s="326">
        <f>Calculations!L151-IFERROR((INDEX(#REF!,MATCH('BIFUbC-heat'!$A8,#REF!,0),MATCH('BIFUbC-heat'!K$1,#REF!,0))),0)</f>
        <v>22387010544558.969</v>
      </c>
      <c r="L8" s="326">
        <f>Calculations!M151-IFERROR((INDEX(#REF!,MATCH('BIFUbC-heat'!$A8,#REF!,0),MATCH('BIFUbC-heat'!L$1,#REF!,0))),0)</f>
        <v>22544296822112.348</v>
      </c>
      <c r="M8" s="326">
        <f>Calculations!N151-IFERROR((INDEX(#REF!,MATCH('BIFUbC-heat'!$A8,#REF!,0),MATCH('BIFUbC-heat'!M$1,#REF!,0))),0)</f>
        <v>22689741590888.262</v>
      </c>
      <c r="N8" s="326">
        <f>Calculations!O151-IFERROR((INDEX(#REF!,MATCH('BIFUbC-heat'!$A8,#REF!,0),MATCH('BIFUbC-heat'!N$1,#REF!,0))),0)</f>
        <v>22898345603323.523</v>
      </c>
      <c r="O8" s="326">
        <f>Calculations!P151-IFERROR((INDEX(#REF!,MATCH('BIFUbC-heat'!$A8,#REF!,0),MATCH('BIFUbC-heat'!O$1,#REF!,0))),0)</f>
        <v>23049650788163.652</v>
      </c>
      <c r="P8" s="326">
        <f>Calculations!Q151-IFERROR((INDEX(#REF!,MATCH('BIFUbC-heat'!$A8,#REF!,0),MATCH('BIFUbC-heat'!P$1,#REF!,0))),0)</f>
        <v>23231601249523.52</v>
      </c>
      <c r="Q8" s="326">
        <f>Calculations!R151-IFERROR((INDEX(#REF!,MATCH('BIFUbC-heat'!$A8,#REF!,0),MATCH('BIFUbC-heat'!Q$1,#REF!,0))),0)</f>
        <v>23435869526828.035</v>
      </c>
      <c r="R8" s="326">
        <f>Calculations!S151-IFERROR((INDEX(#REF!,MATCH('BIFUbC-heat'!$A8,#REF!,0),MATCH('BIFUbC-heat'!R$1,#REF!,0))),0)</f>
        <v>23605718341895.27</v>
      </c>
      <c r="S8" s="326">
        <f>Calculations!T151-IFERROR((INDEX(#REF!,MATCH('BIFUbC-heat'!$A8,#REF!,0),MATCH('BIFUbC-heat'!S$1,#REF!,0))),0)</f>
        <v>23691992594399.219</v>
      </c>
      <c r="T8" s="326">
        <f>Calculations!U151-IFERROR((INDEX(#REF!,MATCH('BIFUbC-heat'!$A8,#REF!,0),MATCH('BIFUbC-heat'!T$1,#REF!,0))),0)</f>
        <v>23823848078773.418</v>
      </c>
      <c r="U8" s="326">
        <f>Calculations!V151-IFERROR((INDEX(#REF!,MATCH('BIFUbC-heat'!$A8,#REF!,0),MATCH('BIFUbC-heat'!U$1,#REF!,0))),0)</f>
        <v>23922749891293.426</v>
      </c>
      <c r="V8" s="326">
        <f>Calculations!W151-IFERROR((INDEX(#REF!,MATCH('BIFUbC-heat'!$A8,#REF!,0),MATCH('BIFUbC-heat'!V$1,#REF!,0))),0)</f>
        <v>24009707509884.48</v>
      </c>
      <c r="W8" s="326">
        <f>Calculations!X151-IFERROR((INDEX(#REF!,MATCH('BIFUbC-heat'!$A8,#REF!,0),MATCH('BIFUbC-heat'!W$1,#REF!,0))),0)</f>
        <v>24039840235604.578</v>
      </c>
      <c r="X8" s="326">
        <f>Calculations!Y151-IFERROR((INDEX(#REF!,MATCH('BIFUbC-heat'!$A8,#REF!,0),MATCH('BIFUbC-heat'!X$1,#REF!,0))),0)</f>
        <v>24175332197504.086</v>
      </c>
      <c r="Y8" s="326">
        <f>Calculations!Z151-IFERROR((INDEX(#REF!,MATCH('BIFUbC-heat'!$A8,#REF!,0),MATCH('BIFUbC-heat'!Y$1,#REF!,0))),0)</f>
        <v>24342693273748.781</v>
      </c>
      <c r="Z8" s="326">
        <f>Calculations!AA151-IFERROR((INDEX(#REF!,MATCH('BIFUbC-heat'!$A8,#REF!,0),MATCH('BIFUbC-heat'!Z$1,#REF!,0))),0)</f>
        <v>24510412479151.969</v>
      </c>
      <c r="AA8" s="326">
        <f>Calculations!AB151-IFERROR((INDEX(#REF!,MATCH('BIFUbC-heat'!$A8,#REF!,0),MATCH('BIFUbC-heat'!AA$1,#REF!,0))),0)</f>
        <v>24584277366670.141</v>
      </c>
      <c r="AB8" s="326">
        <f>Calculations!AC151-IFERROR((INDEX(#REF!,MATCH('BIFUbC-heat'!$A8,#REF!,0),MATCH('BIFUbC-heat'!AB$1,#REF!,0))),0)</f>
        <v>24610844414701.039</v>
      </c>
      <c r="AC8" s="326">
        <f>Calculations!AD151-IFERROR((INDEX(#REF!,MATCH('BIFUbC-heat'!$A8,#REF!,0),MATCH('BIFUbC-heat'!AC$1,#REF!,0))),0)</f>
        <v>24210720038094.148</v>
      </c>
      <c r="AD8" s="326">
        <f>Calculations!AE151-IFERROR((INDEX(#REF!,MATCH('BIFUbC-heat'!$A8,#REF!,0),MATCH('BIFUbC-heat'!AD$1,#REF!,0))),0)</f>
        <v>24263901001544.949</v>
      </c>
      <c r="AE8" s="326">
        <f>Calculations!AF151-IFERROR((INDEX(#REF!,MATCH('BIFUbC-heat'!$A8,#REF!,0),MATCH('BIFUbC-heat'!AE$1,#REF!,0))),0)</f>
        <v>24283912647730.992</v>
      </c>
      <c r="AF8" s="326">
        <f>Calculations!AG151-IFERROR((INDEX(#REF!,MATCH('BIFUbC-heat'!$A8,#REF!,0),MATCH('BIFUbC-heat'!AF$1,#REF!,0))),0)</f>
        <v>24376169959482.691</v>
      </c>
    </row>
    <row r="9" spans="1:32" x14ac:dyDescent="0.35">
      <c r="A9" s="352" t="s">
        <v>620</v>
      </c>
      <c r="B9" s="326">
        <f>Calculations!C152-IFERROR((INDEX(#REF!,MATCH('BIFUbC-heat'!$A9,#REF!,0),MATCH('BIFUbC-heat'!B$1,#REF!,0))),0)</f>
        <v>97930480668460.203</v>
      </c>
      <c r="C9" s="326">
        <f>Calculations!D152-IFERROR((INDEX(#REF!,MATCH('BIFUbC-heat'!$A9,#REF!,0),MATCH('BIFUbC-heat'!C$1,#REF!,0))),0)</f>
        <v>99242541463340.125</v>
      </c>
      <c r="D9" s="326">
        <f>Calculations!E152-IFERROR((INDEX(#REF!,MATCH('BIFUbC-heat'!$A9,#REF!,0),MATCH('BIFUbC-heat'!D$1,#REF!,0))),0)</f>
        <v>100839018279962.63</v>
      </c>
      <c r="E9" s="326">
        <f>Calculations!F152-IFERROR((INDEX(#REF!,MATCH('BIFUbC-heat'!$A9,#REF!,0),MATCH('BIFUbC-heat'!E$1,#REF!,0))),0)</f>
        <v>102024416993692.03</v>
      </c>
      <c r="F9" s="326">
        <f>Calculations!G152-IFERROR((INDEX(#REF!,MATCH('BIFUbC-heat'!$A9,#REF!,0),MATCH('BIFUbC-heat'!F$1,#REF!,0))),0)</f>
        <v>103292924026407.25</v>
      </c>
      <c r="G9" s="326">
        <f>Calculations!H152-IFERROR((INDEX(#REF!,MATCH('BIFUbC-heat'!$A9,#REF!,0),MATCH('BIFUbC-heat'!G$1,#REF!,0))),0)</f>
        <v>104811044640483.52</v>
      </c>
      <c r="H9" s="326">
        <f>Calculations!I152-IFERROR((INDEX(#REF!,MATCH('BIFUbC-heat'!$A9,#REF!,0),MATCH('BIFUbC-heat'!H$1,#REF!,0))),0)</f>
        <v>106402969198090.69</v>
      </c>
      <c r="I9" s="326">
        <f>Calculations!J152-IFERROR((INDEX(#REF!,MATCH('BIFUbC-heat'!$A9,#REF!,0),MATCH('BIFUbC-heat'!I$1,#REF!,0))),0)</f>
        <v>107989069482942.72</v>
      </c>
      <c r="J9" s="326">
        <f>Calculations!K152-IFERROR((INDEX(#REF!,MATCH('BIFUbC-heat'!$A9,#REF!,0),MATCH('BIFUbC-heat'!J$1,#REF!,0))),0)</f>
        <v>109451459204020.33</v>
      </c>
      <c r="K9" s="326">
        <f>Calculations!L152-IFERROR((INDEX(#REF!,MATCH('BIFUbC-heat'!$A9,#REF!,0),MATCH('BIFUbC-heat'!K$1,#REF!,0))),0)</f>
        <v>111065361031540.78</v>
      </c>
      <c r="L9" s="326">
        <f>Calculations!M152-IFERROR((INDEX(#REF!,MATCH('BIFUbC-heat'!$A9,#REF!,0),MATCH('BIFUbC-heat'!L$1,#REF!,0))),0)</f>
        <v>112522242981034.5</v>
      </c>
      <c r="M9" s="326">
        <f>Calculations!N152-IFERROR((INDEX(#REF!,MATCH('BIFUbC-heat'!$A9,#REF!,0),MATCH('BIFUbC-heat'!M$1,#REF!,0))),0)</f>
        <v>113442778613632.39</v>
      </c>
      <c r="N9" s="326">
        <f>Calculations!O152-IFERROR((INDEX(#REF!,MATCH('BIFUbC-heat'!$A9,#REF!,0),MATCH('BIFUbC-heat'!N$1,#REF!,0))),0)</f>
        <v>115982130942600.44</v>
      </c>
      <c r="O9" s="326">
        <f>Calculations!P152-IFERROR((INDEX(#REF!,MATCH('BIFUbC-heat'!$A9,#REF!,0),MATCH('BIFUbC-heat'!O$1,#REF!,0))),0)</f>
        <v>119240718940102.08</v>
      </c>
      <c r="P9" s="326">
        <f>Calculations!Q152-IFERROR((INDEX(#REF!,MATCH('BIFUbC-heat'!$A9,#REF!,0),MATCH('BIFUbC-heat'!P$1,#REF!,0))),0)</f>
        <v>122177027266523.47</v>
      </c>
      <c r="Q9" s="326">
        <f>Calculations!R152-IFERROR((INDEX(#REF!,MATCH('BIFUbC-heat'!$A9,#REF!,0),MATCH('BIFUbC-heat'!Q$1,#REF!,0))),0)</f>
        <v>127669238912881.91</v>
      </c>
      <c r="R9" s="326">
        <f>Calculations!S152-IFERROR((INDEX(#REF!,MATCH('BIFUbC-heat'!$A9,#REF!,0),MATCH('BIFUbC-heat'!R$1,#REF!,0))),0)</f>
        <v>131567741617289.61</v>
      </c>
      <c r="S9" s="326">
        <f>Calculations!T152-IFERROR((INDEX(#REF!,MATCH('BIFUbC-heat'!$A9,#REF!,0),MATCH('BIFUbC-heat'!S$1,#REF!,0))),0)</f>
        <v>136624549534852.28</v>
      </c>
      <c r="T9" s="326">
        <f>Calculations!U152-IFERROR((INDEX(#REF!,MATCH('BIFUbC-heat'!$A9,#REF!,0),MATCH('BIFUbC-heat'!T$1,#REF!,0))),0)</f>
        <v>137719328005817.42</v>
      </c>
      <c r="U9" s="326">
        <f>Calculations!V152-IFERROR((INDEX(#REF!,MATCH('BIFUbC-heat'!$A9,#REF!,0),MATCH('BIFUbC-heat'!U$1,#REF!,0))),0)</f>
        <v>138691799685048.86</v>
      </c>
      <c r="V9" s="326">
        <f>Calculations!W152-IFERROR((INDEX(#REF!,MATCH('BIFUbC-heat'!$A9,#REF!,0),MATCH('BIFUbC-heat'!V$1,#REF!,0))),0)</f>
        <v>143233418576098.09</v>
      </c>
      <c r="W9" s="326">
        <f>Calculations!X152-IFERROR((INDEX(#REF!,MATCH('BIFUbC-heat'!$A9,#REF!,0),MATCH('BIFUbC-heat'!W$1,#REF!,0))),0)</f>
        <v>145425341194544.94</v>
      </c>
      <c r="X9" s="326">
        <f>Calculations!Y152-IFERROR((INDEX(#REF!,MATCH('BIFUbC-heat'!$A9,#REF!,0),MATCH('BIFUbC-heat'!X$1,#REF!,0))),0)</f>
        <v>150353697638901.97</v>
      </c>
      <c r="Y9" s="326">
        <f>Calculations!Z152-IFERROR((INDEX(#REF!,MATCH('BIFUbC-heat'!$A9,#REF!,0),MATCH('BIFUbC-heat'!Y$1,#REF!,0))),0)</f>
        <v>152239164337649.31</v>
      </c>
      <c r="Z9" s="326">
        <f>Calculations!AA152-IFERROR((INDEX(#REF!,MATCH('BIFUbC-heat'!$A9,#REF!,0),MATCH('BIFUbC-heat'!Z$1,#REF!,0))),0)</f>
        <v>158091840569695.19</v>
      </c>
      <c r="AA9" s="326">
        <f>Calculations!AB152-IFERROR((INDEX(#REF!,MATCH('BIFUbC-heat'!$A9,#REF!,0),MATCH('BIFUbC-heat'!AA$1,#REF!,0))),0)</f>
        <v>161649197237736.72</v>
      </c>
      <c r="AB9" s="326">
        <f>Calculations!AC152-IFERROR((INDEX(#REF!,MATCH('BIFUbC-heat'!$A9,#REF!,0),MATCH('BIFUbC-heat'!AB$1,#REF!,0))),0)</f>
        <v>163096929654215.88</v>
      </c>
      <c r="AC9" s="326">
        <f>Calculations!AD152-IFERROR((INDEX(#REF!,MATCH('BIFUbC-heat'!$A9,#REF!,0),MATCH('BIFUbC-heat'!AC$1,#REF!,0))),0)</f>
        <v>165930087764159.56</v>
      </c>
      <c r="AD9" s="326">
        <f>Calculations!AE152-IFERROR((INDEX(#REF!,MATCH('BIFUbC-heat'!$A9,#REF!,0),MATCH('BIFUbC-heat'!AD$1,#REF!,0))),0)</f>
        <v>168860665640249.34</v>
      </c>
      <c r="AE9" s="326">
        <f>Calculations!AF152-IFERROR((INDEX(#REF!,MATCH('BIFUbC-heat'!$A9,#REF!,0),MATCH('BIFUbC-heat'!AE$1,#REF!,0))),0)</f>
        <v>174387333148130.63</v>
      </c>
      <c r="AF9" s="326">
        <f>Calculations!AG152-IFERROR((INDEX(#REF!,MATCH('BIFUbC-heat'!$A9,#REF!,0),MATCH('BIFUbC-heat'!AF$1,#REF!,0))),0)</f>
        <v>180176811416351.22</v>
      </c>
    </row>
    <row r="10" spans="1:32" x14ac:dyDescent="0.35">
      <c r="A10" s="352" t="s">
        <v>621</v>
      </c>
      <c r="B10" s="326">
        <f>Calculations!C153-IFERROR((INDEX(#REF!,MATCH('BIFUbC-heat'!$A10,#REF!,0),MATCH('BIFUbC-heat'!B$1,#REF!,0))),0)</f>
        <v>96567595016197.313</v>
      </c>
      <c r="C10" s="326">
        <f>Calculations!D153-IFERROR((INDEX(#REF!,MATCH('BIFUbC-heat'!$A10,#REF!,0),MATCH('BIFUbC-heat'!C$1,#REF!,0))),0)</f>
        <v>97330119810890.047</v>
      </c>
      <c r="D10" s="326">
        <f>Calculations!E153-IFERROR((INDEX(#REF!,MATCH('BIFUbC-heat'!$A10,#REF!,0),MATCH('BIFUbC-heat'!D$1,#REF!,0))),0)</f>
        <v>99126992614145.766</v>
      </c>
      <c r="E10" s="326">
        <f>Calculations!F153-IFERROR((INDEX(#REF!,MATCH('BIFUbC-heat'!$A10,#REF!,0),MATCH('BIFUbC-heat'!E$1,#REF!,0))),0)</f>
        <v>98677330457133.359</v>
      </c>
      <c r="F10" s="326">
        <f>Calculations!G153-IFERROR((INDEX(#REF!,MATCH('BIFUbC-heat'!$A10,#REF!,0),MATCH('BIFUbC-heat'!F$1,#REF!,0))),0)</f>
        <v>97860392859804.156</v>
      </c>
      <c r="G10" s="326">
        <f>Calculations!H153-IFERROR((INDEX(#REF!,MATCH('BIFUbC-heat'!$A10,#REF!,0),MATCH('BIFUbC-heat'!G$1,#REF!,0))),0)</f>
        <v>97030860719762.813</v>
      </c>
      <c r="H10" s="326">
        <f>Calculations!I153-IFERROR((INDEX(#REF!,MATCH('BIFUbC-heat'!$A10,#REF!,0),MATCH('BIFUbC-heat'!H$1,#REF!,0))),0)</f>
        <v>94987694713905.766</v>
      </c>
      <c r="I10" s="326">
        <f>Calculations!J153-IFERROR((INDEX(#REF!,MATCH('BIFUbC-heat'!$A10,#REF!,0),MATCH('BIFUbC-heat'!I$1,#REF!,0))),0)</f>
        <v>92763257477868.109</v>
      </c>
      <c r="J10" s="326">
        <f>Calculations!K153-IFERROR((INDEX(#REF!,MATCH('BIFUbC-heat'!$A10,#REF!,0),MATCH('BIFUbC-heat'!J$1,#REF!,0))),0)</f>
        <v>90669324365954.422</v>
      </c>
      <c r="K10" s="326">
        <f>Calculations!L153-IFERROR((INDEX(#REF!,MATCH('BIFUbC-heat'!$A10,#REF!,0),MATCH('BIFUbC-heat'!K$1,#REF!,0))),0)</f>
        <v>90401142302611.531</v>
      </c>
      <c r="L10" s="326">
        <f>Calculations!M153-IFERROR((INDEX(#REF!,MATCH('BIFUbC-heat'!$A10,#REF!,0),MATCH('BIFUbC-heat'!L$1,#REF!,0))),0)</f>
        <v>89472797475864.781</v>
      </c>
      <c r="M10" s="326">
        <f>Calculations!N153-IFERROR((INDEX(#REF!,MATCH('BIFUbC-heat'!$A10,#REF!,0),MATCH('BIFUbC-heat'!M$1,#REF!,0))),0)</f>
        <v>87753005594740.141</v>
      </c>
      <c r="N10" s="326">
        <f>Calculations!O153-IFERROR((INDEX(#REF!,MATCH('BIFUbC-heat'!$A10,#REF!,0),MATCH('BIFUbC-heat'!N$1,#REF!,0))),0)</f>
        <v>87608084763864.313</v>
      </c>
      <c r="O10" s="326">
        <f>Calculations!P153-IFERROR((INDEX(#REF!,MATCH('BIFUbC-heat'!$A10,#REF!,0),MATCH('BIFUbC-heat'!O$1,#REF!,0))),0)</f>
        <v>87017893983403.469</v>
      </c>
      <c r="P10" s="326">
        <f>Calculations!Q153-IFERROR((INDEX(#REF!,MATCH('BIFUbC-heat'!$A10,#REF!,0),MATCH('BIFUbC-heat'!P$1,#REF!,0))),0)</f>
        <v>87076973958397.75</v>
      </c>
      <c r="Q10" s="326">
        <f>Calculations!R153-IFERROR((INDEX(#REF!,MATCH('BIFUbC-heat'!$A10,#REF!,0),MATCH('BIFUbC-heat'!Q$1,#REF!,0))),0)</f>
        <v>86122695627895.328</v>
      </c>
      <c r="R10" s="326">
        <f>Calculations!S153-IFERROR((INDEX(#REF!,MATCH('BIFUbC-heat'!$A10,#REF!,0),MATCH('BIFUbC-heat'!R$1,#REF!,0))),0)</f>
        <v>85431189331252.5</v>
      </c>
      <c r="S10" s="326">
        <f>Calculations!T153-IFERROR((INDEX(#REF!,MATCH('BIFUbC-heat'!$A10,#REF!,0),MATCH('BIFUbC-heat'!S$1,#REF!,0))),0)</f>
        <v>84910248587909.797</v>
      </c>
      <c r="T10" s="326">
        <f>Calculations!U153-IFERROR((INDEX(#REF!,MATCH('BIFUbC-heat'!$A10,#REF!,0),MATCH('BIFUbC-heat'!T$1,#REF!,0))),0)</f>
        <v>84209526619347.063</v>
      </c>
      <c r="U10" s="326">
        <f>Calculations!V153-IFERROR((INDEX(#REF!,MATCH('BIFUbC-heat'!$A10,#REF!,0),MATCH('BIFUbC-heat'!U$1,#REF!,0))),0)</f>
        <v>83372179713465.328</v>
      </c>
      <c r="V10" s="326">
        <f>Calculations!W153-IFERROR((INDEX(#REF!,MATCH('BIFUbC-heat'!$A10,#REF!,0),MATCH('BIFUbC-heat'!V$1,#REF!,0))),0)</f>
        <v>82565329041251</v>
      </c>
      <c r="W10" s="326">
        <f>Calculations!X153-IFERROR((INDEX(#REF!,MATCH('BIFUbC-heat'!$A10,#REF!,0),MATCH('BIFUbC-heat'!W$1,#REF!,0))),0)</f>
        <v>81523437444680.281</v>
      </c>
      <c r="X10" s="326">
        <f>Calculations!Y153-IFERROR((INDEX(#REF!,MATCH('BIFUbC-heat'!$A10,#REF!,0),MATCH('BIFUbC-heat'!X$1,#REF!,0))),0)</f>
        <v>80775370829672.703</v>
      </c>
      <c r="Y10" s="326">
        <f>Calculations!Z153-IFERROR((INDEX(#REF!,MATCH('BIFUbC-heat'!$A10,#REF!,0),MATCH('BIFUbC-heat'!Y$1,#REF!,0))),0)</f>
        <v>78122471769808.469</v>
      </c>
      <c r="Z10" s="326">
        <f>Calculations!AA153-IFERROR((INDEX(#REF!,MATCH('BIFUbC-heat'!$A10,#REF!,0),MATCH('BIFUbC-heat'!Z$1,#REF!,0))),0)</f>
        <v>76145605029117.797</v>
      </c>
      <c r="AA10" s="326">
        <f>Calculations!AB153-IFERROR((INDEX(#REF!,MATCH('BIFUbC-heat'!$A10,#REF!,0),MATCH('BIFUbC-heat'!AA$1,#REF!,0))),0)</f>
        <v>74568114732996.953</v>
      </c>
      <c r="AB10" s="326">
        <f>Calculations!AC153-IFERROR((INDEX(#REF!,MATCH('BIFUbC-heat'!$A10,#REF!,0),MATCH('BIFUbC-heat'!AB$1,#REF!,0))),0)</f>
        <v>72139136950606.281</v>
      </c>
      <c r="AC10" s="326">
        <f>Calculations!AD153-IFERROR((INDEX(#REF!,MATCH('BIFUbC-heat'!$A10,#REF!,0),MATCH('BIFUbC-heat'!AC$1,#REF!,0))),0)</f>
        <v>70553452673109.5</v>
      </c>
      <c r="AD10" s="326">
        <f>Calculations!AE153-IFERROR((INDEX(#REF!,MATCH('BIFUbC-heat'!$A10,#REF!,0),MATCH('BIFUbC-heat'!AD$1,#REF!,0))),0)</f>
        <v>67498194571727.773</v>
      </c>
      <c r="AE10" s="326">
        <f>Calculations!AF153-IFERROR((INDEX(#REF!,MATCH('BIFUbC-heat'!$A10,#REF!,0),MATCH('BIFUbC-heat'!AE$1,#REF!,0))),0)</f>
        <v>66774488308984.391</v>
      </c>
      <c r="AF10" s="326">
        <f>Calculations!AG153-IFERROR((INDEX(#REF!,MATCH('BIFUbC-heat'!$A10,#REF!,0),MATCH('BIFUbC-heat'!AF$1,#REF!,0))),0)</f>
        <v>65143802919159.938</v>
      </c>
    </row>
    <row r="11" spans="1:32" x14ac:dyDescent="0.35">
      <c r="A11" s="352" t="s">
        <v>622</v>
      </c>
      <c r="B11" s="326">
        <f>Calculations!C154-IFERROR((INDEX(#REF!,MATCH('BIFUbC-heat'!$A11,#REF!,0),MATCH('BIFUbC-heat'!B$1,#REF!,0))),0)</f>
        <v>320714862349202.56</v>
      </c>
      <c r="C11" s="326">
        <f>Calculations!D154-IFERROR((INDEX(#REF!,MATCH('BIFUbC-heat'!$A11,#REF!,0),MATCH('BIFUbC-heat'!C$1,#REF!,0))),0)</f>
        <v>333329893870154.81</v>
      </c>
      <c r="D11" s="326">
        <f>Calculations!E154-IFERROR((INDEX(#REF!,MATCH('BIFUbC-heat'!$A11,#REF!,0),MATCH('BIFUbC-heat'!D$1,#REF!,0))),0)</f>
        <v>350081517750925.06</v>
      </c>
      <c r="E11" s="326">
        <f>Calculations!F154-IFERROR((INDEX(#REF!,MATCH('BIFUbC-heat'!$A11,#REF!,0),MATCH('BIFUbC-heat'!E$1,#REF!,0))),0)</f>
        <v>376968764373940.44</v>
      </c>
      <c r="F11" s="326">
        <f>Calculations!G154-IFERROR((INDEX(#REF!,MATCH('BIFUbC-heat'!$A11,#REF!,0),MATCH('BIFUbC-heat'!F$1,#REF!,0))),0)</f>
        <v>389831942963610.44</v>
      </c>
      <c r="G11" s="326">
        <f>Calculations!H154-IFERROR((INDEX(#REF!,MATCH('BIFUbC-heat'!$A11,#REF!,0),MATCH('BIFUbC-heat'!G$1,#REF!,0))),0)</f>
        <v>400963829097542.31</v>
      </c>
      <c r="H11" s="326">
        <f>Calculations!I154-IFERROR((INDEX(#REF!,MATCH('BIFUbC-heat'!$A11,#REF!,0),MATCH('BIFUbC-heat'!H$1,#REF!,0))),0)</f>
        <v>415234389642432.69</v>
      </c>
      <c r="I11" s="326">
        <f>Calculations!J154-IFERROR((INDEX(#REF!,MATCH('BIFUbC-heat'!$A11,#REF!,0),MATCH('BIFUbC-heat'!I$1,#REF!,0))),0)</f>
        <v>436469490023574.63</v>
      </c>
      <c r="J11" s="326">
        <f>Calculations!K154-IFERROR((INDEX(#REF!,MATCH('BIFUbC-heat'!$A11,#REF!,0),MATCH('BIFUbC-heat'!J$1,#REF!,0))),0)</f>
        <v>448720136595532.88</v>
      </c>
      <c r="K11" s="326">
        <f>Calculations!L154-IFERROR((INDEX(#REF!,MATCH('BIFUbC-heat'!$A11,#REF!,0),MATCH('BIFUbC-heat'!K$1,#REF!,0))),0)</f>
        <v>456095519238175.13</v>
      </c>
      <c r="L11" s="326">
        <f>Calculations!M154-IFERROR((INDEX(#REF!,MATCH('BIFUbC-heat'!$A11,#REF!,0),MATCH('BIFUbC-heat'!L$1,#REF!,0))),0)</f>
        <v>477691520257026.06</v>
      </c>
      <c r="M11" s="326">
        <f>Calculations!N154-IFERROR((INDEX(#REF!,MATCH('BIFUbC-heat'!$A11,#REF!,0),MATCH('BIFUbC-heat'!M$1,#REF!,0))),0)</f>
        <v>487642622671965.5</v>
      </c>
      <c r="N11" s="326">
        <f>Calculations!O154-IFERROR((INDEX(#REF!,MATCH('BIFUbC-heat'!$A11,#REF!,0),MATCH('BIFUbC-heat'!N$1,#REF!,0))),0)</f>
        <v>504809689918208.56</v>
      </c>
      <c r="O11" s="326">
        <f>Calculations!P154-IFERROR((INDEX(#REF!,MATCH('BIFUbC-heat'!$A11,#REF!,0),MATCH('BIFUbC-heat'!O$1,#REF!,0))),0)</f>
        <v>527600310149865.06</v>
      </c>
      <c r="P11" s="326">
        <f>Calculations!Q154-IFERROR((INDEX(#REF!,MATCH('BIFUbC-heat'!$A11,#REF!,0),MATCH('BIFUbC-heat'!P$1,#REF!,0))),0)</f>
        <v>539920641063704.69</v>
      </c>
      <c r="Q11" s="326">
        <f>Calculations!R154-IFERROR((INDEX(#REF!,MATCH('BIFUbC-heat'!$A11,#REF!,0),MATCH('BIFUbC-heat'!Q$1,#REF!,0))),0)</f>
        <v>564293407192421.25</v>
      </c>
      <c r="R11" s="326">
        <f>Calculations!S154-IFERROR((INDEX(#REF!,MATCH('BIFUbC-heat'!$A11,#REF!,0),MATCH('BIFUbC-heat'!R$1,#REF!,0))),0)</f>
        <v>570067773439012</v>
      </c>
      <c r="S11" s="326">
        <f>Calculations!T154-IFERROR((INDEX(#REF!,MATCH('BIFUbC-heat'!$A11,#REF!,0),MATCH('BIFUbC-heat'!S$1,#REF!,0))),0)</f>
        <v>586788044868293.63</v>
      </c>
      <c r="T11" s="326">
        <f>Calculations!U154-IFERROR((INDEX(#REF!,MATCH('BIFUbC-heat'!$A11,#REF!,0),MATCH('BIFUbC-heat'!T$1,#REF!,0))),0)</f>
        <v>605950055894634.75</v>
      </c>
      <c r="U11" s="326">
        <f>Calculations!V154-IFERROR((INDEX(#REF!,MATCH('BIFUbC-heat'!$A11,#REF!,0),MATCH('BIFUbC-heat'!U$1,#REF!,0))),0)</f>
        <v>623067600806236.38</v>
      </c>
      <c r="V11" s="326">
        <f>Calculations!W154-IFERROR((INDEX(#REF!,MATCH('BIFUbC-heat'!$A11,#REF!,0),MATCH('BIFUbC-heat'!V$1,#REF!,0))),0)</f>
        <v>639815367505852.88</v>
      </c>
      <c r="W11" s="326">
        <f>Calculations!X154-IFERROR((INDEX(#REF!,MATCH('BIFUbC-heat'!$A11,#REF!,0),MATCH('BIFUbC-heat'!W$1,#REF!,0))),0)</f>
        <v>665239692183632.88</v>
      </c>
      <c r="X11" s="326">
        <f>Calculations!Y154-IFERROR((INDEX(#REF!,MATCH('BIFUbC-heat'!$A11,#REF!,0),MATCH('BIFUbC-heat'!X$1,#REF!,0))),0)</f>
        <v>684303817817386.13</v>
      </c>
      <c r="Y11" s="326">
        <f>Calculations!Z154-IFERROR((INDEX(#REF!,MATCH('BIFUbC-heat'!$A11,#REF!,0),MATCH('BIFUbC-heat'!Y$1,#REF!,0))),0)</f>
        <v>711952871384339.25</v>
      </c>
      <c r="Z11" s="326">
        <f>Calculations!AA154-IFERROR((INDEX(#REF!,MATCH('BIFUbC-heat'!$A11,#REF!,0),MATCH('BIFUbC-heat'!Z$1,#REF!,0))),0)</f>
        <v>724248854791220.63</v>
      </c>
      <c r="AA11" s="326">
        <f>Calculations!AB154-IFERROR((INDEX(#REF!,MATCH('BIFUbC-heat'!$A11,#REF!,0),MATCH('BIFUbC-heat'!AA$1,#REF!,0))),0)</f>
        <v>735826670812945.63</v>
      </c>
      <c r="AB11" s="326">
        <f>Calculations!AC154-IFERROR((INDEX(#REF!,MATCH('BIFUbC-heat'!$A11,#REF!,0),MATCH('BIFUbC-heat'!AB$1,#REF!,0))),0)</f>
        <v>753798081208274</v>
      </c>
      <c r="AC11" s="326">
        <f>Calculations!AD154-IFERROR((INDEX(#REF!,MATCH('BIFUbC-heat'!$A11,#REF!,0),MATCH('BIFUbC-heat'!AC$1,#REF!,0))),0)</f>
        <v>780250888086834.88</v>
      </c>
      <c r="AD11" s="326">
        <f>Calculations!AE154-IFERROR((INDEX(#REF!,MATCH('BIFUbC-heat'!$A11,#REF!,0),MATCH('BIFUbC-heat'!AD$1,#REF!,0))),0)</f>
        <v>804804966601731.38</v>
      </c>
      <c r="AE11" s="326">
        <f>Calculations!AF154-IFERROR((INDEX(#REF!,MATCH('BIFUbC-heat'!$A11,#REF!,0),MATCH('BIFUbC-heat'!AE$1,#REF!,0))),0)</f>
        <v>819162295047103</v>
      </c>
      <c r="AF11" s="326">
        <f>Calculations!AG154-IFERROR((INDEX(#REF!,MATCH('BIFUbC-heat'!$A11,#REF!,0),MATCH('BIFUbC-heat'!AF$1,#REF!,0))),0)</f>
        <v>840824251633277</v>
      </c>
    </row>
    <row r="12" spans="1:32" x14ac:dyDescent="0.35">
      <c r="A12" s="352" t="s">
        <v>623</v>
      </c>
      <c r="B12" s="326">
        <f>Calculations!C155-IFERROR((INDEX(#REF!,MATCH('BIFUbC-heat'!$A12,#REF!,0),MATCH('BIFUbC-heat'!B$1,#REF!,0))),0)</f>
        <v>0</v>
      </c>
      <c r="C12" s="326">
        <f>Calculations!D155-IFERROR((INDEX(#REF!,MATCH('BIFUbC-heat'!$A12,#REF!,0),MATCH('BIFUbC-heat'!C$1,#REF!,0))),0)</f>
        <v>0</v>
      </c>
      <c r="D12" s="326">
        <f>Calculations!E155-IFERROR((INDEX(#REF!,MATCH('BIFUbC-heat'!$A12,#REF!,0),MATCH('BIFUbC-heat'!D$1,#REF!,0))),0)</f>
        <v>0</v>
      </c>
      <c r="E12" s="326">
        <f>Calculations!F155-IFERROR((INDEX(#REF!,MATCH('BIFUbC-heat'!$A12,#REF!,0),MATCH('BIFUbC-heat'!E$1,#REF!,0))),0)</f>
        <v>0</v>
      </c>
      <c r="F12" s="326">
        <f>Calculations!G155-IFERROR((INDEX(#REF!,MATCH('BIFUbC-heat'!$A12,#REF!,0),MATCH('BIFUbC-heat'!F$1,#REF!,0))),0)</f>
        <v>0</v>
      </c>
      <c r="G12" s="326">
        <f>Calculations!H155-IFERROR((INDEX(#REF!,MATCH('BIFUbC-heat'!$A12,#REF!,0),MATCH('BIFUbC-heat'!G$1,#REF!,0))),0)</f>
        <v>0</v>
      </c>
      <c r="H12" s="326">
        <f>Calculations!I155-IFERROR((INDEX(#REF!,MATCH('BIFUbC-heat'!$A12,#REF!,0),MATCH('BIFUbC-heat'!H$1,#REF!,0))),0)</f>
        <v>0</v>
      </c>
      <c r="I12" s="326">
        <f>Calculations!J155-IFERROR((INDEX(#REF!,MATCH('BIFUbC-heat'!$A12,#REF!,0),MATCH('BIFUbC-heat'!I$1,#REF!,0))),0)</f>
        <v>0</v>
      </c>
      <c r="J12" s="326">
        <f>Calculations!K155-IFERROR((INDEX(#REF!,MATCH('BIFUbC-heat'!$A12,#REF!,0),MATCH('BIFUbC-heat'!J$1,#REF!,0))),0)</f>
        <v>0</v>
      </c>
      <c r="K12" s="326">
        <f>Calculations!L155-IFERROR((INDEX(#REF!,MATCH('BIFUbC-heat'!$A12,#REF!,0),MATCH('BIFUbC-heat'!K$1,#REF!,0))),0)</f>
        <v>0</v>
      </c>
      <c r="L12" s="326">
        <f>Calculations!M155-IFERROR((INDEX(#REF!,MATCH('BIFUbC-heat'!$A12,#REF!,0),MATCH('BIFUbC-heat'!L$1,#REF!,0))),0)</f>
        <v>0</v>
      </c>
      <c r="M12" s="326">
        <f>Calculations!N155-IFERROR((INDEX(#REF!,MATCH('BIFUbC-heat'!$A12,#REF!,0),MATCH('BIFUbC-heat'!M$1,#REF!,0))),0)</f>
        <v>0</v>
      </c>
      <c r="N12" s="326">
        <f>Calculations!O155-IFERROR((INDEX(#REF!,MATCH('BIFUbC-heat'!$A12,#REF!,0),MATCH('BIFUbC-heat'!N$1,#REF!,0))),0)</f>
        <v>0</v>
      </c>
      <c r="O12" s="326">
        <f>Calculations!P155-IFERROR((INDEX(#REF!,MATCH('BIFUbC-heat'!$A12,#REF!,0),MATCH('BIFUbC-heat'!O$1,#REF!,0))),0)</f>
        <v>0</v>
      </c>
      <c r="P12" s="326">
        <f>Calculations!Q155-IFERROR((INDEX(#REF!,MATCH('BIFUbC-heat'!$A12,#REF!,0),MATCH('BIFUbC-heat'!P$1,#REF!,0))),0)</f>
        <v>0</v>
      </c>
      <c r="Q12" s="326">
        <f>Calculations!R155-IFERROR((INDEX(#REF!,MATCH('BIFUbC-heat'!$A12,#REF!,0),MATCH('BIFUbC-heat'!Q$1,#REF!,0))),0)</f>
        <v>0</v>
      </c>
      <c r="R12" s="326">
        <f>Calculations!S155-IFERROR((INDEX(#REF!,MATCH('BIFUbC-heat'!$A12,#REF!,0),MATCH('BIFUbC-heat'!R$1,#REF!,0))),0)</f>
        <v>0</v>
      </c>
      <c r="S12" s="326">
        <f>Calculations!T155-IFERROR((INDEX(#REF!,MATCH('BIFUbC-heat'!$A12,#REF!,0),MATCH('BIFUbC-heat'!S$1,#REF!,0))),0)</f>
        <v>0</v>
      </c>
      <c r="T12" s="326">
        <f>Calculations!U155-IFERROR((INDEX(#REF!,MATCH('BIFUbC-heat'!$A12,#REF!,0),MATCH('BIFUbC-heat'!T$1,#REF!,0))),0)</f>
        <v>0</v>
      </c>
      <c r="U12" s="326">
        <f>Calculations!V155-IFERROR((INDEX(#REF!,MATCH('BIFUbC-heat'!$A12,#REF!,0),MATCH('BIFUbC-heat'!U$1,#REF!,0))),0)</f>
        <v>0</v>
      </c>
      <c r="V12" s="326">
        <f>Calculations!W155-IFERROR((INDEX(#REF!,MATCH('BIFUbC-heat'!$A12,#REF!,0),MATCH('BIFUbC-heat'!V$1,#REF!,0))),0)</f>
        <v>0</v>
      </c>
      <c r="W12" s="326">
        <f>Calculations!X155-IFERROR((INDEX(#REF!,MATCH('BIFUbC-heat'!$A12,#REF!,0),MATCH('BIFUbC-heat'!W$1,#REF!,0))),0)</f>
        <v>0</v>
      </c>
      <c r="X12" s="326">
        <f>Calculations!Y155-IFERROR((INDEX(#REF!,MATCH('BIFUbC-heat'!$A12,#REF!,0),MATCH('BIFUbC-heat'!X$1,#REF!,0))),0)</f>
        <v>0</v>
      </c>
      <c r="Y12" s="326">
        <f>Calculations!Z155-IFERROR((INDEX(#REF!,MATCH('BIFUbC-heat'!$A12,#REF!,0),MATCH('BIFUbC-heat'!Y$1,#REF!,0))),0)</f>
        <v>0</v>
      </c>
      <c r="Z12" s="326">
        <f>Calculations!AA155-IFERROR((INDEX(#REF!,MATCH('BIFUbC-heat'!$A12,#REF!,0),MATCH('BIFUbC-heat'!Z$1,#REF!,0))),0)</f>
        <v>0</v>
      </c>
      <c r="AA12" s="326">
        <f>Calculations!AB155-IFERROR((INDEX(#REF!,MATCH('BIFUbC-heat'!$A12,#REF!,0),MATCH('BIFUbC-heat'!AA$1,#REF!,0))),0)</f>
        <v>0</v>
      </c>
      <c r="AB12" s="326">
        <f>Calculations!AC155-IFERROR((INDEX(#REF!,MATCH('BIFUbC-heat'!$A12,#REF!,0),MATCH('BIFUbC-heat'!AB$1,#REF!,0))),0)</f>
        <v>0</v>
      </c>
      <c r="AC12" s="326">
        <f>Calculations!AD155-IFERROR((INDEX(#REF!,MATCH('BIFUbC-heat'!$A12,#REF!,0),MATCH('BIFUbC-heat'!AC$1,#REF!,0))),0)</f>
        <v>0</v>
      </c>
      <c r="AD12" s="326">
        <f>Calculations!AE155-IFERROR((INDEX(#REF!,MATCH('BIFUbC-heat'!$A12,#REF!,0),MATCH('BIFUbC-heat'!AD$1,#REF!,0))),0)</f>
        <v>0</v>
      </c>
      <c r="AE12" s="326">
        <f>Calculations!AF155-IFERROR((INDEX(#REF!,MATCH('BIFUbC-heat'!$A12,#REF!,0),MATCH('BIFUbC-heat'!AE$1,#REF!,0))),0)</f>
        <v>0</v>
      </c>
      <c r="AF12" s="326">
        <f>Calculations!AG155-IFERROR((INDEX(#REF!,MATCH('BIFUbC-heat'!$A12,#REF!,0),MATCH('BIFUbC-heat'!AF$1,#REF!,0))),0)</f>
        <v>0</v>
      </c>
    </row>
    <row r="13" spans="1:32" x14ac:dyDescent="0.35">
      <c r="A13" s="352" t="s">
        <v>624</v>
      </c>
      <c r="B13" s="326">
        <f>Calculations!C156-IFERROR((INDEX(#REF!,MATCH('BIFUbC-heat'!$A13,#REF!,0),MATCH('BIFUbC-heat'!B$1,#REF!,0))),0)</f>
        <v>0</v>
      </c>
      <c r="C13" s="326">
        <f>Calculations!D156-IFERROR((INDEX(#REF!,MATCH('BIFUbC-heat'!$A13,#REF!,0),MATCH('BIFUbC-heat'!C$1,#REF!,0))),0)</f>
        <v>0</v>
      </c>
      <c r="D13" s="326">
        <f>Calculations!E156-IFERROR((INDEX(#REF!,MATCH('BIFUbC-heat'!$A13,#REF!,0),MATCH('BIFUbC-heat'!D$1,#REF!,0))),0)</f>
        <v>0</v>
      </c>
      <c r="E13" s="326">
        <f>Calculations!F156-IFERROR((INDEX(#REF!,MATCH('BIFUbC-heat'!$A13,#REF!,0),MATCH('BIFUbC-heat'!E$1,#REF!,0))),0)</f>
        <v>0</v>
      </c>
      <c r="F13" s="326">
        <f>Calculations!G156-IFERROR((INDEX(#REF!,MATCH('BIFUbC-heat'!$A13,#REF!,0),MATCH('BIFUbC-heat'!F$1,#REF!,0))),0)</f>
        <v>0</v>
      </c>
      <c r="G13" s="326">
        <f>Calculations!H156-IFERROR((INDEX(#REF!,MATCH('BIFUbC-heat'!$A13,#REF!,0),MATCH('BIFUbC-heat'!G$1,#REF!,0))),0)</f>
        <v>0</v>
      </c>
      <c r="H13" s="326">
        <f>Calculations!I156-IFERROR((INDEX(#REF!,MATCH('BIFUbC-heat'!$A13,#REF!,0),MATCH('BIFUbC-heat'!H$1,#REF!,0))),0)</f>
        <v>0</v>
      </c>
      <c r="I13" s="326">
        <f>Calculations!J156-IFERROR((INDEX(#REF!,MATCH('BIFUbC-heat'!$A13,#REF!,0),MATCH('BIFUbC-heat'!I$1,#REF!,0))),0)</f>
        <v>0</v>
      </c>
      <c r="J13" s="326">
        <f>Calculations!K156-IFERROR((INDEX(#REF!,MATCH('BIFUbC-heat'!$A13,#REF!,0),MATCH('BIFUbC-heat'!J$1,#REF!,0))),0)</f>
        <v>0</v>
      </c>
      <c r="K13" s="326">
        <f>Calculations!L156-IFERROR((INDEX(#REF!,MATCH('BIFUbC-heat'!$A13,#REF!,0),MATCH('BIFUbC-heat'!K$1,#REF!,0))),0)</f>
        <v>0</v>
      </c>
      <c r="L13" s="326">
        <f>Calculations!M156-IFERROR((INDEX(#REF!,MATCH('BIFUbC-heat'!$A13,#REF!,0),MATCH('BIFUbC-heat'!L$1,#REF!,0))),0)</f>
        <v>0</v>
      </c>
      <c r="M13" s="326">
        <f>Calculations!N156-IFERROR((INDEX(#REF!,MATCH('BIFUbC-heat'!$A13,#REF!,0),MATCH('BIFUbC-heat'!M$1,#REF!,0))),0)</f>
        <v>0</v>
      </c>
      <c r="N13" s="326">
        <f>Calculations!O156-IFERROR((INDEX(#REF!,MATCH('BIFUbC-heat'!$A13,#REF!,0),MATCH('BIFUbC-heat'!N$1,#REF!,0))),0)</f>
        <v>0</v>
      </c>
      <c r="O13" s="326">
        <f>Calculations!P156-IFERROR((INDEX(#REF!,MATCH('BIFUbC-heat'!$A13,#REF!,0),MATCH('BIFUbC-heat'!O$1,#REF!,0))),0)</f>
        <v>0</v>
      </c>
      <c r="P13" s="326">
        <f>Calculations!Q156-IFERROR((INDEX(#REF!,MATCH('BIFUbC-heat'!$A13,#REF!,0),MATCH('BIFUbC-heat'!P$1,#REF!,0))),0)</f>
        <v>0</v>
      </c>
      <c r="Q13" s="326">
        <f>Calculations!R156-IFERROR((INDEX(#REF!,MATCH('BIFUbC-heat'!$A13,#REF!,0),MATCH('BIFUbC-heat'!Q$1,#REF!,0))),0)</f>
        <v>0</v>
      </c>
      <c r="R13" s="326">
        <f>Calculations!S156-IFERROR((INDEX(#REF!,MATCH('BIFUbC-heat'!$A13,#REF!,0),MATCH('BIFUbC-heat'!R$1,#REF!,0))),0)</f>
        <v>0</v>
      </c>
      <c r="S13" s="326">
        <f>Calculations!T156-IFERROR((INDEX(#REF!,MATCH('BIFUbC-heat'!$A13,#REF!,0),MATCH('BIFUbC-heat'!S$1,#REF!,0))),0)</f>
        <v>0</v>
      </c>
      <c r="T13" s="326">
        <f>Calculations!U156-IFERROR((INDEX(#REF!,MATCH('BIFUbC-heat'!$A13,#REF!,0),MATCH('BIFUbC-heat'!T$1,#REF!,0))),0)</f>
        <v>0</v>
      </c>
      <c r="U13" s="326">
        <f>Calculations!V156-IFERROR((INDEX(#REF!,MATCH('BIFUbC-heat'!$A13,#REF!,0),MATCH('BIFUbC-heat'!U$1,#REF!,0))),0)</f>
        <v>0</v>
      </c>
      <c r="V13" s="326">
        <f>Calculations!W156-IFERROR((INDEX(#REF!,MATCH('BIFUbC-heat'!$A13,#REF!,0),MATCH('BIFUbC-heat'!V$1,#REF!,0))),0)</f>
        <v>0</v>
      </c>
      <c r="W13" s="326">
        <f>Calculations!X156-IFERROR((INDEX(#REF!,MATCH('BIFUbC-heat'!$A13,#REF!,0),MATCH('BIFUbC-heat'!W$1,#REF!,0))),0)</f>
        <v>0</v>
      </c>
      <c r="X13" s="326">
        <f>Calculations!Y156-IFERROR((INDEX(#REF!,MATCH('BIFUbC-heat'!$A13,#REF!,0),MATCH('BIFUbC-heat'!X$1,#REF!,0))),0)</f>
        <v>0</v>
      </c>
      <c r="Y13" s="326">
        <f>Calculations!Z156-IFERROR((INDEX(#REF!,MATCH('BIFUbC-heat'!$A13,#REF!,0),MATCH('BIFUbC-heat'!Y$1,#REF!,0))),0)</f>
        <v>0</v>
      </c>
      <c r="Z13" s="326">
        <f>Calculations!AA156-IFERROR((INDEX(#REF!,MATCH('BIFUbC-heat'!$A13,#REF!,0),MATCH('BIFUbC-heat'!Z$1,#REF!,0))),0)</f>
        <v>0</v>
      </c>
      <c r="AA13" s="326">
        <f>Calculations!AB156-IFERROR((INDEX(#REF!,MATCH('BIFUbC-heat'!$A13,#REF!,0),MATCH('BIFUbC-heat'!AA$1,#REF!,0))),0)</f>
        <v>0</v>
      </c>
      <c r="AB13" s="326">
        <f>Calculations!AC156-IFERROR((INDEX(#REF!,MATCH('BIFUbC-heat'!$A13,#REF!,0),MATCH('BIFUbC-heat'!AB$1,#REF!,0))),0)</f>
        <v>0</v>
      </c>
      <c r="AC13" s="326">
        <f>Calculations!AD156-IFERROR((INDEX(#REF!,MATCH('BIFUbC-heat'!$A13,#REF!,0),MATCH('BIFUbC-heat'!AC$1,#REF!,0))),0)</f>
        <v>0</v>
      </c>
      <c r="AD13" s="326">
        <f>Calculations!AE156-IFERROR((INDEX(#REF!,MATCH('BIFUbC-heat'!$A13,#REF!,0),MATCH('BIFUbC-heat'!AD$1,#REF!,0))),0)</f>
        <v>0</v>
      </c>
      <c r="AE13" s="326">
        <f>Calculations!AF156-IFERROR((INDEX(#REF!,MATCH('BIFUbC-heat'!$A13,#REF!,0),MATCH('BIFUbC-heat'!AE$1,#REF!,0))),0)</f>
        <v>0</v>
      </c>
      <c r="AF13" s="326">
        <f>Calculations!AG156-IFERROR((INDEX(#REF!,MATCH('BIFUbC-heat'!$A13,#REF!,0),MATCH('BIFUbC-heat'!AF$1,#REF!,0))),0)</f>
        <v>0</v>
      </c>
    </row>
    <row r="14" spans="1:32" x14ac:dyDescent="0.35">
      <c r="A14" s="352" t="s">
        <v>625</v>
      </c>
      <c r="B14" s="326">
        <f>Calculations!C157-IFERROR((INDEX(#REF!,MATCH('BIFUbC-heat'!$A14,#REF!,0),MATCH('BIFUbC-heat'!B$1,#REF!,0))),0)</f>
        <v>10032610979637.76</v>
      </c>
      <c r="C14" s="326">
        <f>Calculations!D157-IFERROR((INDEX(#REF!,MATCH('BIFUbC-heat'!$A14,#REF!,0),MATCH('BIFUbC-heat'!C$1,#REF!,0))),0)</f>
        <v>10112537801061.121</v>
      </c>
      <c r="D14" s="326">
        <f>Calculations!E157-IFERROR((INDEX(#REF!,MATCH('BIFUbC-heat'!$A14,#REF!,0),MATCH('BIFUbC-heat'!D$1,#REF!,0))),0)</f>
        <v>10353488427063.889</v>
      </c>
      <c r="E14" s="326">
        <f>Calculations!F157-IFERROR((INDEX(#REF!,MATCH('BIFUbC-heat'!$A14,#REF!,0),MATCH('BIFUbC-heat'!E$1,#REF!,0))),0)</f>
        <v>10357068276386.514</v>
      </c>
      <c r="F14" s="326">
        <f>Calculations!G157-IFERROR((INDEX(#REF!,MATCH('BIFUbC-heat'!$A14,#REF!,0),MATCH('BIFUbC-heat'!F$1,#REF!,0))),0)</f>
        <v>10470147745848.443</v>
      </c>
      <c r="G14" s="326">
        <f>Calculations!H157-IFERROR((INDEX(#REF!,MATCH('BIFUbC-heat'!$A14,#REF!,0),MATCH('BIFUbC-heat'!G$1,#REF!,0))),0)</f>
        <v>10604149518268.416</v>
      </c>
      <c r="H14" s="326">
        <f>Calculations!I157-IFERROR((INDEX(#REF!,MATCH('BIFUbC-heat'!$A14,#REF!,0),MATCH('BIFUbC-heat'!H$1,#REF!,0))),0)</f>
        <v>10783866800253.197</v>
      </c>
      <c r="I14" s="326">
        <f>Calculations!J157-IFERROR((INDEX(#REF!,MATCH('BIFUbC-heat'!$A14,#REF!,0),MATCH('BIFUbC-heat'!I$1,#REF!,0))),0)</f>
        <v>10988702424878.102</v>
      </c>
      <c r="J14" s="326">
        <f>Calculations!K157-IFERROR((INDEX(#REF!,MATCH('BIFUbC-heat'!$A14,#REF!,0),MATCH('BIFUbC-heat'!J$1,#REF!,0))),0)</f>
        <v>11407326679837.273</v>
      </c>
      <c r="K14" s="326">
        <f>Calculations!L157-IFERROR((INDEX(#REF!,MATCH('BIFUbC-heat'!$A14,#REF!,0),MATCH('BIFUbC-heat'!K$1,#REF!,0))),0)</f>
        <v>11564833354507.947</v>
      </c>
      <c r="L14" s="326">
        <f>Calculations!M157-IFERROR((INDEX(#REF!,MATCH('BIFUbC-heat'!$A14,#REF!,0),MATCH('BIFUbC-heat'!L$1,#REF!,0))),0)</f>
        <v>11785415152626.1</v>
      </c>
      <c r="M14" s="326">
        <f>Calculations!N157-IFERROR((INDEX(#REF!,MATCH('BIFUbC-heat'!$A14,#REF!,0),MATCH('BIFUbC-heat'!M$1,#REF!,0))),0)</f>
        <v>11912868159453.752</v>
      </c>
      <c r="N14" s="326">
        <f>Calculations!O157-IFERROR((INDEX(#REF!,MATCH('BIFUbC-heat'!$A14,#REF!,0),MATCH('BIFUbC-heat'!N$1,#REF!,0))),0)</f>
        <v>12262266436505.502</v>
      </c>
      <c r="O14" s="326">
        <f>Calculations!P157-IFERROR((INDEX(#REF!,MATCH('BIFUbC-heat'!$A14,#REF!,0),MATCH('BIFUbC-heat'!O$1,#REF!,0))),0)</f>
        <v>12759945031252.732</v>
      </c>
      <c r="P14" s="326">
        <f>Calculations!Q157-IFERROR((INDEX(#REF!,MATCH('BIFUbC-heat'!$A14,#REF!,0),MATCH('BIFUbC-heat'!P$1,#REF!,0))),0)</f>
        <v>12978262870375.254</v>
      </c>
      <c r="Q14" s="326">
        <f>Calculations!R157-IFERROR((INDEX(#REF!,MATCH('BIFUbC-heat'!$A14,#REF!,0),MATCH('BIFUbC-heat'!Q$1,#REF!,0))),0)</f>
        <v>13144086888116.844</v>
      </c>
      <c r="R14" s="326">
        <f>Calculations!S157-IFERROR((INDEX(#REF!,MATCH('BIFUbC-heat'!$A14,#REF!,0),MATCH('BIFUbC-heat'!R$1,#REF!,0))),0)</f>
        <v>13383115110613.125</v>
      </c>
      <c r="S14" s="326">
        <f>Calculations!T157-IFERROR((INDEX(#REF!,MATCH('BIFUbC-heat'!$A14,#REF!,0),MATCH('BIFUbC-heat'!S$1,#REF!,0))),0)</f>
        <v>13851511733024.938</v>
      </c>
      <c r="T14" s="326">
        <f>Calculations!U157-IFERROR((INDEX(#REF!,MATCH('BIFUbC-heat'!$A14,#REF!,0),MATCH('BIFUbC-heat'!T$1,#REF!,0))),0)</f>
        <v>14411632574001.086</v>
      </c>
      <c r="U14" s="326">
        <f>Calculations!V157-IFERROR((INDEX(#REF!,MATCH('BIFUbC-heat'!$A14,#REF!,0),MATCH('BIFUbC-heat'!U$1,#REF!,0))),0)</f>
        <v>15373457470393.145</v>
      </c>
      <c r="V14" s="326">
        <f>Calculations!W157-IFERROR((INDEX(#REF!,MATCH('BIFUbC-heat'!$A14,#REF!,0),MATCH('BIFUbC-heat'!V$1,#REF!,0))),0)</f>
        <v>16949948837290.527</v>
      </c>
      <c r="W14" s="326">
        <f>Calculations!X157-IFERROR((INDEX(#REF!,MATCH('BIFUbC-heat'!$A14,#REF!,0),MATCH('BIFUbC-heat'!W$1,#REF!,0))),0)</f>
        <v>19092605558278.73</v>
      </c>
      <c r="X14" s="326">
        <f>Calculations!Y157-IFERROR((INDEX(#REF!,MATCH('BIFUbC-heat'!$A14,#REF!,0),MATCH('BIFUbC-heat'!X$1,#REF!,0))),0)</f>
        <v>21490613075177.273</v>
      </c>
      <c r="Y14" s="326">
        <f>Calculations!Z157-IFERROR((INDEX(#REF!,MATCH('BIFUbC-heat'!$A14,#REF!,0),MATCH('BIFUbC-heat'!Y$1,#REF!,0))),0)</f>
        <v>25116228668419.07</v>
      </c>
      <c r="Z14" s="326">
        <f>Calculations!AA157-IFERROR((INDEX(#REF!,MATCH('BIFUbC-heat'!$A14,#REF!,0),MATCH('BIFUbC-heat'!Z$1,#REF!,0))),0)</f>
        <v>26457297927925.047</v>
      </c>
      <c r="AA14" s="326">
        <f>Calculations!AB157-IFERROR((INDEX(#REF!,MATCH('BIFUbC-heat'!$A14,#REF!,0),MATCH('BIFUbC-heat'!AA$1,#REF!,0))),0)</f>
        <v>26570272695393.828</v>
      </c>
      <c r="AB14" s="326">
        <f>Calculations!AC157-IFERROR((INDEX(#REF!,MATCH('BIFUbC-heat'!$A14,#REF!,0),MATCH('BIFUbC-heat'!AB$1,#REF!,0))),0)</f>
        <v>27011477933565.816</v>
      </c>
      <c r="AC14" s="326">
        <f>Calculations!AD157-IFERROR((INDEX(#REF!,MATCH('BIFUbC-heat'!$A14,#REF!,0),MATCH('BIFUbC-heat'!AC$1,#REF!,0))),0)</f>
        <v>30090941444426.719</v>
      </c>
      <c r="AD14" s="326">
        <f>Calculations!AE157-IFERROR((INDEX(#REF!,MATCH('BIFUbC-heat'!$A14,#REF!,0),MATCH('BIFUbC-heat'!AD$1,#REF!,0))),0)</f>
        <v>30471099738363.168</v>
      </c>
      <c r="AE14" s="326">
        <f>Calculations!AF157-IFERROR((INDEX(#REF!,MATCH('BIFUbC-heat'!$A14,#REF!,0),MATCH('BIFUbC-heat'!AE$1,#REF!,0))),0)</f>
        <v>31593189700059.246</v>
      </c>
      <c r="AF14" s="326">
        <f>Calculations!AG157-IFERROR((INDEX(#REF!,MATCH('BIFUbC-heat'!$A14,#REF!,0),MATCH('BIFUbC-heat'!AF$1,#REF!,0))),0)</f>
        <v>34084828277265.215</v>
      </c>
    </row>
    <row r="15" spans="1:32" x14ac:dyDescent="0.35">
      <c r="A15" s="352" t="s">
        <v>626</v>
      </c>
      <c r="B15" s="326">
        <f>Calculations!C158-IFERROR((INDEX(#REF!,MATCH('BIFUbC-heat'!$A15,#REF!,0),MATCH('BIFUbC-heat'!B$1,#REF!,0))),0)</f>
        <v>21432647693465.832</v>
      </c>
      <c r="C15" s="326">
        <f>Calculations!D158-IFERROR((INDEX(#REF!,MATCH('BIFUbC-heat'!$A15,#REF!,0),MATCH('BIFUbC-heat'!C$1,#REF!,0))),0)</f>
        <v>21479172739194.879</v>
      </c>
      <c r="D15" s="326">
        <f>Calculations!E158-IFERROR((INDEX(#REF!,MATCH('BIFUbC-heat'!$A15,#REF!,0),MATCH('BIFUbC-heat'!D$1,#REF!,0))),0)</f>
        <v>21959323266101.68</v>
      </c>
      <c r="E15" s="326">
        <f>Calculations!F158-IFERROR((INDEX(#REF!,MATCH('BIFUbC-heat'!$A15,#REF!,0),MATCH('BIFUbC-heat'!E$1,#REF!,0))),0)</f>
        <v>26253916424894.75</v>
      </c>
      <c r="F15" s="326">
        <f>Calculations!G158-IFERROR((INDEX(#REF!,MATCH('BIFUbC-heat'!$A15,#REF!,0),MATCH('BIFUbC-heat'!F$1,#REF!,0))),0)</f>
        <v>26450261791198.824</v>
      </c>
      <c r="G15" s="326">
        <f>Calculations!H158-IFERROR((INDEX(#REF!,MATCH('BIFUbC-heat'!$A15,#REF!,0),MATCH('BIFUbC-heat'!G$1,#REF!,0))),0)</f>
        <v>26794880443492.508</v>
      </c>
      <c r="H15" s="326">
        <f>Calculations!I158-IFERROR((INDEX(#REF!,MATCH('BIFUbC-heat'!$A15,#REF!,0),MATCH('BIFUbC-heat'!H$1,#REF!,0))),0)</f>
        <v>26984302260311.102</v>
      </c>
      <c r="I15" s="326">
        <f>Calculations!J158-IFERROR((INDEX(#REF!,MATCH('BIFUbC-heat'!$A15,#REF!,0),MATCH('BIFUbC-heat'!I$1,#REF!,0))),0)</f>
        <v>27230621539353.934</v>
      </c>
      <c r="J15" s="326">
        <f>Calculations!K158-IFERROR((INDEX(#REF!,MATCH('BIFUbC-heat'!$A15,#REF!,0),MATCH('BIFUbC-heat'!J$1,#REF!,0))),0)</f>
        <v>27412202645429.699</v>
      </c>
      <c r="K15" s="326">
        <f>Calculations!L158-IFERROR((INDEX(#REF!,MATCH('BIFUbC-heat'!$A15,#REF!,0),MATCH('BIFUbC-heat'!K$1,#REF!,0))),0)</f>
        <v>27539600398683.855</v>
      </c>
      <c r="L15" s="326">
        <f>Calculations!M158-IFERROR((INDEX(#REF!,MATCH('BIFUbC-heat'!$A15,#REF!,0),MATCH('BIFUbC-heat'!L$1,#REF!,0))),0)</f>
        <v>27645590456779.316</v>
      </c>
      <c r="M15" s="326">
        <f>Calculations!N158-IFERROR((INDEX(#REF!,MATCH('BIFUbC-heat'!$A15,#REF!,0),MATCH('BIFUbC-heat'!M$1,#REF!,0))),0)</f>
        <v>27574588771751.004</v>
      </c>
      <c r="N15" s="326">
        <f>Calculations!O158-IFERROR((INDEX(#REF!,MATCH('BIFUbC-heat'!$A15,#REF!,0),MATCH('BIFUbC-heat'!N$1,#REF!,0))),0)</f>
        <v>27735872863752.738</v>
      </c>
      <c r="O15" s="326">
        <f>Calculations!P158-IFERROR((INDEX(#REF!,MATCH('BIFUbC-heat'!$A15,#REF!,0),MATCH('BIFUbC-heat'!O$1,#REF!,0))),0)</f>
        <v>27655117752949.055</v>
      </c>
      <c r="P15" s="326">
        <f>Calculations!Q158-IFERROR((INDEX(#REF!,MATCH('BIFUbC-heat'!$A15,#REF!,0),MATCH('BIFUbC-heat'!P$1,#REF!,0))),0)</f>
        <v>27680118170865.023</v>
      </c>
      <c r="Q15" s="326">
        <f>Calculations!R158-IFERROR((INDEX(#REF!,MATCH('BIFUbC-heat'!$A15,#REF!,0),MATCH('BIFUbC-heat'!Q$1,#REF!,0))),0)</f>
        <v>27807383395906.258</v>
      </c>
      <c r="R15" s="326">
        <f>Calculations!S158-IFERROR((INDEX(#REF!,MATCH('BIFUbC-heat'!$A15,#REF!,0),MATCH('BIFUbC-heat'!R$1,#REF!,0))),0)</f>
        <v>28388398979353.32</v>
      </c>
      <c r="S15" s="326">
        <f>Calculations!T158-IFERROR((INDEX(#REF!,MATCH('BIFUbC-heat'!$A15,#REF!,0),MATCH('BIFUbC-heat'!S$1,#REF!,0))),0)</f>
        <v>28815587304139.133</v>
      </c>
      <c r="T15" s="326">
        <f>Calculations!U158-IFERROR((INDEX(#REF!,MATCH('BIFUbC-heat'!$A15,#REF!,0),MATCH('BIFUbC-heat'!T$1,#REF!,0))),0)</f>
        <v>29978280326790.676</v>
      </c>
      <c r="U15" s="326">
        <f>Calculations!V158-IFERROR((INDEX(#REF!,MATCH('BIFUbC-heat'!$A15,#REF!,0),MATCH('BIFUbC-heat'!U$1,#REF!,0))),0)</f>
        <v>30599882480109.371</v>
      </c>
      <c r="V15" s="326">
        <f>Calculations!W158-IFERROR((INDEX(#REF!,MATCH('BIFUbC-heat'!$A15,#REF!,0),MATCH('BIFUbC-heat'!V$1,#REF!,0))),0)</f>
        <v>31448957714022.863</v>
      </c>
      <c r="W15" s="326">
        <f>Calculations!X158-IFERROR((INDEX(#REF!,MATCH('BIFUbC-heat'!$A15,#REF!,0),MATCH('BIFUbC-heat'!W$1,#REF!,0))),0)</f>
        <v>31973881723119.867</v>
      </c>
      <c r="X15" s="326">
        <f>Calculations!Y158-IFERROR((INDEX(#REF!,MATCH('BIFUbC-heat'!$A15,#REF!,0),MATCH('BIFUbC-heat'!X$1,#REF!,0))),0)</f>
        <v>33002553659819.902</v>
      </c>
      <c r="Y15" s="326">
        <f>Calculations!Z158-IFERROR((INDEX(#REF!,MATCH('BIFUbC-heat'!$A15,#REF!,0),MATCH('BIFUbC-heat'!Y$1,#REF!,0))),0)</f>
        <v>33863371463960.461</v>
      </c>
      <c r="Z15" s="326">
        <f>Calculations!AA158-IFERROR((INDEX(#REF!,MATCH('BIFUbC-heat'!$A15,#REF!,0),MATCH('BIFUbC-heat'!Z$1,#REF!,0))),0)</f>
        <v>34725413045704.348</v>
      </c>
      <c r="AA15" s="326">
        <f>Calculations!AB158-IFERROR((INDEX(#REF!,MATCH('BIFUbC-heat'!$A15,#REF!,0),MATCH('BIFUbC-heat'!AA$1,#REF!,0))),0)</f>
        <v>35510019157508.727</v>
      </c>
      <c r="AB15" s="326">
        <f>Calculations!AC158-IFERROR((INDEX(#REF!,MATCH('BIFUbC-heat'!$A15,#REF!,0),MATCH('BIFUbC-heat'!AB$1,#REF!,0))),0)</f>
        <v>36371179226538.992</v>
      </c>
      <c r="AC15" s="326">
        <f>Calculations!AD158-IFERROR((INDEX(#REF!,MATCH('BIFUbC-heat'!$A15,#REF!,0),MATCH('BIFUbC-heat'!AC$1,#REF!,0))),0)</f>
        <v>37325040126832.82</v>
      </c>
      <c r="AD15" s="326">
        <f>Calculations!AE158-IFERROR((INDEX(#REF!,MATCH('BIFUbC-heat'!$A15,#REF!,0),MATCH('BIFUbC-heat'!AD$1,#REF!,0))),0)</f>
        <v>37976827048674.75</v>
      </c>
      <c r="AE15" s="326">
        <f>Calculations!AF158-IFERROR((INDEX(#REF!,MATCH('BIFUbC-heat'!$A15,#REF!,0),MATCH('BIFUbC-heat'!AE$1,#REF!,0))),0)</f>
        <v>39759785957997.758</v>
      </c>
      <c r="AF15" s="326">
        <f>Calculations!AG158-IFERROR((INDEX(#REF!,MATCH('BIFUbC-heat'!$A15,#REF!,0),MATCH('BIFUbC-heat'!AF$1,#REF!,0))),0)</f>
        <v>41210831587731.711</v>
      </c>
    </row>
    <row r="16" spans="1:32" x14ac:dyDescent="0.35">
      <c r="A16" s="352" t="s">
        <v>627</v>
      </c>
      <c r="B16" s="326">
        <f>Calculations!C159-IFERROR((INDEX(#REF!,MATCH('BIFUbC-heat'!$A16,#REF!,0),MATCH('BIFUbC-heat'!B$1,#REF!,0))),0)</f>
        <v>6263048694609.6816</v>
      </c>
      <c r="C16" s="326">
        <f>Calculations!D159-IFERROR((INDEX(#REF!,MATCH('BIFUbC-heat'!$A16,#REF!,0),MATCH('BIFUbC-heat'!C$1,#REF!,0))),0)</f>
        <v>6498370907501.8359</v>
      </c>
      <c r="D16" s="326">
        <f>Calculations!E159-IFERROR((INDEX(#REF!,MATCH('BIFUbC-heat'!$A16,#REF!,0),MATCH('BIFUbC-heat'!D$1,#REF!,0))),0)</f>
        <v>6697259757850.751</v>
      </c>
      <c r="E16" s="326">
        <f>Calculations!F159-IFERROR((INDEX(#REF!,MATCH('BIFUbC-heat'!$A16,#REF!,0),MATCH('BIFUbC-heat'!E$1,#REF!,0))),0)</f>
        <v>6945080689843.1309</v>
      </c>
      <c r="F16" s="326">
        <f>Calculations!G159-IFERROR((INDEX(#REF!,MATCH('BIFUbC-heat'!$A16,#REF!,0),MATCH('BIFUbC-heat'!F$1,#REF!,0))),0)</f>
        <v>7102678557951.5244</v>
      </c>
      <c r="G16" s="326">
        <f>Calculations!H159-IFERROR((INDEX(#REF!,MATCH('BIFUbC-heat'!$A16,#REF!,0),MATCH('BIFUbC-heat'!G$1,#REF!,0))),0)</f>
        <v>7309800549281.7676</v>
      </c>
      <c r="H16" s="326">
        <f>Calculations!I159-IFERROR((INDEX(#REF!,MATCH('BIFUbC-heat'!$A16,#REF!,0),MATCH('BIFUbC-heat'!H$1,#REF!,0))),0)</f>
        <v>7489853524856.1826</v>
      </c>
      <c r="I16" s="326">
        <f>Calculations!J159-IFERROR((INDEX(#REF!,MATCH('BIFUbC-heat'!$A16,#REF!,0),MATCH('BIFUbC-heat'!I$1,#REF!,0))),0)</f>
        <v>7629866107365.9209</v>
      </c>
      <c r="J16" s="326">
        <f>Calculations!K159-IFERROR((INDEX(#REF!,MATCH('BIFUbC-heat'!$A16,#REF!,0),MATCH('BIFUbC-heat'!J$1,#REF!,0))),0)</f>
        <v>7754585285006.9082</v>
      </c>
      <c r="K16" s="326">
        <f>Calculations!L159-IFERROR((INDEX(#REF!,MATCH('BIFUbC-heat'!$A16,#REF!,0),MATCH('BIFUbC-heat'!K$1,#REF!,0))),0)</f>
        <v>8007990770564.4688</v>
      </c>
      <c r="L16" s="326">
        <f>Calculations!M159-IFERROR((INDEX(#REF!,MATCH('BIFUbC-heat'!$A16,#REF!,0),MATCH('BIFUbC-heat'!L$1,#REF!,0))),0)</f>
        <v>8162888869185.7578</v>
      </c>
      <c r="M16" s="326">
        <f>Calculations!N159-IFERROR((INDEX(#REF!,MATCH('BIFUbC-heat'!$A16,#REF!,0),MATCH('BIFUbC-heat'!M$1,#REF!,0))),0)</f>
        <v>8255137410245.4287</v>
      </c>
      <c r="N16" s="326">
        <f>Calculations!O159-IFERROR((INDEX(#REF!,MATCH('BIFUbC-heat'!$A16,#REF!,0),MATCH('BIFUbC-heat'!N$1,#REF!,0))),0)</f>
        <v>8449948479223.6006</v>
      </c>
      <c r="O16" s="326">
        <f>Calculations!P159-IFERROR((INDEX(#REF!,MATCH('BIFUbC-heat'!$A16,#REF!,0),MATCH('BIFUbC-heat'!O$1,#REF!,0))),0)</f>
        <v>8642472042001.0293</v>
      </c>
      <c r="P16" s="326">
        <f>Calculations!Q159-IFERROR((INDEX(#REF!,MATCH('BIFUbC-heat'!$A16,#REF!,0),MATCH('BIFUbC-heat'!P$1,#REF!,0))),0)</f>
        <v>8875878455532.2598</v>
      </c>
      <c r="Q16" s="326">
        <f>Calculations!R159-IFERROR((INDEX(#REF!,MATCH('BIFUbC-heat'!$A16,#REF!,0),MATCH('BIFUbC-heat'!Q$1,#REF!,0))),0)</f>
        <v>9370969522626.2227</v>
      </c>
      <c r="R16" s="326">
        <f>Calculations!S159-IFERROR((INDEX(#REF!,MATCH('BIFUbC-heat'!$A16,#REF!,0),MATCH('BIFUbC-heat'!R$1,#REF!,0))),0)</f>
        <v>9804083693947.2891</v>
      </c>
      <c r="S16" s="326">
        <f>Calculations!T159-IFERROR((INDEX(#REF!,MATCH('BIFUbC-heat'!$A16,#REF!,0),MATCH('BIFUbC-heat'!S$1,#REF!,0))),0)</f>
        <v>10257548673742.094</v>
      </c>
      <c r="T16" s="326">
        <f>Calculations!U159-IFERROR((INDEX(#REF!,MATCH('BIFUbC-heat'!$A16,#REF!,0),MATCH('BIFUbC-heat'!T$1,#REF!,0))),0)</f>
        <v>10911323203894.09</v>
      </c>
      <c r="U16" s="326">
        <f>Calculations!V159-IFERROR((INDEX(#REF!,MATCH('BIFUbC-heat'!$A16,#REF!,0),MATCH('BIFUbC-heat'!U$1,#REF!,0))),0)</f>
        <v>11432528471396.402</v>
      </c>
      <c r="V16" s="326">
        <f>Calculations!W159-IFERROR((INDEX(#REF!,MATCH('BIFUbC-heat'!$A16,#REF!,0),MATCH('BIFUbC-heat'!V$1,#REF!,0))),0)</f>
        <v>12071534492742.432</v>
      </c>
      <c r="W16" s="326">
        <f>Calculations!X159-IFERROR((INDEX(#REF!,MATCH('BIFUbC-heat'!$A16,#REF!,0),MATCH('BIFUbC-heat'!W$1,#REF!,0))),0)</f>
        <v>12695700530628.266</v>
      </c>
      <c r="X16" s="326">
        <f>Calculations!Y159-IFERROR((INDEX(#REF!,MATCH('BIFUbC-heat'!$A16,#REF!,0),MATCH('BIFUbC-heat'!X$1,#REF!,0))),0)</f>
        <v>13382443902170.729</v>
      </c>
      <c r="Y16" s="326">
        <f>Calculations!Z159-IFERROR((INDEX(#REF!,MATCH('BIFUbC-heat'!$A16,#REF!,0),MATCH('BIFUbC-heat'!Y$1,#REF!,0))),0)</f>
        <v>14128333811881.994</v>
      </c>
      <c r="Z16" s="326">
        <f>Calculations!AA159-IFERROR((INDEX(#REF!,MATCH('BIFUbC-heat'!$A16,#REF!,0),MATCH('BIFUbC-heat'!Z$1,#REF!,0))),0)</f>
        <v>15056089062270.805</v>
      </c>
      <c r="AA16" s="326">
        <f>Calculations!AB159-IFERROR((INDEX(#REF!,MATCH('BIFUbC-heat'!$A16,#REF!,0),MATCH('BIFUbC-heat'!AA$1,#REF!,0))),0)</f>
        <v>16075679159473.17</v>
      </c>
      <c r="AB16" s="326">
        <f>Calculations!AC159-IFERROR((INDEX(#REF!,MATCH('BIFUbC-heat'!$A16,#REF!,0),MATCH('BIFUbC-heat'!AB$1,#REF!,0))),0)</f>
        <v>18044270171554.313</v>
      </c>
      <c r="AC16" s="326">
        <f>Calculations!AD159-IFERROR((INDEX(#REF!,MATCH('BIFUbC-heat'!$A16,#REF!,0),MATCH('BIFUbC-heat'!AC$1,#REF!,0))),0)</f>
        <v>19334941348858.063</v>
      </c>
      <c r="AD16" s="326">
        <f>Calculations!AE159-IFERROR((INDEX(#REF!,MATCH('BIFUbC-heat'!$A16,#REF!,0),MATCH('BIFUbC-heat'!AD$1,#REF!,0))),0)</f>
        <v>20200572842822.207</v>
      </c>
      <c r="AE16" s="326">
        <f>Calculations!AF159-IFERROR((INDEX(#REF!,MATCH('BIFUbC-heat'!$A16,#REF!,0),MATCH('BIFUbC-heat'!AE$1,#REF!,0))),0)</f>
        <v>21006921906518.934</v>
      </c>
      <c r="AF16" s="326">
        <f>Calculations!AG159-IFERROR((INDEX(#REF!,MATCH('BIFUbC-heat'!$A16,#REF!,0),MATCH('BIFUbC-heat'!AF$1,#REF!,0))),0)</f>
        <v>21925690695855.891</v>
      </c>
    </row>
    <row r="17" spans="1:32" x14ac:dyDescent="0.35">
      <c r="A17" s="352" t="s">
        <v>628</v>
      </c>
      <c r="B17" s="326">
        <f>Calculations!C160-IFERROR((INDEX(#REF!,MATCH('BIFUbC-heat'!$A17,#REF!,0),MATCH('BIFUbC-heat'!B$1,#REF!,0))),0)</f>
        <v>0</v>
      </c>
      <c r="C17" s="326">
        <f>Calculations!D160-IFERROR((INDEX(#REF!,MATCH('BIFUbC-heat'!$A17,#REF!,0),MATCH('BIFUbC-heat'!C$1,#REF!,0))),0)</f>
        <v>0</v>
      </c>
      <c r="D17" s="326">
        <f>Calculations!E160-IFERROR((INDEX(#REF!,MATCH('BIFUbC-heat'!$A17,#REF!,0),MATCH('BIFUbC-heat'!D$1,#REF!,0))),0)</f>
        <v>0</v>
      </c>
      <c r="E17" s="326">
        <f>Calculations!F160-IFERROR((INDEX(#REF!,MATCH('BIFUbC-heat'!$A17,#REF!,0),MATCH('BIFUbC-heat'!E$1,#REF!,0))),0)</f>
        <v>0</v>
      </c>
      <c r="F17" s="326">
        <f>Calculations!G160-IFERROR((INDEX(#REF!,MATCH('BIFUbC-heat'!$A17,#REF!,0),MATCH('BIFUbC-heat'!F$1,#REF!,0))),0)</f>
        <v>0</v>
      </c>
      <c r="G17" s="326">
        <f>Calculations!H160-IFERROR((INDEX(#REF!,MATCH('BIFUbC-heat'!$A17,#REF!,0),MATCH('BIFUbC-heat'!G$1,#REF!,0))),0)</f>
        <v>0</v>
      </c>
      <c r="H17" s="326">
        <f>Calculations!I160-IFERROR((INDEX(#REF!,MATCH('BIFUbC-heat'!$A17,#REF!,0),MATCH('BIFUbC-heat'!H$1,#REF!,0))),0)</f>
        <v>0</v>
      </c>
      <c r="I17" s="326">
        <f>Calculations!J160-IFERROR((INDEX(#REF!,MATCH('BIFUbC-heat'!$A17,#REF!,0),MATCH('BIFUbC-heat'!I$1,#REF!,0))),0)</f>
        <v>0</v>
      </c>
      <c r="J17" s="326">
        <f>Calculations!K160-IFERROR((INDEX(#REF!,MATCH('BIFUbC-heat'!$A17,#REF!,0),MATCH('BIFUbC-heat'!J$1,#REF!,0))),0)</f>
        <v>0</v>
      </c>
      <c r="K17" s="326">
        <f>Calculations!L160-IFERROR((INDEX(#REF!,MATCH('BIFUbC-heat'!$A17,#REF!,0),MATCH('BIFUbC-heat'!K$1,#REF!,0))),0)</f>
        <v>0</v>
      </c>
      <c r="L17" s="326">
        <f>Calculations!M160-IFERROR((INDEX(#REF!,MATCH('BIFUbC-heat'!$A17,#REF!,0),MATCH('BIFUbC-heat'!L$1,#REF!,0))),0)</f>
        <v>0</v>
      </c>
      <c r="M17" s="326">
        <f>Calculations!N160-IFERROR((INDEX(#REF!,MATCH('BIFUbC-heat'!$A17,#REF!,0),MATCH('BIFUbC-heat'!M$1,#REF!,0))),0)</f>
        <v>0</v>
      </c>
      <c r="N17" s="326">
        <f>Calculations!O160-IFERROR((INDEX(#REF!,MATCH('BIFUbC-heat'!$A17,#REF!,0),MATCH('BIFUbC-heat'!N$1,#REF!,0))),0)</f>
        <v>0</v>
      </c>
      <c r="O17" s="326">
        <f>Calculations!P160-IFERROR((INDEX(#REF!,MATCH('BIFUbC-heat'!$A17,#REF!,0),MATCH('BIFUbC-heat'!O$1,#REF!,0))),0)</f>
        <v>0</v>
      </c>
      <c r="P17" s="326">
        <f>Calculations!Q160-IFERROR((INDEX(#REF!,MATCH('BIFUbC-heat'!$A17,#REF!,0),MATCH('BIFUbC-heat'!P$1,#REF!,0))),0)</f>
        <v>0</v>
      </c>
      <c r="Q17" s="326">
        <f>Calculations!R160-IFERROR((INDEX(#REF!,MATCH('BIFUbC-heat'!$A17,#REF!,0),MATCH('BIFUbC-heat'!Q$1,#REF!,0))),0)</f>
        <v>0</v>
      </c>
      <c r="R17" s="326">
        <f>Calculations!S160-IFERROR((INDEX(#REF!,MATCH('BIFUbC-heat'!$A17,#REF!,0),MATCH('BIFUbC-heat'!R$1,#REF!,0))),0)</f>
        <v>0</v>
      </c>
      <c r="S17" s="326">
        <f>Calculations!T160-IFERROR((INDEX(#REF!,MATCH('BIFUbC-heat'!$A17,#REF!,0),MATCH('BIFUbC-heat'!S$1,#REF!,0))),0)</f>
        <v>0</v>
      </c>
      <c r="T17" s="326">
        <f>Calculations!U160-IFERROR((INDEX(#REF!,MATCH('BIFUbC-heat'!$A17,#REF!,0),MATCH('BIFUbC-heat'!T$1,#REF!,0))),0)</f>
        <v>0</v>
      </c>
      <c r="U17" s="326">
        <f>Calculations!V160-IFERROR((INDEX(#REF!,MATCH('BIFUbC-heat'!$A17,#REF!,0),MATCH('BIFUbC-heat'!U$1,#REF!,0))),0)</f>
        <v>0</v>
      </c>
      <c r="V17" s="326">
        <f>Calculations!W160-IFERROR((INDEX(#REF!,MATCH('BIFUbC-heat'!$A17,#REF!,0),MATCH('BIFUbC-heat'!V$1,#REF!,0))),0)</f>
        <v>0</v>
      </c>
      <c r="W17" s="326">
        <f>Calculations!X160-IFERROR((INDEX(#REF!,MATCH('BIFUbC-heat'!$A17,#REF!,0),MATCH('BIFUbC-heat'!W$1,#REF!,0))),0)</f>
        <v>0</v>
      </c>
      <c r="X17" s="326">
        <f>Calculations!Y160-IFERROR((INDEX(#REF!,MATCH('BIFUbC-heat'!$A17,#REF!,0),MATCH('BIFUbC-heat'!X$1,#REF!,0))),0)</f>
        <v>0</v>
      </c>
      <c r="Y17" s="326">
        <f>Calculations!Z160-IFERROR((INDEX(#REF!,MATCH('BIFUbC-heat'!$A17,#REF!,0),MATCH('BIFUbC-heat'!Y$1,#REF!,0))),0)</f>
        <v>0</v>
      </c>
      <c r="Z17" s="326">
        <f>Calculations!AA160-IFERROR((INDEX(#REF!,MATCH('BIFUbC-heat'!$A17,#REF!,0),MATCH('BIFUbC-heat'!Z$1,#REF!,0))),0)</f>
        <v>0</v>
      </c>
      <c r="AA17" s="326">
        <f>Calculations!AB160-IFERROR((INDEX(#REF!,MATCH('BIFUbC-heat'!$A17,#REF!,0),MATCH('BIFUbC-heat'!AA$1,#REF!,0))),0)</f>
        <v>0</v>
      </c>
      <c r="AB17" s="326">
        <f>Calculations!AC160-IFERROR((INDEX(#REF!,MATCH('BIFUbC-heat'!$A17,#REF!,0),MATCH('BIFUbC-heat'!AB$1,#REF!,0))),0)</f>
        <v>0</v>
      </c>
      <c r="AC17" s="326">
        <f>Calculations!AD160-IFERROR((INDEX(#REF!,MATCH('BIFUbC-heat'!$A17,#REF!,0),MATCH('BIFUbC-heat'!AC$1,#REF!,0))),0)</f>
        <v>0</v>
      </c>
      <c r="AD17" s="326">
        <f>Calculations!AE160-IFERROR((INDEX(#REF!,MATCH('BIFUbC-heat'!$A17,#REF!,0),MATCH('BIFUbC-heat'!AD$1,#REF!,0))),0)</f>
        <v>0</v>
      </c>
      <c r="AE17" s="326">
        <f>Calculations!AF160-IFERROR((INDEX(#REF!,MATCH('BIFUbC-heat'!$A17,#REF!,0),MATCH('BIFUbC-heat'!AE$1,#REF!,0))),0)</f>
        <v>0</v>
      </c>
      <c r="AF17" s="326">
        <f>Calculations!AG160-IFERROR((INDEX(#REF!,MATCH('BIFUbC-heat'!$A17,#REF!,0),MATCH('BIFUbC-heat'!AF$1,#REF!,0))),0)</f>
        <v>0</v>
      </c>
    </row>
    <row r="18" spans="1:32" x14ac:dyDescent="0.35">
      <c r="A18" s="352" t="s">
        <v>629</v>
      </c>
      <c r="B18" s="326">
        <f>Calculations!C161-IFERROR((INDEX(#REF!,MATCH('BIFUbC-heat'!$A18,#REF!,0),MATCH('BIFUbC-heat'!B$1,#REF!,0))),0)</f>
        <v>0</v>
      </c>
      <c r="C18" s="326">
        <f>Calculations!D161-IFERROR((INDEX(#REF!,MATCH('BIFUbC-heat'!$A18,#REF!,0),MATCH('BIFUbC-heat'!C$1,#REF!,0))),0)</f>
        <v>0</v>
      </c>
      <c r="D18" s="326">
        <f>Calculations!E161-IFERROR((INDEX(#REF!,MATCH('BIFUbC-heat'!$A18,#REF!,0),MATCH('BIFUbC-heat'!D$1,#REF!,0))),0)</f>
        <v>0</v>
      </c>
      <c r="E18" s="326">
        <f>Calculations!F161-IFERROR((INDEX(#REF!,MATCH('BIFUbC-heat'!$A18,#REF!,0),MATCH('BIFUbC-heat'!E$1,#REF!,0))),0)</f>
        <v>0</v>
      </c>
      <c r="F18" s="326">
        <f>Calculations!G161-IFERROR((INDEX(#REF!,MATCH('BIFUbC-heat'!$A18,#REF!,0),MATCH('BIFUbC-heat'!F$1,#REF!,0))),0)</f>
        <v>0</v>
      </c>
      <c r="G18" s="326">
        <f>Calculations!H161-IFERROR((INDEX(#REF!,MATCH('BIFUbC-heat'!$A18,#REF!,0),MATCH('BIFUbC-heat'!G$1,#REF!,0))),0)</f>
        <v>0</v>
      </c>
      <c r="H18" s="326">
        <f>Calculations!I161-IFERROR((INDEX(#REF!,MATCH('BIFUbC-heat'!$A18,#REF!,0),MATCH('BIFUbC-heat'!H$1,#REF!,0))),0)</f>
        <v>0</v>
      </c>
      <c r="I18" s="326">
        <f>Calculations!J161-IFERROR((INDEX(#REF!,MATCH('BIFUbC-heat'!$A18,#REF!,0),MATCH('BIFUbC-heat'!I$1,#REF!,0))),0)</f>
        <v>0</v>
      </c>
      <c r="J18" s="326">
        <f>Calculations!K161-IFERROR((INDEX(#REF!,MATCH('BIFUbC-heat'!$A18,#REF!,0),MATCH('BIFUbC-heat'!J$1,#REF!,0))),0)</f>
        <v>0</v>
      </c>
      <c r="K18" s="326">
        <f>Calculations!L161-IFERROR((INDEX(#REF!,MATCH('BIFUbC-heat'!$A18,#REF!,0),MATCH('BIFUbC-heat'!K$1,#REF!,0))),0)</f>
        <v>0</v>
      </c>
      <c r="L18" s="326">
        <f>Calculations!M161-IFERROR((INDEX(#REF!,MATCH('BIFUbC-heat'!$A18,#REF!,0),MATCH('BIFUbC-heat'!L$1,#REF!,0))),0)</f>
        <v>0</v>
      </c>
      <c r="M18" s="326">
        <f>Calculations!N161-IFERROR((INDEX(#REF!,MATCH('BIFUbC-heat'!$A18,#REF!,0),MATCH('BIFUbC-heat'!M$1,#REF!,0))),0)</f>
        <v>0</v>
      </c>
      <c r="N18" s="326">
        <f>Calculations!O161-IFERROR((INDEX(#REF!,MATCH('BIFUbC-heat'!$A18,#REF!,0),MATCH('BIFUbC-heat'!N$1,#REF!,0))),0)</f>
        <v>0</v>
      </c>
      <c r="O18" s="326">
        <f>Calculations!P161-IFERROR((INDEX(#REF!,MATCH('BIFUbC-heat'!$A18,#REF!,0),MATCH('BIFUbC-heat'!O$1,#REF!,0))),0)</f>
        <v>0</v>
      </c>
      <c r="P18" s="326">
        <f>Calculations!Q161-IFERROR((INDEX(#REF!,MATCH('BIFUbC-heat'!$A18,#REF!,0),MATCH('BIFUbC-heat'!P$1,#REF!,0))),0)</f>
        <v>0</v>
      </c>
      <c r="Q18" s="326">
        <f>Calculations!R161-IFERROR((INDEX(#REF!,MATCH('BIFUbC-heat'!$A18,#REF!,0),MATCH('BIFUbC-heat'!Q$1,#REF!,0))),0)</f>
        <v>0</v>
      </c>
      <c r="R18" s="326">
        <f>Calculations!S161-IFERROR((INDEX(#REF!,MATCH('BIFUbC-heat'!$A18,#REF!,0),MATCH('BIFUbC-heat'!R$1,#REF!,0))),0)</f>
        <v>0</v>
      </c>
      <c r="S18" s="326">
        <f>Calculations!T161-IFERROR((INDEX(#REF!,MATCH('BIFUbC-heat'!$A18,#REF!,0),MATCH('BIFUbC-heat'!S$1,#REF!,0))),0)</f>
        <v>0</v>
      </c>
      <c r="T18" s="326">
        <f>Calculations!U161-IFERROR((INDEX(#REF!,MATCH('BIFUbC-heat'!$A18,#REF!,0),MATCH('BIFUbC-heat'!T$1,#REF!,0))),0)</f>
        <v>0</v>
      </c>
      <c r="U18" s="326">
        <f>Calculations!V161-IFERROR((INDEX(#REF!,MATCH('BIFUbC-heat'!$A18,#REF!,0),MATCH('BIFUbC-heat'!U$1,#REF!,0))),0)</f>
        <v>0</v>
      </c>
      <c r="V18" s="326">
        <f>Calculations!W161-IFERROR((INDEX(#REF!,MATCH('BIFUbC-heat'!$A18,#REF!,0),MATCH('BIFUbC-heat'!V$1,#REF!,0))),0)</f>
        <v>0</v>
      </c>
      <c r="W18" s="326">
        <f>Calculations!X161-IFERROR((INDEX(#REF!,MATCH('BIFUbC-heat'!$A18,#REF!,0),MATCH('BIFUbC-heat'!W$1,#REF!,0))),0)</f>
        <v>0</v>
      </c>
      <c r="X18" s="326">
        <f>Calculations!Y161-IFERROR((INDEX(#REF!,MATCH('BIFUbC-heat'!$A18,#REF!,0),MATCH('BIFUbC-heat'!X$1,#REF!,0))),0)</f>
        <v>0</v>
      </c>
      <c r="Y18" s="326">
        <f>Calculations!Z161-IFERROR((INDEX(#REF!,MATCH('BIFUbC-heat'!$A18,#REF!,0),MATCH('BIFUbC-heat'!Y$1,#REF!,0))),0)</f>
        <v>0</v>
      </c>
      <c r="Z18" s="326">
        <f>Calculations!AA161-IFERROR((INDEX(#REF!,MATCH('BIFUbC-heat'!$A18,#REF!,0),MATCH('BIFUbC-heat'!Z$1,#REF!,0))),0)</f>
        <v>0</v>
      </c>
      <c r="AA18" s="326">
        <f>Calculations!AB161-IFERROR((INDEX(#REF!,MATCH('BIFUbC-heat'!$A18,#REF!,0),MATCH('BIFUbC-heat'!AA$1,#REF!,0))),0)</f>
        <v>0</v>
      </c>
      <c r="AB18" s="326">
        <f>Calculations!AC161-IFERROR((INDEX(#REF!,MATCH('BIFUbC-heat'!$A18,#REF!,0),MATCH('BIFUbC-heat'!AB$1,#REF!,0))),0)</f>
        <v>0</v>
      </c>
      <c r="AC18" s="326">
        <f>Calculations!AD161-IFERROR((INDEX(#REF!,MATCH('BIFUbC-heat'!$A18,#REF!,0),MATCH('BIFUbC-heat'!AC$1,#REF!,0))),0)</f>
        <v>0</v>
      </c>
      <c r="AD18" s="326">
        <f>Calculations!AE161-IFERROR((INDEX(#REF!,MATCH('BIFUbC-heat'!$A18,#REF!,0),MATCH('BIFUbC-heat'!AD$1,#REF!,0))),0)</f>
        <v>0</v>
      </c>
      <c r="AE18" s="326">
        <f>Calculations!AF161-IFERROR((INDEX(#REF!,MATCH('BIFUbC-heat'!$A18,#REF!,0),MATCH('BIFUbC-heat'!AE$1,#REF!,0))),0)</f>
        <v>0</v>
      </c>
      <c r="AF18" s="326">
        <f>Calculations!AG161-IFERROR((INDEX(#REF!,MATCH('BIFUbC-heat'!$A18,#REF!,0),MATCH('BIFUbC-heat'!AF$1,#REF!,0))),0)</f>
        <v>0</v>
      </c>
    </row>
    <row r="19" spans="1:32" x14ac:dyDescent="0.35">
      <c r="A19" s="352" t="s">
        <v>630</v>
      </c>
      <c r="B19" s="326">
        <f>Calculations!C162-IFERROR((INDEX(#REF!,MATCH('BIFUbC-heat'!$A19,#REF!,0),MATCH('BIFUbC-heat'!B$1,#REF!,0))),0)</f>
        <v>0</v>
      </c>
      <c r="C19" s="326">
        <f>Calculations!D162-IFERROR((INDEX(#REF!,MATCH('BIFUbC-heat'!$A19,#REF!,0),MATCH('BIFUbC-heat'!C$1,#REF!,0))),0)</f>
        <v>0</v>
      </c>
      <c r="D19" s="326">
        <f>Calculations!E162-IFERROR((INDEX(#REF!,MATCH('BIFUbC-heat'!$A19,#REF!,0),MATCH('BIFUbC-heat'!D$1,#REF!,0))),0)</f>
        <v>0</v>
      </c>
      <c r="E19" s="326">
        <f>Calculations!F162-IFERROR((INDEX(#REF!,MATCH('BIFUbC-heat'!$A19,#REF!,0),MATCH('BIFUbC-heat'!E$1,#REF!,0))),0)</f>
        <v>0</v>
      </c>
      <c r="F19" s="326">
        <f>Calculations!G162-IFERROR((INDEX(#REF!,MATCH('BIFUbC-heat'!$A19,#REF!,0),MATCH('BIFUbC-heat'!F$1,#REF!,0))),0)</f>
        <v>0</v>
      </c>
      <c r="G19" s="326">
        <f>Calculations!H162-IFERROR((INDEX(#REF!,MATCH('BIFUbC-heat'!$A19,#REF!,0),MATCH('BIFUbC-heat'!G$1,#REF!,0))),0)</f>
        <v>0</v>
      </c>
      <c r="H19" s="326">
        <f>Calculations!I162-IFERROR((INDEX(#REF!,MATCH('BIFUbC-heat'!$A19,#REF!,0),MATCH('BIFUbC-heat'!H$1,#REF!,0))),0)</f>
        <v>0</v>
      </c>
      <c r="I19" s="326">
        <f>Calculations!J162-IFERROR((INDEX(#REF!,MATCH('BIFUbC-heat'!$A19,#REF!,0),MATCH('BIFUbC-heat'!I$1,#REF!,0))),0)</f>
        <v>0</v>
      </c>
      <c r="J19" s="326">
        <f>Calculations!K162-IFERROR((INDEX(#REF!,MATCH('BIFUbC-heat'!$A19,#REF!,0),MATCH('BIFUbC-heat'!J$1,#REF!,0))),0)</f>
        <v>0</v>
      </c>
      <c r="K19" s="326">
        <f>Calculations!L162-IFERROR((INDEX(#REF!,MATCH('BIFUbC-heat'!$A19,#REF!,0),MATCH('BIFUbC-heat'!K$1,#REF!,0))),0)</f>
        <v>0</v>
      </c>
      <c r="L19" s="326">
        <f>Calculations!M162-IFERROR((INDEX(#REF!,MATCH('BIFUbC-heat'!$A19,#REF!,0),MATCH('BIFUbC-heat'!L$1,#REF!,0))),0)</f>
        <v>0</v>
      </c>
      <c r="M19" s="326">
        <f>Calculations!N162-IFERROR((INDEX(#REF!,MATCH('BIFUbC-heat'!$A19,#REF!,0),MATCH('BIFUbC-heat'!M$1,#REF!,0))),0)</f>
        <v>0</v>
      </c>
      <c r="N19" s="326">
        <f>Calculations!O162-IFERROR((INDEX(#REF!,MATCH('BIFUbC-heat'!$A19,#REF!,0),MATCH('BIFUbC-heat'!N$1,#REF!,0))),0)</f>
        <v>0</v>
      </c>
      <c r="O19" s="326">
        <f>Calculations!P162-IFERROR((INDEX(#REF!,MATCH('BIFUbC-heat'!$A19,#REF!,0),MATCH('BIFUbC-heat'!O$1,#REF!,0))),0)</f>
        <v>0</v>
      </c>
      <c r="P19" s="326">
        <f>Calculations!Q162-IFERROR((INDEX(#REF!,MATCH('BIFUbC-heat'!$A19,#REF!,0),MATCH('BIFUbC-heat'!P$1,#REF!,0))),0)</f>
        <v>0</v>
      </c>
      <c r="Q19" s="326">
        <f>Calculations!R162-IFERROR((INDEX(#REF!,MATCH('BIFUbC-heat'!$A19,#REF!,0),MATCH('BIFUbC-heat'!Q$1,#REF!,0))),0)</f>
        <v>0</v>
      </c>
      <c r="R19" s="326">
        <f>Calculations!S162-IFERROR((INDEX(#REF!,MATCH('BIFUbC-heat'!$A19,#REF!,0),MATCH('BIFUbC-heat'!R$1,#REF!,0))),0)</f>
        <v>0</v>
      </c>
      <c r="S19" s="326">
        <f>Calculations!T162-IFERROR((INDEX(#REF!,MATCH('BIFUbC-heat'!$A19,#REF!,0),MATCH('BIFUbC-heat'!S$1,#REF!,0))),0)</f>
        <v>0</v>
      </c>
      <c r="T19" s="326">
        <f>Calculations!U162-IFERROR((INDEX(#REF!,MATCH('BIFUbC-heat'!$A19,#REF!,0),MATCH('BIFUbC-heat'!T$1,#REF!,0))),0)</f>
        <v>0</v>
      </c>
      <c r="U19" s="326">
        <f>Calculations!V162-IFERROR((INDEX(#REF!,MATCH('BIFUbC-heat'!$A19,#REF!,0),MATCH('BIFUbC-heat'!U$1,#REF!,0))),0)</f>
        <v>0</v>
      </c>
      <c r="V19" s="326">
        <f>Calculations!W162-IFERROR((INDEX(#REF!,MATCH('BIFUbC-heat'!$A19,#REF!,0),MATCH('BIFUbC-heat'!V$1,#REF!,0))),0)</f>
        <v>0</v>
      </c>
      <c r="W19" s="326">
        <f>Calculations!X162-IFERROR((INDEX(#REF!,MATCH('BIFUbC-heat'!$A19,#REF!,0),MATCH('BIFUbC-heat'!W$1,#REF!,0))),0)</f>
        <v>0</v>
      </c>
      <c r="X19" s="326">
        <f>Calculations!Y162-IFERROR((INDEX(#REF!,MATCH('BIFUbC-heat'!$A19,#REF!,0),MATCH('BIFUbC-heat'!X$1,#REF!,0))),0)</f>
        <v>0</v>
      </c>
      <c r="Y19" s="326">
        <f>Calculations!Z162-IFERROR((INDEX(#REF!,MATCH('BIFUbC-heat'!$A19,#REF!,0),MATCH('BIFUbC-heat'!Y$1,#REF!,0))),0)</f>
        <v>0</v>
      </c>
      <c r="Z19" s="326">
        <f>Calculations!AA162-IFERROR((INDEX(#REF!,MATCH('BIFUbC-heat'!$A19,#REF!,0),MATCH('BIFUbC-heat'!Z$1,#REF!,0))),0)</f>
        <v>0</v>
      </c>
      <c r="AA19" s="326">
        <f>Calculations!AB162-IFERROR((INDEX(#REF!,MATCH('BIFUbC-heat'!$A19,#REF!,0),MATCH('BIFUbC-heat'!AA$1,#REF!,0))),0)</f>
        <v>0</v>
      </c>
      <c r="AB19" s="326">
        <f>Calculations!AC162-IFERROR((INDEX(#REF!,MATCH('BIFUbC-heat'!$A19,#REF!,0),MATCH('BIFUbC-heat'!AB$1,#REF!,0))),0)</f>
        <v>0</v>
      </c>
      <c r="AC19" s="326">
        <f>Calculations!AD162-IFERROR((INDEX(#REF!,MATCH('BIFUbC-heat'!$A19,#REF!,0),MATCH('BIFUbC-heat'!AC$1,#REF!,0))),0)</f>
        <v>0</v>
      </c>
      <c r="AD19" s="326">
        <f>Calculations!AE162-IFERROR((INDEX(#REF!,MATCH('BIFUbC-heat'!$A19,#REF!,0),MATCH('BIFUbC-heat'!AD$1,#REF!,0))),0)</f>
        <v>0</v>
      </c>
      <c r="AE19" s="326">
        <f>Calculations!AF162-IFERROR((INDEX(#REF!,MATCH('BIFUbC-heat'!$A19,#REF!,0),MATCH('BIFUbC-heat'!AE$1,#REF!,0))),0)</f>
        <v>0</v>
      </c>
      <c r="AF19" s="326">
        <f>Calculations!AG162-IFERROR((INDEX(#REF!,MATCH('BIFUbC-heat'!$A19,#REF!,0),MATCH('BIFUbC-heat'!AF$1,#REF!,0))),0)</f>
        <v>0</v>
      </c>
    </row>
    <row r="20" spans="1:32" x14ac:dyDescent="0.35">
      <c r="A20" s="352" t="s">
        <v>631</v>
      </c>
      <c r="B20" s="326">
        <f>Calculations!C163-IFERROR((INDEX(#REF!,MATCH('BIFUbC-heat'!$A20,#REF!,0),MATCH('BIFUbC-heat'!B$1,#REF!,0))),0)</f>
        <v>23703192562970.262</v>
      </c>
      <c r="C20" s="326">
        <f>Calculations!D163-IFERROR((INDEX(#REF!,MATCH('BIFUbC-heat'!$A20,#REF!,0),MATCH('BIFUbC-heat'!C$1,#REF!,0))),0)</f>
        <v>23900549802693.746</v>
      </c>
      <c r="D20" s="326">
        <f>Calculations!E163-IFERROR((INDEX(#REF!,MATCH('BIFUbC-heat'!$A20,#REF!,0),MATCH('BIFUbC-heat'!D$1,#REF!,0))),0)</f>
        <v>24171749598293.531</v>
      </c>
      <c r="E20" s="326">
        <f>Calculations!F163-IFERROR((INDEX(#REF!,MATCH('BIFUbC-heat'!$A20,#REF!,0),MATCH('BIFUbC-heat'!E$1,#REF!,0))),0)</f>
        <v>24296256253057.527</v>
      </c>
      <c r="F20" s="326">
        <f>Calculations!G163-IFERROR((INDEX(#REF!,MATCH('BIFUbC-heat'!$A20,#REF!,0),MATCH('BIFUbC-heat'!F$1,#REF!,0))),0)</f>
        <v>24404797067861.781</v>
      </c>
      <c r="G20" s="326">
        <f>Calculations!H163-IFERROR((INDEX(#REF!,MATCH('BIFUbC-heat'!$A20,#REF!,0),MATCH('BIFUbC-heat'!G$1,#REF!,0))),0)</f>
        <v>24591438578854.52</v>
      </c>
      <c r="H20" s="326">
        <f>Calculations!I163-IFERROR((INDEX(#REF!,MATCH('BIFUbC-heat'!$A20,#REF!,0),MATCH('BIFUbC-heat'!H$1,#REF!,0))),0)</f>
        <v>24747090111456.059</v>
      </c>
      <c r="I20" s="326">
        <f>Calculations!J163-IFERROR((INDEX(#REF!,MATCH('BIFUbC-heat'!$A20,#REF!,0),MATCH('BIFUbC-heat'!I$1,#REF!,0))),0)</f>
        <v>24932897218132.055</v>
      </c>
      <c r="J20" s="326">
        <f>Calculations!K163-IFERROR((INDEX(#REF!,MATCH('BIFUbC-heat'!$A20,#REF!,0),MATCH('BIFUbC-heat'!J$1,#REF!,0))),0)</f>
        <v>25089504364690.824</v>
      </c>
      <c r="K20" s="326">
        <f>Calculations!L163-IFERROR((INDEX(#REF!,MATCH('BIFUbC-heat'!$A20,#REF!,0),MATCH('BIFUbC-heat'!K$1,#REF!,0))),0)</f>
        <v>25245457270107.352</v>
      </c>
      <c r="L20" s="326">
        <f>Calculations!M163-IFERROR((INDEX(#REF!,MATCH('BIFUbC-heat'!$A20,#REF!,0),MATCH('BIFUbC-heat'!L$1,#REF!,0))),0)</f>
        <v>25397666290005.824</v>
      </c>
      <c r="M20" s="326">
        <f>Calculations!N163-IFERROR((INDEX(#REF!,MATCH('BIFUbC-heat'!$A20,#REF!,0),MATCH('BIFUbC-heat'!M$1,#REF!,0))),0)</f>
        <v>25546726088297.313</v>
      </c>
      <c r="N20" s="326">
        <f>Calculations!O163-IFERROR((INDEX(#REF!,MATCH('BIFUbC-heat'!$A20,#REF!,0),MATCH('BIFUbC-heat'!N$1,#REF!,0))),0)</f>
        <v>25660958819576.887</v>
      </c>
      <c r="O20" s="326">
        <f>Calculations!P163-IFERROR((INDEX(#REF!,MATCH('BIFUbC-heat'!$A20,#REF!,0),MATCH('BIFUbC-heat'!O$1,#REF!,0))),0)</f>
        <v>26140766582786.609</v>
      </c>
      <c r="P20" s="326">
        <f>Calculations!Q163-IFERROR((INDEX(#REF!,MATCH('BIFUbC-heat'!$A20,#REF!,0),MATCH('BIFUbC-heat'!P$1,#REF!,0))),0)</f>
        <v>26397104980882.156</v>
      </c>
      <c r="Q20" s="326">
        <f>Calculations!R163-IFERROR((INDEX(#REF!,MATCH('BIFUbC-heat'!$A20,#REF!,0),MATCH('BIFUbC-heat'!Q$1,#REF!,0))),0)</f>
        <v>26451038914556.57</v>
      </c>
      <c r="R20" s="326">
        <f>Calculations!S163-IFERROR((INDEX(#REF!,MATCH('BIFUbC-heat'!$A20,#REF!,0),MATCH('BIFUbC-heat'!R$1,#REF!,0))),0)</f>
        <v>26601559987844.535</v>
      </c>
      <c r="S20" s="326">
        <f>Calculations!T163-IFERROR((INDEX(#REF!,MATCH('BIFUbC-heat'!$A20,#REF!,0),MATCH('BIFUbC-heat'!S$1,#REF!,0))),0)</f>
        <v>26849853972750.496</v>
      </c>
      <c r="T20" s="326">
        <f>Calculations!U163-IFERROR((INDEX(#REF!,MATCH('BIFUbC-heat'!$A20,#REF!,0),MATCH('BIFUbC-heat'!T$1,#REF!,0))),0)</f>
        <v>27137329064250.676</v>
      </c>
      <c r="U20" s="326">
        <f>Calculations!V163-IFERROR((INDEX(#REF!,MATCH('BIFUbC-heat'!$A20,#REF!,0),MATCH('BIFUbC-heat'!U$1,#REF!,0))),0)</f>
        <v>27261762328975.902</v>
      </c>
      <c r="V20" s="326">
        <f>Calculations!W163-IFERROR((INDEX(#REF!,MATCH('BIFUbC-heat'!$A20,#REF!,0),MATCH('BIFUbC-heat'!V$1,#REF!,0))),0)</f>
        <v>27430078001708.828</v>
      </c>
      <c r="W20" s="326">
        <f>Calculations!X163-IFERROR((INDEX(#REF!,MATCH('BIFUbC-heat'!$A20,#REF!,0),MATCH('BIFUbC-heat'!W$1,#REF!,0))),0)</f>
        <v>27766408945626.996</v>
      </c>
      <c r="X20" s="326">
        <f>Calculations!Y163-IFERROR((INDEX(#REF!,MATCH('BIFUbC-heat'!$A20,#REF!,0),MATCH('BIFUbC-heat'!X$1,#REF!,0))),0)</f>
        <v>27890861538190.41</v>
      </c>
      <c r="Y20" s="326">
        <f>Calculations!Z163-IFERROR((INDEX(#REF!,MATCH('BIFUbC-heat'!$A20,#REF!,0),MATCH('BIFUbC-heat'!Y$1,#REF!,0))),0)</f>
        <v>28074944202678.605</v>
      </c>
      <c r="Z20" s="326">
        <f>Calculations!AA163-IFERROR((INDEX(#REF!,MATCH('BIFUbC-heat'!$A20,#REF!,0),MATCH('BIFUbC-heat'!Z$1,#REF!,0))),0)</f>
        <v>28311480647782.371</v>
      </c>
      <c r="AA20" s="326">
        <f>Calculations!AB163-IFERROR((INDEX(#REF!,MATCH('BIFUbC-heat'!$A20,#REF!,0),MATCH('BIFUbC-heat'!AA$1,#REF!,0))),0)</f>
        <v>28566248261902.617</v>
      </c>
      <c r="AB20" s="326">
        <f>Calculations!AC163-IFERROR((INDEX(#REF!,MATCH('BIFUbC-heat'!$A20,#REF!,0),MATCH('BIFUbC-heat'!AB$1,#REF!,0))),0)</f>
        <v>28645017516083.262</v>
      </c>
      <c r="AC20" s="326">
        <f>Calculations!AD163-IFERROR((INDEX(#REF!,MATCH('BIFUbC-heat'!$A20,#REF!,0),MATCH('BIFUbC-heat'!AC$1,#REF!,0))),0)</f>
        <v>28792439526327.727</v>
      </c>
      <c r="AD20" s="326">
        <f>Calculations!AE163-IFERROR((INDEX(#REF!,MATCH('BIFUbC-heat'!$A20,#REF!,0),MATCH('BIFUbC-heat'!AD$1,#REF!,0))),0)</f>
        <v>28899666215885.207</v>
      </c>
      <c r="AE20" s="326">
        <f>Calculations!AF163-IFERROR((INDEX(#REF!,MATCH('BIFUbC-heat'!$A20,#REF!,0),MATCH('BIFUbC-heat'!AE$1,#REF!,0))),0)</f>
        <v>28945919835211.008</v>
      </c>
      <c r="AF20" s="326">
        <f>Calculations!AG163-IFERROR((INDEX(#REF!,MATCH('BIFUbC-heat'!$A20,#REF!,0),MATCH('BIFUbC-heat'!AF$1,#REF!,0))),0)</f>
        <v>28992509889057.371</v>
      </c>
    </row>
    <row r="21" spans="1:32" x14ac:dyDescent="0.35">
      <c r="A21" s="352" t="s">
        <v>632</v>
      </c>
      <c r="B21" s="326">
        <f>Calculations!C164-IFERROR((INDEX(#REF!,MATCH('BIFUbC-heat'!$A21,#REF!,0),MATCH('BIFUbC-heat'!B$1,#REF!,0))),0)</f>
        <v>24804128145619.355</v>
      </c>
      <c r="C21" s="326">
        <f>Calculations!D164-IFERROR((INDEX(#REF!,MATCH('BIFUbC-heat'!$A21,#REF!,0),MATCH('BIFUbC-heat'!C$1,#REF!,0))),0)</f>
        <v>25047203022125.164</v>
      </c>
      <c r="D21" s="326">
        <f>Calculations!E164-IFERROR((INDEX(#REF!,MATCH('BIFUbC-heat'!$A21,#REF!,0),MATCH('BIFUbC-heat'!D$1,#REF!,0))),0)</f>
        <v>25356719768995.875</v>
      </c>
      <c r="E21" s="326">
        <f>Calculations!F164-IFERROR((INDEX(#REF!,MATCH('BIFUbC-heat'!$A21,#REF!,0),MATCH('BIFUbC-heat'!E$1,#REF!,0))),0)</f>
        <v>25489943121240.07</v>
      </c>
      <c r="F21" s="326">
        <f>Calculations!G164-IFERROR((INDEX(#REF!,MATCH('BIFUbC-heat'!$A21,#REF!,0),MATCH('BIFUbC-heat'!F$1,#REF!,0))),0)</f>
        <v>25670478244467.008</v>
      </c>
      <c r="G21" s="326">
        <f>Calculations!H164-IFERROR((INDEX(#REF!,MATCH('BIFUbC-heat'!$A21,#REF!,0),MATCH('BIFUbC-heat'!G$1,#REF!,0))),0)</f>
        <v>25927448711752.863</v>
      </c>
      <c r="H21" s="326">
        <f>Calculations!I164-IFERROR((INDEX(#REF!,MATCH('BIFUbC-heat'!$A21,#REF!,0),MATCH('BIFUbC-heat'!H$1,#REF!,0))),0)</f>
        <v>26156578025439.699</v>
      </c>
      <c r="I21" s="326">
        <f>Calculations!J164-IFERROR((INDEX(#REF!,MATCH('BIFUbC-heat'!$A21,#REF!,0),MATCH('BIFUbC-heat'!I$1,#REF!,0))),0)</f>
        <v>26421546504582.477</v>
      </c>
      <c r="J21" s="326">
        <f>Calculations!K164-IFERROR((INDEX(#REF!,MATCH('BIFUbC-heat'!$A21,#REF!,0),MATCH('BIFUbC-heat'!J$1,#REF!,0))),0)</f>
        <v>26657013895908.773</v>
      </c>
      <c r="K21" s="326">
        <f>Calculations!L164-IFERROR((INDEX(#REF!,MATCH('BIFUbC-heat'!$A21,#REF!,0),MATCH('BIFUbC-heat'!K$1,#REF!,0))),0)</f>
        <v>26892243996744.988</v>
      </c>
      <c r="L21" s="326">
        <f>Calculations!M164-IFERROR((INDEX(#REF!,MATCH('BIFUbC-heat'!$A21,#REF!,0),MATCH('BIFUbC-heat'!L$1,#REF!,0))),0)</f>
        <v>27123729851177.121</v>
      </c>
      <c r="M21" s="326">
        <f>Calculations!N164-IFERROR((INDEX(#REF!,MATCH('BIFUbC-heat'!$A21,#REF!,0),MATCH('BIFUbC-heat'!M$1,#REF!,0))),0)</f>
        <v>27294547860742.848</v>
      </c>
      <c r="N21" s="326">
        <f>Calculations!O164-IFERROR((INDEX(#REF!,MATCH('BIFUbC-heat'!$A21,#REF!,0),MATCH('BIFUbC-heat'!N$1,#REF!,0))),0)</f>
        <v>27460486365698.012</v>
      </c>
      <c r="O21" s="326">
        <f>Calculations!P164-IFERROR((INDEX(#REF!,MATCH('BIFUbC-heat'!$A21,#REF!,0),MATCH('BIFUbC-heat'!O$1,#REF!,0))),0)</f>
        <v>27765610116310.969</v>
      </c>
      <c r="P21" s="326">
        <f>Calculations!Q164-IFERROR((INDEX(#REF!,MATCH('BIFUbC-heat'!$A21,#REF!,0),MATCH('BIFUbC-heat'!P$1,#REF!,0))),0)</f>
        <v>27750190801889.754</v>
      </c>
      <c r="Q21" s="326">
        <f>Calculations!R164-IFERROR((INDEX(#REF!,MATCH('BIFUbC-heat'!$A21,#REF!,0),MATCH('BIFUbC-heat'!Q$1,#REF!,0))),0)</f>
        <v>28137952129192.281</v>
      </c>
      <c r="R21" s="326">
        <f>Calculations!S164-IFERROR((INDEX(#REF!,MATCH('BIFUbC-heat'!$A21,#REF!,0),MATCH('BIFUbC-heat'!R$1,#REF!,0))),0)</f>
        <v>28359921245936.496</v>
      </c>
      <c r="S21" s="326">
        <f>Calculations!T164-IFERROR((INDEX(#REF!,MATCH('BIFUbC-heat'!$A21,#REF!,0),MATCH('BIFUbC-heat'!S$1,#REF!,0))),0)</f>
        <v>28599419192847.309</v>
      </c>
      <c r="T21" s="326">
        <f>Calculations!U164-IFERROR((INDEX(#REF!,MATCH('BIFUbC-heat'!$A21,#REF!,0),MATCH('BIFUbC-heat'!T$1,#REF!,0))),0)</f>
        <v>28790773590905.488</v>
      </c>
      <c r="U21" s="326">
        <f>Calculations!V164-IFERROR((INDEX(#REF!,MATCH('BIFUbC-heat'!$A21,#REF!,0),MATCH('BIFUbC-heat'!U$1,#REF!,0))),0)</f>
        <v>28946805067616.789</v>
      </c>
      <c r="V21" s="326">
        <f>Calculations!W164-IFERROR((INDEX(#REF!,MATCH('BIFUbC-heat'!$A21,#REF!,0),MATCH('BIFUbC-heat'!V$1,#REF!,0))),0)</f>
        <v>29294906275385.633</v>
      </c>
      <c r="W21" s="326">
        <f>Calculations!X164-IFERROR((INDEX(#REF!,MATCH('BIFUbC-heat'!$A21,#REF!,0),MATCH('BIFUbC-heat'!W$1,#REF!,0))),0)</f>
        <v>29837557531725.711</v>
      </c>
      <c r="X21" s="326">
        <f>Calculations!Y164-IFERROR((INDEX(#REF!,MATCH('BIFUbC-heat'!$A21,#REF!,0),MATCH('BIFUbC-heat'!X$1,#REF!,0))),0)</f>
        <v>30236982481183.27</v>
      </c>
      <c r="Y21" s="326">
        <f>Calculations!Z164-IFERROR((INDEX(#REF!,MATCH('BIFUbC-heat'!$A21,#REF!,0),MATCH('BIFUbC-heat'!Y$1,#REF!,0))),0)</f>
        <v>30679000944145.492</v>
      </c>
      <c r="Z21" s="326">
        <f>Calculations!AA164-IFERROR((INDEX(#REF!,MATCH('BIFUbC-heat'!$A21,#REF!,0),MATCH('BIFUbC-heat'!Z$1,#REF!,0))),0)</f>
        <v>31174050400124.359</v>
      </c>
      <c r="AA21" s="326">
        <f>Calculations!AB164-IFERROR((INDEX(#REF!,MATCH('BIFUbC-heat'!$A21,#REF!,0),MATCH('BIFUbC-heat'!AA$1,#REF!,0))),0)</f>
        <v>31604934345037.105</v>
      </c>
      <c r="AB21" s="326">
        <f>Calculations!AC164-IFERROR((INDEX(#REF!,MATCH('BIFUbC-heat'!$A21,#REF!,0),MATCH('BIFUbC-heat'!AB$1,#REF!,0))),0)</f>
        <v>31877714621186.453</v>
      </c>
      <c r="AC21" s="326">
        <f>Calculations!AD164-IFERROR((INDEX(#REF!,MATCH('BIFUbC-heat'!$A21,#REF!,0),MATCH('BIFUbC-heat'!AC$1,#REF!,0))),0)</f>
        <v>32162802433690.258</v>
      </c>
      <c r="AD21" s="326">
        <f>Calculations!AE164-IFERROR((INDEX(#REF!,MATCH('BIFUbC-heat'!$A21,#REF!,0),MATCH('BIFUbC-heat'!AD$1,#REF!,0))),0)</f>
        <v>32497468367786.988</v>
      </c>
      <c r="AE21" s="326">
        <f>Calculations!AF164-IFERROR((INDEX(#REF!,MATCH('BIFUbC-heat'!$A21,#REF!,0),MATCH('BIFUbC-heat'!AE$1,#REF!,0))),0)</f>
        <v>32805497765374.676</v>
      </c>
      <c r="AF21" s="326">
        <f>Calculations!AG164-IFERROR((INDEX(#REF!,MATCH('BIFUbC-heat'!$A21,#REF!,0),MATCH('BIFUbC-heat'!AF$1,#REF!,0))),0)</f>
        <v>33098413610248.547</v>
      </c>
    </row>
    <row r="22" spans="1:32" x14ac:dyDescent="0.35">
      <c r="A22" s="352" t="s">
        <v>633</v>
      </c>
      <c r="B22" s="326">
        <f>Calculations!C165-IFERROR((INDEX(#REF!,MATCH('BIFUbC-heat'!$A22,#REF!,0),MATCH('BIFUbC-heat'!B$1,#REF!,0))),0)</f>
        <v>0</v>
      </c>
      <c r="C22" s="326">
        <f>Calculations!D165-IFERROR((INDEX(#REF!,MATCH('BIFUbC-heat'!$A22,#REF!,0),MATCH('BIFUbC-heat'!C$1,#REF!,0))),0)</f>
        <v>0</v>
      </c>
      <c r="D22" s="326">
        <f>Calculations!E165-IFERROR((INDEX(#REF!,MATCH('BIFUbC-heat'!$A22,#REF!,0),MATCH('BIFUbC-heat'!D$1,#REF!,0))),0)</f>
        <v>0</v>
      </c>
      <c r="E22" s="326">
        <f>Calculations!F165-IFERROR((INDEX(#REF!,MATCH('BIFUbC-heat'!$A22,#REF!,0),MATCH('BIFUbC-heat'!E$1,#REF!,0))),0)</f>
        <v>0</v>
      </c>
      <c r="F22" s="326">
        <f>Calculations!G165-IFERROR((INDEX(#REF!,MATCH('BIFUbC-heat'!$A22,#REF!,0),MATCH('BIFUbC-heat'!F$1,#REF!,0))),0)</f>
        <v>0</v>
      </c>
      <c r="G22" s="326">
        <f>Calculations!H165-IFERROR((INDEX(#REF!,MATCH('BIFUbC-heat'!$A22,#REF!,0),MATCH('BIFUbC-heat'!G$1,#REF!,0))),0)</f>
        <v>0</v>
      </c>
      <c r="H22" s="326">
        <f>Calculations!I165-IFERROR((INDEX(#REF!,MATCH('BIFUbC-heat'!$A22,#REF!,0),MATCH('BIFUbC-heat'!H$1,#REF!,0))),0)</f>
        <v>0</v>
      </c>
      <c r="I22" s="326">
        <f>Calculations!J165-IFERROR((INDEX(#REF!,MATCH('BIFUbC-heat'!$A22,#REF!,0),MATCH('BIFUbC-heat'!I$1,#REF!,0))),0)</f>
        <v>0</v>
      </c>
      <c r="J22" s="326">
        <f>Calculations!K165-IFERROR((INDEX(#REF!,MATCH('BIFUbC-heat'!$A22,#REF!,0),MATCH('BIFUbC-heat'!J$1,#REF!,0))),0)</f>
        <v>0</v>
      </c>
      <c r="K22" s="326">
        <f>Calculations!L165-IFERROR((INDEX(#REF!,MATCH('BIFUbC-heat'!$A22,#REF!,0),MATCH('BIFUbC-heat'!K$1,#REF!,0))),0)</f>
        <v>0</v>
      </c>
      <c r="L22" s="326">
        <f>Calculations!M165-IFERROR((INDEX(#REF!,MATCH('BIFUbC-heat'!$A22,#REF!,0),MATCH('BIFUbC-heat'!L$1,#REF!,0))),0)</f>
        <v>0</v>
      </c>
      <c r="M22" s="326">
        <f>Calculations!N165-IFERROR((INDEX(#REF!,MATCH('BIFUbC-heat'!$A22,#REF!,0),MATCH('BIFUbC-heat'!M$1,#REF!,0))),0)</f>
        <v>0</v>
      </c>
      <c r="N22" s="326">
        <f>Calculations!O165-IFERROR((INDEX(#REF!,MATCH('BIFUbC-heat'!$A22,#REF!,0),MATCH('BIFUbC-heat'!N$1,#REF!,0))),0)</f>
        <v>0</v>
      </c>
      <c r="O22" s="326">
        <f>Calculations!P165-IFERROR((INDEX(#REF!,MATCH('BIFUbC-heat'!$A22,#REF!,0),MATCH('BIFUbC-heat'!O$1,#REF!,0))),0)</f>
        <v>0</v>
      </c>
      <c r="P22" s="326">
        <f>Calculations!Q165-IFERROR((INDEX(#REF!,MATCH('BIFUbC-heat'!$A22,#REF!,0),MATCH('BIFUbC-heat'!P$1,#REF!,0))),0)</f>
        <v>0</v>
      </c>
      <c r="Q22" s="326">
        <f>Calculations!R165-IFERROR((INDEX(#REF!,MATCH('BIFUbC-heat'!$A22,#REF!,0),MATCH('BIFUbC-heat'!Q$1,#REF!,0))),0)</f>
        <v>0</v>
      </c>
      <c r="R22" s="326">
        <f>Calculations!S165-IFERROR((INDEX(#REF!,MATCH('BIFUbC-heat'!$A22,#REF!,0),MATCH('BIFUbC-heat'!R$1,#REF!,0))),0)</f>
        <v>0</v>
      </c>
      <c r="S22" s="326">
        <f>Calculations!T165-IFERROR((INDEX(#REF!,MATCH('BIFUbC-heat'!$A22,#REF!,0),MATCH('BIFUbC-heat'!S$1,#REF!,0))),0)</f>
        <v>0</v>
      </c>
      <c r="T22" s="326">
        <f>Calculations!U165-IFERROR((INDEX(#REF!,MATCH('BIFUbC-heat'!$A22,#REF!,0),MATCH('BIFUbC-heat'!T$1,#REF!,0))),0)</f>
        <v>0</v>
      </c>
      <c r="U22" s="326">
        <f>Calculations!V165-IFERROR((INDEX(#REF!,MATCH('BIFUbC-heat'!$A22,#REF!,0),MATCH('BIFUbC-heat'!U$1,#REF!,0))),0)</f>
        <v>0</v>
      </c>
      <c r="V22" s="326">
        <f>Calculations!W165-IFERROR((INDEX(#REF!,MATCH('BIFUbC-heat'!$A22,#REF!,0),MATCH('BIFUbC-heat'!V$1,#REF!,0))),0)</f>
        <v>0</v>
      </c>
      <c r="W22" s="326">
        <f>Calculations!X165-IFERROR((INDEX(#REF!,MATCH('BIFUbC-heat'!$A22,#REF!,0),MATCH('BIFUbC-heat'!W$1,#REF!,0))),0)</f>
        <v>0</v>
      </c>
      <c r="X22" s="326">
        <f>Calculations!Y165-IFERROR((INDEX(#REF!,MATCH('BIFUbC-heat'!$A22,#REF!,0),MATCH('BIFUbC-heat'!X$1,#REF!,0))),0)</f>
        <v>0</v>
      </c>
      <c r="Y22" s="326">
        <f>Calculations!Z165-IFERROR((INDEX(#REF!,MATCH('BIFUbC-heat'!$A22,#REF!,0),MATCH('BIFUbC-heat'!Y$1,#REF!,0))),0)</f>
        <v>0</v>
      </c>
      <c r="Z22" s="326">
        <f>Calculations!AA165-IFERROR((INDEX(#REF!,MATCH('BIFUbC-heat'!$A22,#REF!,0),MATCH('BIFUbC-heat'!Z$1,#REF!,0))),0)</f>
        <v>0</v>
      </c>
      <c r="AA22" s="326">
        <f>Calculations!AB165-IFERROR((INDEX(#REF!,MATCH('BIFUbC-heat'!$A22,#REF!,0),MATCH('BIFUbC-heat'!AA$1,#REF!,0))),0)</f>
        <v>0</v>
      </c>
      <c r="AB22" s="326">
        <f>Calculations!AC165-IFERROR((INDEX(#REF!,MATCH('BIFUbC-heat'!$A22,#REF!,0),MATCH('BIFUbC-heat'!AB$1,#REF!,0))),0)</f>
        <v>0</v>
      </c>
      <c r="AC22" s="326">
        <f>Calculations!AD165-IFERROR((INDEX(#REF!,MATCH('BIFUbC-heat'!$A22,#REF!,0),MATCH('BIFUbC-heat'!AC$1,#REF!,0))),0)</f>
        <v>0</v>
      </c>
      <c r="AD22" s="326">
        <f>Calculations!AE165-IFERROR((INDEX(#REF!,MATCH('BIFUbC-heat'!$A22,#REF!,0),MATCH('BIFUbC-heat'!AD$1,#REF!,0))),0)</f>
        <v>0</v>
      </c>
      <c r="AE22" s="326">
        <f>Calculations!AF165-IFERROR((INDEX(#REF!,MATCH('BIFUbC-heat'!$A22,#REF!,0),MATCH('BIFUbC-heat'!AE$1,#REF!,0))),0)</f>
        <v>0</v>
      </c>
      <c r="AF22" s="326">
        <f>Calculations!AG165-IFERROR((INDEX(#REF!,MATCH('BIFUbC-heat'!$A22,#REF!,0),MATCH('BIFUbC-heat'!AF$1,#REF!,0))),0)</f>
        <v>0</v>
      </c>
    </row>
    <row r="23" spans="1:32" x14ac:dyDescent="0.35">
      <c r="A23" s="352" t="s">
        <v>634</v>
      </c>
      <c r="B23" s="326">
        <f>Calculations!C166-IFERROR((INDEX(#REF!,MATCH('BIFUbC-heat'!$A23,#REF!,0),MATCH('BIFUbC-heat'!B$1,#REF!,0))),0)</f>
        <v>68620602121989.305</v>
      </c>
      <c r="C23" s="326">
        <f>Calculations!D166-IFERROR((INDEX(#REF!,MATCH('BIFUbC-heat'!$A23,#REF!,0),MATCH('BIFUbC-heat'!C$1,#REF!,0))),0)</f>
        <v>68876034693222.891</v>
      </c>
      <c r="D23" s="326">
        <f>Calculations!E166-IFERROR((INDEX(#REF!,MATCH('BIFUbC-heat'!$A23,#REF!,0),MATCH('BIFUbC-heat'!D$1,#REF!,0))),0)</f>
        <v>69564856192946.516</v>
      </c>
      <c r="E23" s="326">
        <f>Calculations!F166-IFERROR((INDEX(#REF!,MATCH('BIFUbC-heat'!$A23,#REF!,0),MATCH('BIFUbC-heat'!E$1,#REF!,0))),0)</f>
        <v>71285020062671.75</v>
      </c>
      <c r="F23" s="326">
        <f>Calculations!G166-IFERROR((INDEX(#REF!,MATCH('BIFUbC-heat'!$A23,#REF!,0),MATCH('BIFUbC-heat'!F$1,#REF!,0))),0)</f>
        <v>72974721450472.125</v>
      </c>
      <c r="G23" s="326">
        <f>Calculations!H166-IFERROR((INDEX(#REF!,MATCH('BIFUbC-heat'!$A23,#REF!,0),MATCH('BIFUbC-heat'!G$1,#REF!,0))),0)</f>
        <v>73334536960134.5</v>
      </c>
      <c r="H23" s="326">
        <f>Calculations!I166-IFERROR((INDEX(#REF!,MATCH('BIFUbC-heat'!$A23,#REF!,0),MATCH('BIFUbC-heat'!H$1,#REF!,0))),0)</f>
        <v>73757262752502.047</v>
      </c>
      <c r="I23" s="326">
        <f>Calculations!J166-IFERROR((INDEX(#REF!,MATCH('BIFUbC-heat'!$A23,#REF!,0),MATCH('BIFUbC-heat'!I$1,#REF!,0))),0)</f>
        <v>74349673072456.172</v>
      </c>
      <c r="J23" s="326">
        <f>Calculations!K166-IFERROR((INDEX(#REF!,MATCH('BIFUbC-heat'!$A23,#REF!,0),MATCH('BIFUbC-heat'!J$1,#REF!,0))),0)</f>
        <v>76297362545003.953</v>
      </c>
      <c r="K23" s="326">
        <f>Calculations!L166-IFERROR((INDEX(#REF!,MATCH('BIFUbC-heat'!$A23,#REF!,0),MATCH('BIFUbC-heat'!K$1,#REF!,0))),0)</f>
        <v>77498837299074.625</v>
      </c>
      <c r="L23" s="326">
        <f>Calculations!M166-IFERROR((INDEX(#REF!,MATCH('BIFUbC-heat'!$A23,#REF!,0),MATCH('BIFUbC-heat'!L$1,#REF!,0))),0)</f>
        <v>78031855697640.938</v>
      </c>
      <c r="M23" s="326">
        <f>Calculations!N166-IFERROR((INDEX(#REF!,MATCH('BIFUbC-heat'!$A23,#REF!,0),MATCH('BIFUbC-heat'!M$1,#REF!,0))),0)</f>
        <v>78354193853861.375</v>
      </c>
      <c r="N23" s="326">
        <f>Calculations!O166-IFERROR((INDEX(#REF!,MATCH('BIFUbC-heat'!$A23,#REF!,0),MATCH('BIFUbC-heat'!N$1,#REF!,0))),0)</f>
        <v>79775555342270.797</v>
      </c>
      <c r="O23" s="326">
        <f>Calculations!P166-IFERROR((INDEX(#REF!,MATCH('BIFUbC-heat'!$A23,#REF!,0),MATCH('BIFUbC-heat'!O$1,#REF!,0))),0)</f>
        <v>81275073465124.453</v>
      </c>
      <c r="P23" s="326">
        <f>Calculations!Q166-IFERROR((INDEX(#REF!,MATCH('BIFUbC-heat'!$A23,#REF!,0),MATCH('BIFUbC-heat'!P$1,#REF!,0))),0)</f>
        <v>82388241817647.688</v>
      </c>
      <c r="Q23" s="326">
        <f>Calculations!R166-IFERROR((INDEX(#REF!,MATCH('BIFUbC-heat'!$A23,#REF!,0),MATCH('BIFUbC-heat'!Q$1,#REF!,0))),0)</f>
        <v>84454713050531.797</v>
      </c>
      <c r="R23" s="326">
        <f>Calculations!S166-IFERROR((INDEX(#REF!,MATCH('BIFUbC-heat'!$A23,#REF!,0),MATCH('BIFUbC-heat'!R$1,#REF!,0))),0)</f>
        <v>85150899132258.359</v>
      </c>
      <c r="S23" s="326">
        <f>Calculations!T166-IFERROR((INDEX(#REF!,MATCH('BIFUbC-heat'!$A23,#REF!,0),MATCH('BIFUbC-heat'!S$1,#REF!,0))),0)</f>
        <v>85655538111411.891</v>
      </c>
      <c r="T23" s="326">
        <f>Calculations!U166-IFERROR((INDEX(#REF!,MATCH('BIFUbC-heat'!$A23,#REF!,0),MATCH('BIFUbC-heat'!T$1,#REF!,0))),0)</f>
        <v>86229700863751.25</v>
      </c>
      <c r="U23" s="326">
        <f>Calculations!V166-IFERROR((INDEX(#REF!,MATCH('BIFUbC-heat'!$A23,#REF!,0),MATCH('BIFUbC-heat'!U$1,#REF!,0))),0)</f>
        <v>86927373521195.875</v>
      </c>
      <c r="V23" s="326">
        <f>Calculations!W166-IFERROR((INDEX(#REF!,MATCH('BIFUbC-heat'!$A23,#REF!,0),MATCH('BIFUbC-heat'!V$1,#REF!,0))),0)</f>
        <v>87632324597721.547</v>
      </c>
      <c r="W23" s="326">
        <f>Calculations!X166-IFERROR((INDEX(#REF!,MATCH('BIFUbC-heat'!$A23,#REF!,0),MATCH('BIFUbC-heat'!W$1,#REF!,0))),0)</f>
        <v>88293642814388.359</v>
      </c>
      <c r="X23" s="326">
        <f>Calculations!Y166-IFERROR((INDEX(#REF!,MATCH('BIFUbC-heat'!$A23,#REF!,0),MATCH('BIFUbC-heat'!X$1,#REF!,0))),0)</f>
        <v>88941272989702.266</v>
      </c>
      <c r="Y23" s="326">
        <f>Calculations!Z166-IFERROR((INDEX(#REF!,MATCH('BIFUbC-heat'!$A23,#REF!,0),MATCH('BIFUbC-heat'!Y$1,#REF!,0))),0)</f>
        <v>90135321883983.156</v>
      </c>
      <c r="Z23" s="326">
        <f>Calculations!AA166-IFERROR((INDEX(#REF!,MATCH('BIFUbC-heat'!$A23,#REF!,0),MATCH('BIFUbC-heat'!Z$1,#REF!,0))),0)</f>
        <v>91347809135877.734</v>
      </c>
      <c r="AA23" s="326">
        <f>Calculations!AB166-IFERROR((INDEX(#REF!,MATCH('BIFUbC-heat'!$A23,#REF!,0),MATCH('BIFUbC-heat'!AA$1,#REF!,0))),0)</f>
        <v>91355287002184.734</v>
      </c>
      <c r="AB23" s="326">
        <f>Calculations!AC166-IFERROR((INDEX(#REF!,MATCH('BIFUbC-heat'!$A23,#REF!,0),MATCH('BIFUbC-heat'!AB$1,#REF!,0))),0)</f>
        <v>91256372322702.609</v>
      </c>
      <c r="AC23" s="326">
        <f>Calculations!AD166-IFERROR((INDEX(#REF!,MATCH('BIFUbC-heat'!$A23,#REF!,0),MATCH('BIFUbC-heat'!AC$1,#REF!,0))),0)</f>
        <v>91363429841729</v>
      </c>
      <c r="AD23" s="326">
        <f>Calculations!AE166-IFERROR((INDEX(#REF!,MATCH('BIFUbC-heat'!$A23,#REF!,0),MATCH('BIFUbC-heat'!AD$1,#REF!,0))),0)</f>
        <v>92032656752201.906</v>
      </c>
      <c r="AE23" s="326">
        <f>Calculations!AF166-IFERROR((INDEX(#REF!,MATCH('BIFUbC-heat'!$A23,#REF!,0),MATCH('BIFUbC-heat'!AE$1,#REF!,0))),0)</f>
        <v>92495297368697.125</v>
      </c>
      <c r="AF23" s="326">
        <f>Calculations!AG166-IFERROR((INDEX(#REF!,MATCH('BIFUbC-heat'!$A23,#REF!,0),MATCH('BIFUbC-heat'!AF$1,#REF!,0))),0)</f>
        <v>92368012925268.406</v>
      </c>
    </row>
    <row r="24" spans="1:32" x14ac:dyDescent="0.35">
      <c r="A24" s="352" t="s">
        <v>635</v>
      </c>
      <c r="B24" s="326">
        <f>Calculations!C167-IFERROR((INDEX(#REF!,MATCH('BIFUbC-heat'!$A24,#REF!,0),MATCH('BIFUbC-heat'!B$1,#REF!,0))),0)</f>
        <v>0</v>
      </c>
      <c r="C24" s="326">
        <f>Calculations!D167-IFERROR((INDEX(#REF!,MATCH('BIFUbC-heat'!$A24,#REF!,0),MATCH('BIFUbC-heat'!C$1,#REF!,0))),0)</f>
        <v>0</v>
      </c>
      <c r="D24" s="326">
        <f>Calculations!E167-IFERROR((INDEX(#REF!,MATCH('BIFUbC-heat'!$A24,#REF!,0),MATCH('BIFUbC-heat'!D$1,#REF!,0))),0)</f>
        <v>0</v>
      </c>
      <c r="E24" s="326">
        <f>Calculations!F167-IFERROR((INDEX(#REF!,MATCH('BIFUbC-heat'!$A24,#REF!,0),MATCH('BIFUbC-heat'!E$1,#REF!,0))),0)</f>
        <v>0</v>
      </c>
      <c r="F24" s="326">
        <f>Calculations!G167-IFERROR((INDEX(#REF!,MATCH('BIFUbC-heat'!$A24,#REF!,0),MATCH('BIFUbC-heat'!F$1,#REF!,0))),0)</f>
        <v>0</v>
      </c>
      <c r="G24" s="326">
        <f>Calculations!H167-IFERROR((INDEX(#REF!,MATCH('BIFUbC-heat'!$A24,#REF!,0),MATCH('BIFUbC-heat'!G$1,#REF!,0))),0)</f>
        <v>0</v>
      </c>
      <c r="H24" s="326">
        <f>Calculations!I167-IFERROR((INDEX(#REF!,MATCH('BIFUbC-heat'!$A24,#REF!,0),MATCH('BIFUbC-heat'!H$1,#REF!,0))),0)</f>
        <v>0</v>
      </c>
      <c r="I24" s="326">
        <f>Calculations!J167-IFERROR((INDEX(#REF!,MATCH('BIFUbC-heat'!$A24,#REF!,0),MATCH('BIFUbC-heat'!I$1,#REF!,0))),0)</f>
        <v>0</v>
      </c>
      <c r="J24" s="326">
        <f>Calculations!K167-IFERROR((INDEX(#REF!,MATCH('BIFUbC-heat'!$A24,#REF!,0),MATCH('BIFUbC-heat'!J$1,#REF!,0))),0)</f>
        <v>0</v>
      </c>
      <c r="K24" s="326">
        <f>Calculations!L167-IFERROR((INDEX(#REF!,MATCH('BIFUbC-heat'!$A24,#REF!,0),MATCH('BIFUbC-heat'!K$1,#REF!,0))),0)</f>
        <v>0</v>
      </c>
      <c r="L24" s="326">
        <f>Calculations!M167-IFERROR((INDEX(#REF!,MATCH('BIFUbC-heat'!$A24,#REF!,0),MATCH('BIFUbC-heat'!L$1,#REF!,0))),0)</f>
        <v>0</v>
      </c>
      <c r="M24" s="326">
        <f>Calculations!N167-IFERROR((INDEX(#REF!,MATCH('BIFUbC-heat'!$A24,#REF!,0),MATCH('BIFUbC-heat'!M$1,#REF!,0))),0)</f>
        <v>0</v>
      </c>
      <c r="N24" s="326">
        <f>Calculations!O167-IFERROR((INDEX(#REF!,MATCH('BIFUbC-heat'!$A24,#REF!,0),MATCH('BIFUbC-heat'!N$1,#REF!,0))),0)</f>
        <v>0</v>
      </c>
      <c r="O24" s="326">
        <f>Calculations!P167-IFERROR((INDEX(#REF!,MATCH('BIFUbC-heat'!$A24,#REF!,0),MATCH('BIFUbC-heat'!O$1,#REF!,0))),0)</f>
        <v>0</v>
      </c>
      <c r="P24" s="326">
        <f>Calculations!Q167-IFERROR((INDEX(#REF!,MATCH('BIFUbC-heat'!$A24,#REF!,0),MATCH('BIFUbC-heat'!P$1,#REF!,0))),0)</f>
        <v>0</v>
      </c>
      <c r="Q24" s="326">
        <f>Calculations!R167-IFERROR((INDEX(#REF!,MATCH('BIFUbC-heat'!$A24,#REF!,0),MATCH('BIFUbC-heat'!Q$1,#REF!,0))),0)</f>
        <v>0</v>
      </c>
      <c r="R24" s="326">
        <f>Calculations!S167-IFERROR((INDEX(#REF!,MATCH('BIFUbC-heat'!$A24,#REF!,0),MATCH('BIFUbC-heat'!R$1,#REF!,0))),0)</f>
        <v>0</v>
      </c>
      <c r="S24" s="326">
        <f>Calculations!T167-IFERROR((INDEX(#REF!,MATCH('BIFUbC-heat'!$A24,#REF!,0),MATCH('BIFUbC-heat'!S$1,#REF!,0))),0)</f>
        <v>0</v>
      </c>
      <c r="T24" s="326">
        <f>Calculations!U167-IFERROR((INDEX(#REF!,MATCH('BIFUbC-heat'!$A24,#REF!,0),MATCH('BIFUbC-heat'!T$1,#REF!,0))),0)</f>
        <v>0</v>
      </c>
      <c r="U24" s="326">
        <f>Calculations!V167-IFERROR((INDEX(#REF!,MATCH('BIFUbC-heat'!$A24,#REF!,0),MATCH('BIFUbC-heat'!U$1,#REF!,0))),0)</f>
        <v>0</v>
      </c>
      <c r="V24" s="326">
        <f>Calculations!W167-IFERROR((INDEX(#REF!,MATCH('BIFUbC-heat'!$A24,#REF!,0),MATCH('BIFUbC-heat'!V$1,#REF!,0))),0)</f>
        <v>0</v>
      </c>
      <c r="W24" s="326">
        <f>Calculations!X167-IFERROR((INDEX(#REF!,MATCH('BIFUbC-heat'!$A24,#REF!,0),MATCH('BIFUbC-heat'!W$1,#REF!,0))),0)</f>
        <v>0</v>
      </c>
      <c r="X24" s="326">
        <f>Calculations!Y167-IFERROR((INDEX(#REF!,MATCH('BIFUbC-heat'!$A24,#REF!,0),MATCH('BIFUbC-heat'!X$1,#REF!,0))),0)</f>
        <v>0</v>
      </c>
      <c r="Y24" s="326">
        <f>Calculations!Z167-IFERROR((INDEX(#REF!,MATCH('BIFUbC-heat'!$A24,#REF!,0),MATCH('BIFUbC-heat'!Y$1,#REF!,0))),0)</f>
        <v>0</v>
      </c>
      <c r="Z24" s="326">
        <f>Calculations!AA167-IFERROR((INDEX(#REF!,MATCH('BIFUbC-heat'!$A24,#REF!,0),MATCH('BIFUbC-heat'!Z$1,#REF!,0))),0)</f>
        <v>0</v>
      </c>
      <c r="AA24" s="326">
        <f>Calculations!AB167-IFERROR((INDEX(#REF!,MATCH('BIFUbC-heat'!$A24,#REF!,0),MATCH('BIFUbC-heat'!AA$1,#REF!,0))),0)</f>
        <v>0</v>
      </c>
      <c r="AB24" s="326">
        <f>Calculations!AC167-IFERROR((INDEX(#REF!,MATCH('BIFUbC-heat'!$A24,#REF!,0),MATCH('BIFUbC-heat'!AB$1,#REF!,0))),0)</f>
        <v>0</v>
      </c>
      <c r="AC24" s="326">
        <f>Calculations!AD167-IFERROR((INDEX(#REF!,MATCH('BIFUbC-heat'!$A24,#REF!,0),MATCH('BIFUbC-heat'!AC$1,#REF!,0))),0)</f>
        <v>0</v>
      </c>
      <c r="AD24" s="326">
        <f>Calculations!AE167-IFERROR((INDEX(#REF!,MATCH('BIFUbC-heat'!$A24,#REF!,0),MATCH('BIFUbC-heat'!AD$1,#REF!,0))),0)</f>
        <v>0</v>
      </c>
      <c r="AE24" s="326">
        <f>Calculations!AF167-IFERROR((INDEX(#REF!,MATCH('BIFUbC-heat'!$A24,#REF!,0),MATCH('BIFUbC-heat'!AE$1,#REF!,0))),0)</f>
        <v>0</v>
      </c>
      <c r="AF24" s="326">
        <f>Calculations!AG167-IFERROR((INDEX(#REF!,MATCH('BIFUbC-heat'!$A24,#REF!,0),MATCH('BIFUbC-heat'!AF$1,#REF!,0))),0)</f>
        <v>0</v>
      </c>
    </row>
    <row r="25" spans="1:32" x14ac:dyDescent="0.35">
      <c r="A25" s="352" t="s">
        <v>636</v>
      </c>
      <c r="B25" s="326">
        <f>Calculations!C168-IFERROR((INDEX(#REF!,MATCH('BIFUbC-heat'!$A25,#REF!,0),MATCH('BIFUbC-heat'!B$1,#REF!,0))),0)</f>
        <v>0</v>
      </c>
      <c r="C25" s="326">
        <f>Calculations!D168-IFERROR((INDEX(#REF!,MATCH('BIFUbC-heat'!$A25,#REF!,0),MATCH('BIFUbC-heat'!C$1,#REF!,0))),0)</f>
        <v>0</v>
      </c>
      <c r="D25" s="326">
        <f>Calculations!E168-IFERROR((INDEX(#REF!,MATCH('BIFUbC-heat'!$A25,#REF!,0),MATCH('BIFUbC-heat'!D$1,#REF!,0))),0)</f>
        <v>0</v>
      </c>
      <c r="E25" s="326">
        <f>Calculations!F168-IFERROR((INDEX(#REF!,MATCH('BIFUbC-heat'!$A25,#REF!,0),MATCH('BIFUbC-heat'!E$1,#REF!,0))),0)</f>
        <v>0</v>
      </c>
      <c r="F25" s="326">
        <f>Calculations!G168-IFERROR((INDEX(#REF!,MATCH('BIFUbC-heat'!$A25,#REF!,0),MATCH('BIFUbC-heat'!F$1,#REF!,0))),0)</f>
        <v>0</v>
      </c>
      <c r="G25" s="326">
        <f>Calculations!H168-IFERROR((INDEX(#REF!,MATCH('BIFUbC-heat'!$A25,#REF!,0),MATCH('BIFUbC-heat'!G$1,#REF!,0))),0)</f>
        <v>0</v>
      </c>
      <c r="H25" s="326">
        <f>Calculations!I168-IFERROR((INDEX(#REF!,MATCH('BIFUbC-heat'!$A25,#REF!,0),MATCH('BIFUbC-heat'!H$1,#REF!,0))),0)</f>
        <v>0</v>
      </c>
      <c r="I25" s="326">
        <f>Calculations!J168-IFERROR((INDEX(#REF!,MATCH('BIFUbC-heat'!$A25,#REF!,0),MATCH('BIFUbC-heat'!I$1,#REF!,0))),0)</f>
        <v>0</v>
      </c>
      <c r="J25" s="326">
        <f>Calculations!K168-IFERROR((INDEX(#REF!,MATCH('BIFUbC-heat'!$A25,#REF!,0),MATCH('BIFUbC-heat'!J$1,#REF!,0))),0)</f>
        <v>0</v>
      </c>
      <c r="K25" s="326">
        <f>Calculations!L168-IFERROR((INDEX(#REF!,MATCH('BIFUbC-heat'!$A25,#REF!,0),MATCH('BIFUbC-heat'!K$1,#REF!,0))),0)</f>
        <v>0</v>
      </c>
      <c r="L25" s="326">
        <f>Calculations!M168-IFERROR((INDEX(#REF!,MATCH('BIFUbC-heat'!$A25,#REF!,0),MATCH('BIFUbC-heat'!L$1,#REF!,0))),0)</f>
        <v>0</v>
      </c>
      <c r="M25" s="326">
        <f>Calculations!N168-IFERROR((INDEX(#REF!,MATCH('BIFUbC-heat'!$A25,#REF!,0),MATCH('BIFUbC-heat'!M$1,#REF!,0))),0)</f>
        <v>0</v>
      </c>
      <c r="N25" s="326">
        <f>Calculations!O168-IFERROR((INDEX(#REF!,MATCH('BIFUbC-heat'!$A25,#REF!,0),MATCH('BIFUbC-heat'!N$1,#REF!,0))),0)</f>
        <v>0</v>
      </c>
      <c r="O25" s="326">
        <f>Calculations!P168-IFERROR((INDEX(#REF!,MATCH('BIFUbC-heat'!$A25,#REF!,0),MATCH('BIFUbC-heat'!O$1,#REF!,0))),0)</f>
        <v>0</v>
      </c>
      <c r="P25" s="326">
        <f>Calculations!Q168-IFERROR((INDEX(#REF!,MATCH('BIFUbC-heat'!$A25,#REF!,0),MATCH('BIFUbC-heat'!P$1,#REF!,0))),0)</f>
        <v>0</v>
      </c>
      <c r="Q25" s="326">
        <f>Calculations!R168-IFERROR((INDEX(#REF!,MATCH('BIFUbC-heat'!$A25,#REF!,0),MATCH('BIFUbC-heat'!Q$1,#REF!,0))),0)</f>
        <v>0</v>
      </c>
      <c r="R25" s="326">
        <f>Calculations!S168-IFERROR((INDEX(#REF!,MATCH('BIFUbC-heat'!$A25,#REF!,0),MATCH('BIFUbC-heat'!R$1,#REF!,0))),0)</f>
        <v>0</v>
      </c>
      <c r="S25" s="326">
        <f>Calculations!T168-IFERROR((INDEX(#REF!,MATCH('BIFUbC-heat'!$A25,#REF!,0),MATCH('BIFUbC-heat'!S$1,#REF!,0))),0)</f>
        <v>0</v>
      </c>
      <c r="T25" s="326">
        <f>Calculations!U168-IFERROR((INDEX(#REF!,MATCH('BIFUbC-heat'!$A25,#REF!,0),MATCH('BIFUbC-heat'!T$1,#REF!,0))),0)</f>
        <v>0</v>
      </c>
      <c r="U25" s="326">
        <f>Calculations!V168-IFERROR((INDEX(#REF!,MATCH('BIFUbC-heat'!$A25,#REF!,0),MATCH('BIFUbC-heat'!U$1,#REF!,0))),0)</f>
        <v>0</v>
      </c>
      <c r="V25" s="326">
        <f>Calculations!W168-IFERROR((INDEX(#REF!,MATCH('BIFUbC-heat'!$A25,#REF!,0),MATCH('BIFUbC-heat'!V$1,#REF!,0))),0)</f>
        <v>0</v>
      </c>
      <c r="W25" s="326">
        <f>Calculations!X168-IFERROR((INDEX(#REF!,MATCH('BIFUbC-heat'!$A25,#REF!,0),MATCH('BIFUbC-heat'!W$1,#REF!,0))),0)</f>
        <v>0</v>
      </c>
      <c r="X25" s="326">
        <f>Calculations!Y168-IFERROR((INDEX(#REF!,MATCH('BIFUbC-heat'!$A25,#REF!,0),MATCH('BIFUbC-heat'!X$1,#REF!,0))),0)</f>
        <v>0</v>
      </c>
      <c r="Y25" s="326">
        <f>Calculations!Z168-IFERROR((INDEX(#REF!,MATCH('BIFUbC-heat'!$A25,#REF!,0),MATCH('BIFUbC-heat'!Y$1,#REF!,0))),0)</f>
        <v>0</v>
      </c>
      <c r="Z25" s="326">
        <f>Calculations!AA168-IFERROR((INDEX(#REF!,MATCH('BIFUbC-heat'!$A25,#REF!,0),MATCH('BIFUbC-heat'!Z$1,#REF!,0))),0)</f>
        <v>0</v>
      </c>
      <c r="AA25" s="326">
        <f>Calculations!AB168-IFERROR((INDEX(#REF!,MATCH('BIFUbC-heat'!$A25,#REF!,0),MATCH('BIFUbC-heat'!AA$1,#REF!,0))),0)</f>
        <v>0</v>
      </c>
      <c r="AB25" s="326">
        <f>Calculations!AC168-IFERROR((INDEX(#REF!,MATCH('BIFUbC-heat'!$A25,#REF!,0),MATCH('BIFUbC-heat'!AB$1,#REF!,0))),0)</f>
        <v>0</v>
      </c>
      <c r="AC25" s="326">
        <f>Calculations!AD168-IFERROR((INDEX(#REF!,MATCH('BIFUbC-heat'!$A25,#REF!,0),MATCH('BIFUbC-heat'!AC$1,#REF!,0))),0)</f>
        <v>0</v>
      </c>
      <c r="AD25" s="326">
        <f>Calculations!AE168-IFERROR((INDEX(#REF!,MATCH('BIFUbC-heat'!$A25,#REF!,0),MATCH('BIFUbC-heat'!AD$1,#REF!,0))),0)</f>
        <v>0</v>
      </c>
      <c r="AE25" s="326">
        <f>Calculations!AF168-IFERROR((INDEX(#REF!,MATCH('BIFUbC-heat'!$A25,#REF!,0),MATCH('BIFUbC-heat'!AE$1,#REF!,0))),0)</f>
        <v>0</v>
      </c>
      <c r="AF25" s="326">
        <f>Calculations!AG168-IFERROR((INDEX(#REF!,MATCH('BIFUbC-heat'!$A25,#REF!,0),MATCH('BIFUbC-heat'!AF$1,#REF!,0))),0)</f>
        <v>0</v>
      </c>
    </row>
    <row r="26" spans="1:32" x14ac:dyDescent="0.35">
      <c r="A26" s="352" t="s">
        <v>637</v>
      </c>
      <c r="B26" s="326">
        <f>Calculations!C169-IFERROR((INDEX(#REF!,MATCH('BIFUbC-heat'!$A26,#REF!,0),MATCH('BIFUbC-heat'!B$1,#REF!,0))),0)</f>
        <v>0</v>
      </c>
      <c r="C26" s="326">
        <f>Calculations!D169-IFERROR((INDEX(#REF!,MATCH('BIFUbC-heat'!$A26,#REF!,0),MATCH('BIFUbC-heat'!C$1,#REF!,0))),0)</f>
        <v>0</v>
      </c>
      <c r="D26" s="326">
        <f>Calculations!E169-IFERROR((INDEX(#REF!,MATCH('BIFUbC-heat'!$A26,#REF!,0),MATCH('BIFUbC-heat'!D$1,#REF!,0))),0)</f>
        <v>0</v>
      </c>
      <c r="E26" s="326">
        <f>Calculations!F169-IFERROR((INDEX(#REF!,MATCH('BIFUbC-heat'!$A26,#REF!,0),MATCH('BIFUbC-heat'!E$1,#REF!,0))),0)</f>
        <v>0</v>
      </c>
      <c r="F26" s="326">
        <f>Calculations!G169-IFERROR((INDEX(#REF!,MATCH('BIFUbC-heat'!$A26,#REF!,0),MATCH('BIFUbC-heat'!F$1,#REF!,0))),0)</f>
        <v>0</v>
      </c>
      <c r="G26" s="326">
        <f>Calculations!H169-IFERROR((INDEX(#REF!,MATCH('BIFUbC-heat'!$A26,#REF!,0),MATCH('BIFUbC-heat'!G$1,#REF!,0))),0)</f>
        <v>0</v>
      </c>
      <c r="H26" s="326">
        <f>Calculations!I169-IFERROR((INDEX(#REF!,MATCH('BIFUbC-heat'!$A26,#REF!,0),MATCH('BIFUbC-heat'!H$1,#REF!,0))),0)</f>
        <v>0</v>
      </c>
      <c r="I26" s="326">
        <f>Calculations!J169-IFERROR((INDEX(#REF!,MATCH('BIFUbC-heat'!$A26,#REF!,0),MATCH('BIFUbC-heat'!I$1,#REF!,0))),0)</f>
        <v>0</v>
      </c>
      <c r="J26" s="326">
        <f>Calculations!K169-IFERROR((INDEX(#REF!,MATCH('BIFUbC-heat'!$A26,#REF!,0),MATCH('BIFUbC-heat'!J$1,#REF!,0))),0)</f>
        <v>0</v>
      </c>
      <c r="K26" s="326">
        <f>Calculations!L169-IFERROR((INDEX(#REF!,MATCH('BIFUbC-heat'!$A26,#REF!,0),MATCH('BIFUbC-heat'!K$1,#REF!,0))),0)</f>
        <v>0</v>
      </c>
      <c r="L26" s="326">
        <f>Calculations!M169-IFERROR((INDEX(#REF!,MATCH('BIFUbC-heat'!$A26,#REF!,0),MATCH('BIFUbC-heat'!L$1,#REF!,0))),0)</f>
        <v>0</v>
      </c>
      <c r="M26" s="326">
        <f>Calculations!N169-IFERROR((INDEX(#REF!,MATCH('BIFUbC-heat'!$A26,#REF!,0),MATCH('BIFUbC-heat'!M$1,#REF!,0))),0)</f>
        <v>0</v>
      </c>
      <c r="N26" s="326">
        <f>Calculations!O169-IFERROR((INDEX(#REF!,MATCH('BIFUbC-heat'!$A26,#REF!,0),MATCH('BIFUbC-heat'!N$1,#REF!,0))),0)</f>
        <v>0</v>
      </c>
      <c r="O26" s="326">
        <f>Calculations!P169-IFERROR((INDEX(#REF!,MATCH('BIFUbC-heat'!$A26,#REF!,0),MATCH('BIFUbC-heat'!O$1,#REF!,0))),0)</f>
        <v>0</v>
      </c>
      <c r="P26" s="326">
        <f>Calculations!Q169-IFERROR((INDEX(#REF!,MATCH('BIFUbC-heat'!$A26,#REF!,0),MATCH('BIFUbC-heat'!P$1,#REF!,0))),0)</f>
        <v>0</v>
      </c>
      <c r="Q26" s="326">
        <f>Calculations!R169-IFERROR((INDEX(#REF!,MATCH('BIFUbC-heat'!$A26,#REF!,0),MATCH('BIFUbC-heat'!Q$1,#REF!,0))),0)</f>
        <v>0</v>
      </c>
      <c r="R26" s="326">
        <f>Calculations!S169-IFERROR((INDEX(#REF!,MATCH('BIFUbC-heat'!$A26,#REF!,0),MATCH('BIFUbC-heat'!R$1,#REF!,0))),0)</f>
        <v>0</v>
      </c>
      <c r="S26" s="326">
        <f>Calculations!T169-IFERROR((INDEX(#REF!,MATCH('BIFUbC-heat'!$A26,#REF!,0),MATCH('BIFUbC-heat'!S$1,#REF!,0))),0)</f>
        <v>0</v>
      </c>
      <c r="T26" s="326">
        <f>Calculations!U169-IFERROR((INDEX(#REF!,MATCH('BIFUbC-heat'!$A26,#REF!,0),MATCH('BIFUbC-heat'!T$1,#REF!,0))),0)</f>
        <v>0</v>
      </c>
      <c r="U26" s="326">
        <f>Calculations!V169-IFERROR((INDEX(#REF!,MATCH('BIFUbC-heat'!$A26,#REF!,0),MATCH('BIFUbC-heat'!U$1,#REF!,0))),0)</f>
        <v>0</v>
      </c>
      <c r="V26" s="326">
        <f>Calculations!W169-IFERROR((INDEX(#REF!,MATCH('BIFUbC-heat'!$A26,#REF!,0),MATCH('BIFUbC-heat'!V$1,#REF!,0))),0)</f>
        <v>0</v>
      </c>
      <c r="W26" s="326">
        <f>Calculations!X169-IFERROR((INDEX(#REF!,MATCH('BIFUbC-heat'!$A26,#REF!,0),MATCH('BIFUbC-heat'!W$1,#REF!,0))),0)</f>
        <v>0</v>
      </c>
      <c r="X26" s="326">
        <f>Calculations!Y169-IFERROR((INDEX(#REF!,MATCH('BIFUbC-heat'!$A26,#REF!,0),MATCH('BIFUbC-heat'!X$1,#REF!,0))),0)</f>
        <v>0</v>
      </c>
      <c r="Y26" s="326">
        <f>Calculations!Z169-IFERROR((INDEX(#REF!,MATCH('BIFUbC-heat'!$A26,#REF!,0),MATCH('BIFUbC-heat'!Y$1,#REF!,0))),0)</f>
        <v>0</v>
      </c>
      <c r="Z26" s="326">
        <f>Calculations!AA169-IFERROR((INDEX(#REF!,MATCH('BIFUbC-heat'!$A26,#REF!,0),MATCH('BIFUbC-heat'!Z$1,#REF!,0))),0)</f>
        <v>0</v>
      </c>
      <c r="AA26" s="326">
        <f>Calculations!AB169-IFERROR((INDEX(#REF!,MATCH('BIFUbC-heat'!$A26,#REF!,0),MATCH('BIFUbC-heat'!AA$1,#REF!,0))),0)</f>
        <v>0</v>
      </c>
      <c r="AB26" s="326">
        <f>Calculations!AC169-IFERROR((INDEX(#REF!,MATCH('BIFUbC-heat'!$A26,#REF!,0),MATCH('BIFUbC-heat'!AB$1,#REF!,0))),0)</f>
        <v>0</v>
      </c>
      <c r="AC26" s="326">
        <f>Calculations!AD169-IFERROR((INDEX(#REF!,MATCH('BIFUbC-heat'!$A26,#REF!,0),MATCH('BIFUbC-heat'!AC$1,#REF!,0))),0)</f>
        <v>0</v>
      </c>
      <c r="AD26" s="326">
        <f>Calculations!AE169-IFERROR((INDEX(#REF!,MATCH('BIFUbC-heat'!$A26,#REF!,0),MATCH('BIFUbC-heat'!AD$1,#REF!,0))),0)</f>
        <v>0</v>
      </c>
      <c r="AE26" s="326">
        <f>Calculations!AF169-IFERROR((INDEX(#REF!,MATCH('BIFUbC-heat'!$A26,#REF!,0),MATCH('BIFUbC-heat'!AE$1,#REF!,0))),0)</f>
        <v>0</v>
      </c>
      <c r="AF26" s="326">
        <f>Calculations!AG169-IFERROR((INDEX(#REF!,MATCH('BIFUbC-heat'!$A26,#REF!,0),MATCH('BIFUbC-heat'!AF$1,#REF!,0))),0)</f>
        <v>0</v>
      </c>
    </row>
    <row r="30" spans="1:32" x14ac:dyDescent="0.35">
      <c r="D30" s="507"/>
    </row>
    <row r="31" spans="1:32" x14ac:dyDescent="0.35">
      <c r="D31" s="507"/>
      <c r="E31" s="352"/>
    </row>
    <row r="32" spans="1:32" x14ac:dyDescent="0.35">
      <c r="D32" s="507"/>
      <c r="E32" s="352"/>
    </row>
    <row r="33" spans="4:5" x14ac:dyDescent="0.35">
      <c r="D33" s="507"/>
      <c r="E33" s="352"/>
    </row>
    <row r="34" spans="4:5" x14ac:dyDescent="0.35">
      <c r="D34" s="507"/>
      <c r="E34" s="352"/>
    </row>
    <row r="35" spans="4:5" x14ac:dyDescent="0.35">
      <c r="D35" s="507"/>
      <c r="E35" s="352"/>
    </row>
    <row r="36" spans="4:5" x14ac:dyDescent="0.35">
      <c r="D36" s="507"/>
      <c r="E36" s="352"/>
    </row>
    <row r="37" spans="4:5" x14ac:dyDescent="0.35">
      <c r="D37" s="507"/>
      <c r="E37" s="352"/>
    </row>
    <row r="38" spans="4:5" x14ac:dyDescent="0.35">
      <c r="D38" s="507"/>
      <c r="E38" s="352"/>
    </row>
    <row r="39" spans="4:5" x14ac:dyDescent="0.35">
      <c r="D39" s="507"/>
      <c r="E39" s="352"/>
    </row>
    <row r="40" spans="4:5" x14ac:dyDescent="0.35">
      <c r="D40" s="507"/>
      <c r="E40" s="352"/>
    </row>
    <row r="41" spans="4:5" x14ac:dyDescent="0.35">
      <c r="D41" s="507"/>
      <c r="E41" s="352"/>
    </row>
    <row r="42" spans="4:5" x14ac:dyDescent="0.35">
      <c r="D42" s="507"/>
      <c r="E42" s="352"/>
    </row>
    <row r="43" spans="4:5" x14ac:dyDescent="0.35">
      <c r="D43" s="507"/>
      <c r="E43" s="352"/>
    </row>
    <row r="44" spans="4:5" x14ac:dyDescent="0.35">
      <c r="D44" s="507"/>
      <c r="E44" s="352"/>
    </row>
    <row r="45" spans="4:5" x14ac:dyDescent="0.35">
      <c r="D45" s="507"/>
      <c r="E45" s="352"/>
    </row>
    <row r="46" spans="4:5" x14ac:dyDescent="0.35">
      <c r="D46" s="507"/>
      <c r="E46" s="352"/>
    </row>
    <row r="47" spans="4:5" x14ac:dyDescent="0.35">
      <c r="D47" s="507"/>
      <c r="E47" s="352"/>
    </row>
    <row r="48" spans="4:5" x14ac:dyDescent="0.35">
      <c r="D48" s="507"/>
      <c r="E48" s="352"/>
    </row>
    <row r="49" spans="4:5" x14ac:dyDescent="0.35">
      <c r="D49" s="507"/>
      <c r="E49" s="352"/>
    </row>
    <row r="50" spans="4:5" x14ac:dyDescent="0.35">
      <c r="D50" s="507"/>
      <c r="E50" s="352"/>
    </row>
    <row r="51" spans="4:5" x14ac:dyDescent="0.35">
      <c r="D51" s="507"/>
      <c r="E51" s="352"/>
    </row>
    <row r="52" spans="4:5" x14ac:dyDescent="0.35">
      <c r="D52" s="507"/>
      <c r="E52" s="352"/>
    </row>
    <row r="53" spans="4:5" x14ac:dyDescent="0.35">
      <c r="D53" s="507"/>
      <c r="E53" s="352"/>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499984740745262"/>
  </sheetPr>
  <dimension ref="A1:AF26"/>
  <sheetViews>
    <sheetView workbookViewId="0">
      <selection activeCell="B10" sqref="B10"/>
    </sheetView>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35">
      <c r="A3" s="352"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35">
      <c r="A4" s="352" t="s">
        <v>615</v>
      </c>
      <c r="B4" s="3">
        <f>Calculations!C174</f>
        <v>0</v>
      </c>
      <c r="C4" s="3">
        <f>Calculations!D174</f>
        <v>0</v>
      </c>
      <c r="D4" s="3">
        <f>Calculations!E174</f>
        <v>0</v>
      </c>
      <c r="E4" s="3">
        <f>Calculations!F174</f>
        <v>0</v>
      </c>
      <c r="F4" s="3">
        <f>Calculations!G174</f>
        <v>0</v>
      </c>
      <c r="G4" s="3">
        <f>Calculations!H174</f>
        <v>0</v>
      </c>
      <c r="H4" s="3">
        <f>Calculations!I174</f>
        <v>0</v>
      </c>
      <c r="I4" s="3">
        <f>Calculations!J174</f>
        <v>0</v>
      </c>
      <c r="J4" s="3">
        <f>Calculations!K174</f>
        <v>0</v>
      </c>
      <c r="K4" s="3">
        <f>Calculations!L174</f>
        <v>0</v>
      </c>
      <c r="L4" s="3">
        <f>Calculations!M174</f>
        <v>0</v>
      </c>
      <c r="M4" s="3">
        <f>Calculations!N174</f>
        <v>0</v>
      </c>
      <c r="N4" s="3">
        <f>Calculations!O174</f>
        <v>0</v>
      </c>
      <c r="O4" s="3">
        <f>Calculations!P174</f>
        <v>0</v>
      </c>
      <c r="P4" s="3">
        <f>Calculations!Q174</f>
        <v>0</v>
      </c>
      <c r="Q4" s="3">
        <f>Calculations!R174</f>
        <v>0</v>
      </c>
      <c r="R4" s="3">
        <f>Calculations!S174</f>
        <v>0</v>
      </c>
      <c r="S4" s="3">
        <f>Calculations!T174</f>
        <v>0</v>
      </c>
      <c r="T4" s="3">
        <f>Calculations!U174</f>
        <v>0</v>
      </c>
      <c r="U4" s="3">
        <f>Calculations!V174</f>
        <v>0</v>
      </c>
      <c r="V4" s="3">
        <f>Calculations!W174</f>
        <v>0</v>
      </c>
      <c r="W4" s="3">
        <f>Calculations!X174</f>
        <v>0</v>
      </c>
      <c r="X4" s="3">
        <f>Calculations!Y174</f>
        <v>0</v>
      </c>
      <c r="Y4" s="3">
        <f>Calculations!Z174</f>
        <v>0</v>
      </c>
      <c r="Z4" s="3">
        <f>Calculations!AA174</f>
        <v>0</v>
      </c>
      <c r="AA4" s="3">
        <f>Calculations!AB174</f>
        <v>0</v>
      </c>
      <c r="AB4" s="3">
        <f>Calculations!AC174</f>
        <v>0</v>
      </c>
      <c r="AC4" s="3">
        <f>Calculations!AD174</f>
        <v>0</v>
      </c>
      <c r="AD4" s="3">
        <f>Calculations!AE174</f>
        <v>0</v>
      </c>
      <c r="AE4" s="3">
        <f>Calculations!AF174</f>
        <v>0</v>
      </c>
      <c r="AF4" s="3">
        <f>Calculations!AG174</f>
        <v>0</v>
      </c>
    </row>
    <row r="5" spans="1:32" x14ac:dyDescent="0.35">
      <c r="A5" s="352"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35">
      <c r="A6" s="352"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35">
      <c r="A7" s="352"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35">
      <c r="A8" s="352"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35">
      <c r="A9" s="352"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35">
      <c r="A10" s="352" t="s">
        <v>621</v>
      </c>
      <c r="B10" s="3">
        <f>Calculations!C180</f>
        <v>2.3215389646334128E+16</v>
      </c>
      <c r="C10" s="3">
        <f>Calculations!D180</f>
        <v>2.3252501720618488E+16</v>
      </c>
      <c r="D10" s="3">
        <f>Calculations!E180</f>
        <v>2.3060165587167656E+16</v>
      </c>
      <c r="E10" s="3">
        <f>Calculations!F180</f>
        <v>2.2840718288888256E+16</v>
      </c>
      <c r="F10" s="3">
        <f>Calculations!G180</f>
        <v>2.2561566613318236E+16</v>
      </c>
      <c r="G10" s="3">
        <f>Calculations!H180</f>
        <v>2.220594240805556E+16</v>
      </c>
      <c r="H10" s="3">
        <f>Calculations!I180</f>
        <v>2.207234659583498E+16</v>
      </c>
      <c r="I10" s="3">
        <f>Calculations!J180</f>
        <v>2.1878953719204116E+16</v>
      </c>
      <c r="J10" s="3">
        <f>Calculations!K180</f>
        <v>2.1769535790343704E+16</v>
      </c>
      <c r="K10" s="3">
        <f>Calculations!L180</f>
        <v>2.1592314474417732E+16</v>
      </c>
      <c r="L10" s="3">
        <f>Calculations!M180</f>
        <v>2.1426475906716244E+16</v>
      </c>
      <c r="M10" s="3">
        <f>Calculations!N180</f>
        <v>2.1336648183124272E+16</v>
      </c>
      <c r="N10" s="3">
        <f>Calculations!O180</f>
        <v>2.121097534708624E+16</v>
      </c>
      <c r="O10" s="3">
        <f>Calculations!P180</f>
        <v>2.1061486151171544E+16</v>
      </c>
      <c r="P10" s="3">
        <f>Calculations!Q180</f>
        <v>2.0894918355471616E+16</v>
      </c>
      <c r="Q10" s="3">
        <f>Calculations!R180</f>
        <v>2.0449700274882856E+16</v>
      </c>
      <c r="R10" s="3">
        <f>Calculations!S180</f>
        <v>2.04046557158387E+16</v>
      </c>
      <c r="S10" s="3">
        <f>Calculations!T180</f>
        <v>2.0060190923430808E+16</v>
      </c>
      <c r="T10" s="3">
        <f>Calculations!U180</f>
        <v>1.9831161478924648E+16</v>
      </c>
      <c r="U10" s="3">
        <f>Calculations!V180</f>
        <v>1.9624936947492048E+16</v>
      </c>
      <c r="V10" s="3">
        <f>Calculations!W180</f>
        <v>1.9377217284538404E+16</v>
      </c>
      <c r="W10" s="3">
        <f>Calculations!X180</f>
        <v>1.8965927402990528E+16</v>
      </c>
      <c r="X10" s="3">
        <f>Calculations!Y180</f>
        <v>1.8744888017419536E+16</v>
      </c>
      <c r="Y10" s="3">
        <f>Calculations!Z180</f>
        <v>1.8470644284956888E+16</v>
      </c>
      <c r="Z10" s="3">
        <f>Calculations!AA180</f>
        <v>1.8236663813648236E+16</v>
      </c>
      <c r="AA10" s="3">
        <f>Calculations!AB180</f>
        <v>1.8062780502334568E+16</v>
      </c>
      <c r="AB10" s="3">
        <f>Calculations!AC180</f>
        <v>1.7903695386512764E+16</v>
      </c>
      <c r="AC10" s="3">
        <f>Calculations!AD180</f>
        <v>1.7676140740024838E+16</v>
      </c>
      <c r="AD10" s="3">
        <f>Calculations!AE180</f>
        <v>1.749819653947544E+16</v>
      </c>
      <c r="AE10" s="3">
        <f>Calculations!AF180</f>
        <v>1.7320871296902358E+16</v>
      </c>
      <c r="AF10" s="3">
        <f>Calculations!AG180</f>
        <v>1.7099655295886796E+16</v>
      </c>
    </row>
    <row r="11" spans="1:32" x14ac:dyDescent="0.35">
      <c r="A11" s="352"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35">
      <c r="A12" s="352"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35">
      <c r="A13" s="352"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35">
      <c r="A14" s="352"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35">
      <c r="A15" s="352"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35">
      <c r="A16" s="352"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35">
      <c r="A17" s="352"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35">
      <c r="A18" s="352"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35">
      <c r="A19" s="352"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35">
      <c r="A20" s="352"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35">
      <c r="A21" s="352"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35">
      <c r="A22" s="352"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35">
      <c r="A23" s="352"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35">
      <c r="A24" s="352"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35">
      <c r="A25" s="352"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35">
      <c r="A26" s="352"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35">
      <c r="A3" s="352" t="s">
        <v>614</v>
      </c>
      <c r="B3" s="3">
        <f>Calculations!C200</f>
        <v>0</v>
      </c>
      <c r="C3" s="3">
        <f>Calculations!D200</f>
        <v>0</v>
      </c>
      <c r="D3" s="3">
        <f>Calculations!E200</f>
        <v>0</v>
      </c>
      <c r="E3" s="3">
        <f>Calculations!F200</f>
        <v>0</v>
      </c>
      <c r="F3" s="3">
        <f>Calculations!G200</f>
        <v>0</v>
      </c>
      <c r="G3" s="3">
        <f>Calculations!H200</f>
        <v>0</v>
      </c>
      <c r="H3" s="3">
        <f>Calculations!I200</f>
        <v>0</v>
      </c>
      <c r="I3" s="3">
        <f>Calculations!J200</f>
        <v>0</v>
      </c>
      <c r="J3" s="3">
        <f>Calculations!K200</f>
        <v>0</v>
      </c>
      <c r="K3" s="3">
        <f>Calculations!L200</f>
        <v>0</v>
      </c>
      <c r="L3" s="3">
        <f>Calculations!M200</f>
        <v>0</v>
      </c>
      <c r="M3" s="3">
        <f>Calculations!N200</f>
        <v>0</v>
      </c>
      <c r="N3" s="3">
        <f>Calculations!O200</f>
        <v>0</v>
      </c>
      <c r="O3" s="3">
        <f>Calculations!P200</f>
        <v>0</v>
      </c>
      <c r="P3" s="3">
        <f>Calculations!Q200</f>
        <v>0</v>
      </c>
      <c r="Q3" s="3">
        <f>Calculations!R200</f>
        <v>0</v>
      </c>
      <c r="R3" s="3">
        <f>Calculations!S200</f>
        <v>0</v>
      </c>
      <c r="S3" s="3">
        <f>Calculations!T200</f>
        <v>0</v>
      </c>
      <c r="T3" s="3">
        <f>Calculations!U200</f>
        <v>0</v>
      </c>
      <c r="U3" s="3">
        <f>Calculations!V200</f>
        <v>0</v>
      </c>
      <c r="V3" s="3">
        <f>Calculations!W200</f>
        <v>0</v>
      </c>
      <c r="W3" s="3">
        <f>Calculations!X200</f>
        <v>0</v>
      </c>
      <c r="X3" s="3">
        <f>Calculations!Y200</f>
        <v>0</v>
      </c>
      <c r="Y3" s="3">
        <f>Calculations!Z200</f>
        <v>0</v>
      </c>
      <c r="Z3" s="3">
        <f>Calculations!AA200</f>
        <v>0</v>
      </c>
      <c r="AA3" s="3">
        <f>Calculations!AB200</f>
        <v>0</v>
      </c>
      <c r="AB3" s="3">
        <f>Calculations!AC200</f>
        <v>0</v>
      </c>
      <c r="AC3" s="3">
        <f>Calculations!AD200</f>
        <v>0</v>
      </c>
      <c r="AD3" s="3">
        <f>Calculations!AE200</f>
        <v>0</v>
      </c>
      <c r="AE3" s="3">
        <f>Calculations!AF200</f>
        <v>0</v>
      </c>
      <c r="AF3" s="3">
        <f>Calculations!AG200</f>
        <v>0</v>
      </c>
    </row>
    <row r="4" spans="1:32" x14ac:dyDescent="0.35">
      <c r="A4" s="352" t="s">
        <v>615</v>
      </c>
      <c r="B4" s="3">
        <f>Calculations!C201</f>
        <v>0</v>
      </c>
      <c r="C4" s="3">
        <f>Calculations!D201</f>
        <v>0</v>
      </c>
      <c r="D4" s="3">
        <f>Calculations!E201</f>
        <v>0</v>
      </c>
      <c r="E4" s="3">
        <f>Calculations!F201</f>
        <v>0</v>
      </c>
      <c r="F4" s="3">
        <f>Calculations!G201</f>
        <v>0</v>
      </c>
      <c r="G4" s="3">
        <f>Calculations!H201</f>
        <v>0</v>
      </c>
      <c r="H4" s="3">
        <f>Calculations!I201</f>
        <v>0</v>
      </c>
      <c r="I4" s="3">
        <f>Calculations!J201</f>
        <v>0</v>
      </c>
      <c r="J4" s="3">
        <f>Calculations!K201</f>
        <v>0</v>
      </c>
      <c r="K4" s="3">
        <f>Calculations!L201</f>
        <v>0</v>
      </c>
      <c r="L4" s="3">
        <f>Calculations!M201</f>
        <v>0</v>
      </c>
      <c r="M4" s="3">
        <f>Calculations!N201</f>
        <v>0</v>
      </c>
      <c r="N4" s="3">
        <f>Calculations!O201</f>
        <v>0</v>
      </c>
      <c r="O4" s="3">
        <f>Calculations!P201</f>
        <v>0</v>
      </c>
      <c r="P4" s="3">
        <f>Calculations!Q201</f>
        <v>0</v>
      </c>
      <c r="Q4" s="3">
        <f>Calculations!R201</f>
        <v>0</v>
      </c>
      <c r="R4" s="3">
        <f>Calculations!S201</f>
        <v>0</v>
      </c>
      <c r="S4" s="3">
        <f>Calculations!T201</f>
        <v>0</v>
      </c>
      <c r="T4" s="3">
        <f>Calculations!U201</f>
        <v>0</v>
      </c>
      <c r="U4" s="3">
        <f>Calculations!V201</f>
        <v>0</v>
      </c>
      <c r="V4" s="3">
        <f>Calculations!W201</f>
        <v>0</v>
      </c>
      <c r="W4" s="3">
        <f>Calculations!X201</f>
        <v>0</v>
      </c>
      <c r="X4" s="3">
        <f>Calculations!Y201</f>
        <v>0</v>
      </c>
      <c r="Y4" s="3">
        <f>Calculations!Z201</f>
        <v>0</v>
      </c>
      <c r="Z4" s="3">
        <f>Calculations!AA201</f>
        <v>0</v>
      </c>
      <c r="AA4" s="3">
        <f>Calculations!AB201</f>
        <v>0</v>
      </c>
      <c r="AB4" s="3">
        <f>Calculations!AC201</f>
        <v>0</v>
      </c>
      <c r="AC4" s="3">
        <f>Calculations!AD201</f>
        <v>0</v>
      </c>
      <c r="AD4" s="3">
        <f>Calculations!AE201</f>
        <v>0</v>
      </c>
      <c r="AE4" s="3">
        <f>Calculations!AF201</f>
        <v>0</v>
      </c>
      <c r="AF4" s="3">
        <f>Calculations!AG201</f>
        <v>0</v>
      </c>
    </row>
    <row r="5" spans="1:32" x14ac:dyDescent="0.35">
      <c r="A5" s="352"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35">
      <c r="A6" s="352" t="s">
        <v>617</v>
      </c>
      <c r="B6" s="3">
        <f>Calculations!C203</f>
        <v>23602613793604.215</v>
      </c>
      <c r="C6" s="3">
        <f>Calculations!D203</f>
        <v>23661889570355.617</v>
      </c>
      <c r="D6" s="3">
        <f>Calculations!E203</f>
        <v>23387288739569.258</v>
      </c>
      <c r="E6" s="3">
        <f>Calculations!F203</f>
        <v>22474793394349.309</v>
      </c>
      <c r="F6" s="3">
        <f>Calculations!G203</f>
        <v>22017363014879.781</v>
      </c>
      <c r="G6" s="3">
        <f>Calculations!H203</f>
        <v>21186136075700.438</v>
      </c>
      <c r="H6" s="3">
        <f>Calculations!I203</f>
        <v>19981027666644.695</v>
      </c>
      <c r="I6" s="3">
        <f>Calculations!J203</f>
        <v>19416264914039.875</v>
      </c>
      <c r="J6" s="3">
        <f>Calculations!K203</f>
        <v>18339990278972.418</v>
      </c>
      <c r="K6" s="3">
        <f>Calculations!L203</f>
        <v>17128962685993.838</v>
      </c>
      <c r="L6" s="3">
        <f>Calculations!M203</f>
        <v>16319466040715.434</v>
      </c>
      <c r="M6" s="3">
        <f>Calculations!N203</f>
        <v>15216493670092.775</v>
      </c>
      <c r="N6" s="3">
        <f>Calculations!O203</f>
        <v>13853137142691.406</v>
      </c>
      <c r="O6" s="3">
        <f>Calculations!P203</f>
        <v>12420506519008.244</v>
      </c>
      <c r="P6" s="3">
        <f>Calculations!Q203</f>
        <v>10900565973210.533</v>
      </c>
      <c r="Q6" s="3">
        <f>Calculations!R203</f>
        <v>9714190192503.6191</v>
      </c>
      <c r="R6" s="3">
        <f>Calculations!S203</f>
        <v>9356007494991.2695</v>
      </c>
      <c r="S6" s="3">
        <f>Calculations!T203</f>
        <v>8447014973954.9697</v>
      </c>
      <c r="T6" s="3">
        <f>Calculations!U203</f>
        <v>7731032913414.2422</v>
      </c>
      <c r="U6" s="3">
        <f>Calculations!V203</f>
        <v>7258120726578.7666</v>
      </c>
      <c r="V6" s="3">
        <f>Calculations!W203</f>
        <v>6810804719444.9141</v>
      </c>
      <c r="W6" s="3">
        <f>Calculations!X203</f>
        <v>6666350644193.5459</v>
      </c>
      <c r="X6" s="3">
        <f>Calculations!Y203</f>
        <v>6286947203659.0879</v>
      </c>
      <c r="Y6" s="3">
        <f>Calculations!Z203</f>
        <v>5770974730973.9678</v>
      </c>
      <c r="Z6" s="3">
        <f>Calculations!AA203</f>
        <v>5439960846704.6572</v>
      </c>
      <c r="AA6" s="3">
        <f>Calculations!AB203</f>
        <v>4978422906424.7031</v>
      </c>
      <c r="AB6" s="3">
        <f>Calculations!AC203</f>
        <v>4437887438958.3926</v>
      </c>
      <c r="AC6" s="3">
        <f>Calculations!AD203</f>
        <v>4100400970830.3521</v>
      </c>
      <c r="AD6" s="3">
        <f>Calculations!AE203</f>
        <v>3750236009224.5459</v>
      </c>
      <c r="AE6" s="3">
        <f>Calculations!AF203</f>
        <v>3346497111202.9233</v>
      </c>
      <c r="AF6" s="3">
        <f>Calculations!AG203</f>
        <v>3044689974773.8691</v>
      </c>
    </row>
    <row r="7" spans="1:32" x14ac:dyDescent="0.35">
      <c r="A7" s="352" t="s">
        <v>618</v>
      </c>
      <c r="B7" s="3">
        <f>Calculations!C204</f>
        <v>2227215613063.0718</v>
      </c>
      <c r="C7" s="3">
        <f>Calculations!D204</f>
        <v>2219922516359.3613</v>
      </c>
      <c r="D7" s="3">
        <f>Calculations!E204</f>
        <v>2071283959712.3928</v>
      </c>
      <c r="E7" s="3">
        <f>Calculations!F204</f>
        <v>2046765604456.8076</v>
      </c>
      <c r="F7" s="3">
        <f>Calculations!G204</f>
        <v>2033095855608.1216</v>
      </c>
      <c r="G7" s="3">
        <f>Calculations!H204</f>
        <v>2021039472367.7229</v>
      </c>
      <c r="H7" s="3">
        <f>Calculations!I204</f>
        <v>1845740329347.6951</v>
      </c>
      <c r="I7" s="3">
        <f>Calculations!J204</f>
        <v>1807927752171.291</v>
      </c>
      <c r="J7" s="3">
        <f>Calculations!K204</f>
        <v>1748896071940.4961</v>
      </c>
      <c r="K7" s="3">
        <f>Calculations!L204</f>
        <v>1729202766724.2715</v>
      </c>
      <c r="L7" s="3">
        <f>Calculations!M204</f>
        <v>1682941163595.1755</v>
      </c>
      <c r="M7" s="3">
        <f>Calculations!N204</f>
        <v>1496189688959.8325</v>
      </c>
      <c r="N7" s="3">
        <f>Calculations!O204</f>
        <v>1323782993164.834</v>
      </c>
      <c r="O7" s="3">
        <f>Calculations!P204</f>
        <v>1136504702451.4541</v>
      </c>
      <c r="P7" s="3">
        <f>Calculations!Q204</f>
        <v>1088398330941.6355</v>
      </c>
      <c r="Q7" s="3">
        <f>Calculations!R204</f>
        <v>844351090799.04932</v>
      </c>
      <c r="R7" s="3">
        <f>Calculations!S204</f>
        <v>820143825150.64258</v>
      </c>
      <c r="S7" s="3">
        <f>Calculations!T204</f>
        <v>687495676477.38708</v>
      </c>
      <c r="T7" s="3">
        <f>Calculations!U204</f>
        <v>644979670053.85339</v>
      </c>
      <c r="U7" s="3">
        <f>Calculations!V204</f>
        <v>624222908075.4823</v>
      </c>
      <c r="V7" s="3">
        <f>Calculations!W204</f>
        <v>603418368884.01392</v>
      </c>
      <c r="W7" s="3">
        <f>Calculations!X204</f>
        <v>600114651579.8457</v>
      </c>
      <c r="X7" s="3">
        <f>Calculations!Y204</f>
        <v>505822491689.52496</v>
      </c>
      <c r="Y7" s="3">
        <f>Calculations!Z204</f>
        <v>481307994996.16168</v>
      </c>
      <c r="Z7" s="3">
        <f>Calculations!AA204</f>
        <v>478540915227.58411</v>
      </c>
      <c r="AA7" s="3">
        <f>Calculations!AB204</f>
        <v>474684653445.08954</v>
      </c>
      <c r="AB7" s="3">
        <f>Calculations!AC204</f>
        <v>402468803958.29596</v>
      </c>
      <c r="AC7" s="3">
        <f>Calculations!AD204</f>
        <v>378169007454.87329</v>
      </c>
      <c r="AD7" s="3">
        <f>Calculations!AE204</f>
        <v>353726219532.76001</v>
      </c>
      <c r="AE7" s="3">
        <f>Calculations!AF204</f>
        <v>347818165938.63586</v>
      </c>
      <c r="AF7" s="3">
        <f>Calculations!AG204</f>
        <v>329762769927.93872</v>
      </c>
    </row>
    <row r="8" spans="1:32" x14ac:dyDescent="0.35">
      <c r="A8" s="352" t="s">
        <v>619</v>
      </c>
      <c r="B8" s="3">
        <f>Calculations!C205</f>
        <v>1004943021870.8379</v>
      </c>
      <c r="C8" s="3">
        <f>Calculations!D205</f>
        <v>926120553125.0708</v>
      </c>
      <c r="D8" s="3">
        <f>Calculations!E205</f>
        <v>924175529533.03076</v>
      </c>
      <c r="E8" s="3">
        <f>Calculations!F205</f>
        <v>906170971048.89246</v>
      </c>
      <c r="F8" s="3">
        <f>Calculations!G205</f>
        <v>834927173144.43225</v>
      </c>
      <c r="G8" s="3">
        <f>Calculations!H205</f>
        <v>794862596558.81458</v>
      </c>
      <c r="H8" s="3">
        <f>Calculations!I205</f>
        <v>742707736719.87964</v>
      </c>
      <c r="I8" s="3">
        <f>Calculations!J205</f>
        <v>636173909985.87915</v>
      </c>
      <c r="J8" s="3">
        <f>Calculations!K205</f>
        <v>604371239600.02148</v>
      </c>
      <c r="K8" s="3">
        <f>Calculations!L205</f>
        <v>572612059805.19592</v>
      </c>
      <c r="L8" s="3">
        <f>Calculations!M205</f>
        <v>564331144956.0946</v>
      </c>
      <c r="M8" s="3">
        <f>Calculations!N205</f>
        <v>547725707649.3924</v>
      </c>
      <c r="N8" s="3">
        <f>Calculations!O205</f>
        <v>542897077461.78223</v>
      </c>
      <c r="O8" s="3">
        <f>Calculations!P205</f>
        <v>525806936404.2724</v>
      </c>
      <c r="P8" s="3">
        <f>Calculations!Q205</f>
        <v>511471632989.17133</v>
      </c>
      <c r="Q8" s="3">
        <f>Calculations!R205</f>
        <v>466001511189.11151</v>
      </c>
      <c r="R8" s="3">
        <f>Calculations!S205</f>
        <v>452348161917.02661</v>
      </c>
      <c r="S8" s="3">
        <f>Calculations!T205</f>
        <v>419145272439.27417</v>
      </c>
      <c r="T8" s="3">
        <f>Calculations!U205</f>
        <v>414039429100.46631</v>
      </c>
      <c r="U8" s="3">
        <f>Calculations!V205</f>
        <v>410232181793.03302</v>
      </c>
      <c r="V8" s="3">
        <f>Calculations!W205</f>
        <v>407536441464.80396</v>
      </c>
      <c r="W8" s="3">
        <f>Calculations!X205</f>
        <v>312723716508.60162</v>
      </c>
      <c r="X8" s="3">
        <f>Calculations!Y205</f>
        <v>301749466316.54846</v>
      </c>
      <c r="Y8" s="3">
        <f>Calculations!Z205</f>
        <v>283535529118.53503</v>
      </c>
      <c r="Z8" s="3">
        <f>Calculations!AA205</f>
        <v>236066679938.88058</v>
      </c>
      <c r="AA8" s="3">
        <f>Calculations!AB205</f>
        <v>214047825055.33716</v>
      </c>
      <c r="AB8" s="3">
        <f>Calculations!AC205</f>
        <v>188899115799.41632</v>
      </c>
      <c r="AC8" s="3">
        <f>Calculations!AD205</f>
        <v>139970413271.58319</v>
      </c>
      <c r="AD8" s="3">
        <f>Calculations!AE205</f>
        <v>127221953315.99774</v>
      </c>
      <c r="AE8" s="3">
        <f>Calculations!AF205</f>
        <v>112709602468.86734</v>
      </c>
      <c r="AF8" s="3">
        <f>Calculations!AG205</f>
        <v>107448177736.59993</v>
      </c>
    </row>
    <row r="9" spans="1:32" x14ac:dyDescent="0.35">
      <c r="A9" s="352" t="s">
        <v>620</v>
      </c>
      <c r="B9" s="3">
        <f>Calculations!C206</f>
        <v>14859183580923.412</v>
      </c>
      <c r="C9" s="3">
        <f>Calculations!D206</f>
        <v>14608572614577.729</v>
      </c>
      <c r="D9" s="3">
        <f>Calculations!E206</f>
        <v>14132927833605.332</v>
      </c>
      <c r="E9" s="3">
        <f>Calculations!F206</f>
        <v>13740974930042.547</v>
      </c>
      <c r="F9" s="3">
        <f>Calculations!G206</f>
        <v>13353607006572.275</v>
      </c>
      <c r="G9" s="3">
        <f>Calculations!H206</f>
        <v>12993330380041.604</v>
      </c>
      <c r="H9" s="3">
        <f>Calculations!I206</f>
        <v>12634703623965.135</v>
      </c>
      <c r="I9" s="3">
        <f>Calculations!J206</f>
        <v>12280395986347.729</v>
      </c>
      <c r="J9" s="3">
        <f>Calculations!K206</f>
        <v>11921653575187.861</v>
      </c>
      <c r="K9" s="3">
        <f>Calculations!L206</f>
        <v>11508467787410.93</v>
      </c>
      <c r="L9" s="3">
        <f>Calculations!M206</f>
        <v>11092680219867.037</v>
      </c>
      <c r="M9" s="3">
        <f>Calculations!N206</f>
        <v>10504706623768.014</v>
      </c>
      <c r="N9" s="3">
        <f>Calculations!O206</f>
        <v>10091134513964.482</v>
      </c>
      <c r="O9" s="3">
        <f>Calculations!P206</f>
        <v>9322246536619.1836</v>
      </c>
      <c r="P9" s="3">
        <f>Calculations!Q206</f>
        <v>7905575404428.9775</v>
      </c>
      <c r="Q9" s="3">
        <f>Calculations!R206</f>
        <v>7356499520668.2041</v>
      </c>
      <c r="R9" s="3">
        <f>Calculations!S206</f>
        <v>6983289274376.0059</v>
      </c>
      <c r="S9" s="3">
        <f>Calculations!T206</f>
        <v>5685272316883.6719</v>
      </c>
      <c r="T9" s="3">
        <f>Calculations!U206</f>
        <v>5575978821403.3262</v>
      </c>
      <c r="U9" s="3">
        <f>Calculations!V206</f>
        <v>5380752750957.8652</v>
      </c>
      <c r="V9" s="3">
        <f>Calculations!W206</f>
        <v>4800374999045.9736</v>
      </c>
      <c r="W9" s="3">
        <f>Calculations!X206</f>
        <v>4239358189872.0044</v>
      </c>
      <c r="X9" s="3">
        <f>Calculations!Y206</f>
        <v>3856172739866.0156</v>
      </c>
      <c r="Y9" s="3">
        <f>Calculations!Z206</f>
        <v>3650704842593.4453</v>
      </c>
      <c r="Z9" s="3">
        <f>Calculations!AA206</f>
        <v>3426634939513.1143</v>
      </c>
      <c r="AA9" s="3">
        <f>Calculations!AB206</f>
        <v>2844595619292.0747</v>
      </c>
      <c r="AB9" s="3">
        <f>Calculations!AC206</f>
        <v>2833777330521.3325</v>
      </c>
      <c r="AC9" s="3">
        <f>Calculations!AD206</f>
        <v>2668011976077.4893</v>
      </c>
      <c r="AD9" s="3">
        <f>Calculations!AE206</f>
        <v>2457181559739.8057</v>
      </c>
      <c r="AE9" s="3">
        <f>Calculations!AF206</f>
        <v>2216648057447.9131</v>
      </c>
      <c r="AF9" s="3">
        <f>Calculations!AG206</f>
        <v>1976415346593.4258</v>
      </c>
    </row>
    <row r="10" spans="1:32" x14ac:dyDescent="0.35">
      <c r="A10" s="352" t="s">
        <v>621</v>
      </c>
      <c r="B10" s="3">
        <f>Calculations!C207</f>
        <v>137477781298211.94</v>
      </c>
      <c r="C10" s="3">
        <f>Calculations!D207</f>
        <v>136052749177783.33</v>
      </c>
      <c r="D10" s="3">
        <f>Calculations!E207</f>
        <v>133544551007200.91</v>
      </c>
      <c r="E10" s="3">
        <f>Calculations!F207</f>
        <v>129707243081563.3</v>
      </c>
      <c r="F10" s="3">
        <f>Calculations!G207</f>
        <v>126920214947907.41</v>
      </c>
      <c r="G10" s="3">
        <f>Calculations!H207</f>
        <v>124657223001210.36</v>
      </c>
      <c r="H10" s="3">
        <f>Calculations!I207</f>
        <v>122131650275221.55</v>
      </c>
      <c r="I10" s="3">
        <f>Calculations!J207</f>
        <v>119195108910535.52</v>
      </c>
      <c r="J10" s="3">
        <f>Calculations!K207</f>
        <v>117334151669912.97</v>
      </c>
      <c r="K10" s="3">
        <f>Calculations!L207</f>
        <v>115751744181292.56</v>
      </c>
      <c r="L10" s="3">
        <f>Calculations!M207</f>
        <v>113265587968264.39</v>
      </c>
      <c r="M10" s="3">
        <f>Calculations!N207</f>
        <v>109093616199785.86</v>
      </c>
      <c r="N10" s="3">
        <f>Calculations!O207</f>
        <v>107050732215483.73</v>
      </c>
      <c r="O10" s="3">
        <f>Calculations!P207</f>
        <v>104134039734791.97</v>
      </c>
      <c r="P10" s="3">
        <f>Calculations!Q207</f>
        <v>101640352191036.67</v>
      </c>
      <c r="Q10" s="3">
        <f>Calculations!R207</f>
        <v>98989021363534.047</v>
      </c>
      <c r="R10" s="3">
        <f>Calculations!S207</f>
        <v>97309558121560.422</v>
      </c>
      <c r="S10" s="3">
        <f>Calculations!T207</f>
        <v>94963360580890.047</v>
      </c>
      <c r="T10" s="3">
        <f>Calculations!U207</f>
        <v>91730085365379.219</v>
      </c>
      <c r="U10" s="3">
        <f>Calculations!V207</f>
        <v>88519838663927.797</v>
      </c>
      <c r="V10" s="3">
        <f>Calculations!W207</f>
        <v>86583759836279.547</v>
      </c>
      <c r="W10" s="3">
        <f>Calculations!X207</f>
        <v>84091985887173.391</v>
      </c>
      <c r="X10" s="3">
        <f>Calculations!Y207</f>
        <v>81104657650848.922</v>
      </c>
      <c r="Y10" s="3">
        <f>Calculations!Z207</f>
        <v>76861589763452.031</v>
      </c>
      <c r="Z10" s="3">
        <f>Calculations!AA207</f>
        <v>74272793790110.047</v>
      </c>
      <c r="AA10" s="3">
        <f>Calculations!AB207</f>
        <v>72398764911850.672</v>
      </c>
      <c r="AB10" s="3">
        <f>Calculations!AC207</f>
        <v>70007036432992.602</v>
      </c>
      <c r="AC10" s="3">
        <f>Calculations!AD207</f>
        <v>67255617210305.578</v>
      </c>
      <c r="AD10" s="3">
        <f>Calculations!AE207</f>
        <v>65474412521749.719</v>
      </c>
      <c r="AE10" s="3">
        <f>Calculations!AF207</f>
        <v>63448877974816.563</v>
      </c>
      <c r="AF10" s="3">
        <f>Calculations!AG207</f>
        <v>61133726663052.359</v>
      </c>
    </row>
    <row r="11" spans="1:32" x14ac:dyDescent="0.35">
      <c r="A11" s="352" t="s">
        <v>622</v>
      </c>
      <c r="B11" s="3">
        <f>Calculations!C208</f>
        <v>134021618412471.91</v>
      </c>
      <c r="C11" s="3">
        <f>Calculations!D208</f>
        <v>131793912632047.92</v>
      </c>
      <c r="D11" s="3">
        <f>Calculations!E208</f>
        <v>127255055509354.16</v>
      </c>
      <c r="E11" s="3">
        <f>Calculations!F208</f>
        <v>119829962609693.3</v>
      </c>
      <c r="F11" s="3">
        <f>Calculations!G208</f>
        <v>117605637481068.03</v>
      </c>
      <c r="G11" s="3">
        <f>Calculations!H208</f>
        <v>112091843556360.92</v>
      </c>
      <c r="H11" s="3">
        <f>Calculations!I208</f>
        <v>105575264999623.78</v>
      </c>
      <c r="I11" s="3">
        <f>Calculations!J208</f>
        <v>93076708589916.828</v>
      </c>
      <c r="J11" s="3">
        <f>Calculations!K208</f>
        <v>89107202790438.844</v>
      </c>
      <c r="K11" s="3">
        <f>Calculations!L208</f>
        <v>88928997017287.203</v>
      </c>
      <c r="L11" s="3">
        <f>Calculations!M208</f>
        <v>76946834392944.219</v>
      </c>
      <c r="M11" s="3">
        <f>Calculations!N208</f>
        <v>76117352410909.406</v>
      </c>
      <c r="N11" s="3">
        <f>Calculations!O208</f>
        <v>67901433732874.547</v>
      </c>
      <c r="O11" s="3">
        <f>Calculations!P208</f>
        <v>62048928908634.844</v>
      </c>
      <c r="P11" s="3">
        <f>Calculations!Q208</f>
        <v>57401022605241.781</v>
      </c>
      <c r="Q11" s="3">
        <f>Calculations!R208</f>
        <v>51661079671105.125</v>
      </c>
      <c r="R11" s="3">
        <f>Calculations!S208</f>
        <v>51378032778146.633</v>
      </c>
      <c r="S11" s="3">
        <f>Calculations!T208</f>
        <v>47146269442863.07</v>
      </c>
      <c r="T11" s="3">
        <f>Calculations!U208</f>
        <v>43764753526850.094</v>
      </c>
      <c r="U11" s="3">
        <f>Calculations!V208</f>
        <v>40937652835994.016</v>
      </c>
      <c r="V11" s="3">
        <f>Calculations!W208</f>
        <v>38499348805056.648</v>
      </c>
      <c r="W11" s="3">
        <f>Calculations!X208</f>
        <v>35397043627999.195</v>
      </c>
      <c r="X11" s="3">
        <f>Calculations!Y208</f>
        <v>32168934386284.496</v>
      </c>
      <c r="Y11" s="3">
        <f>Calculations!Z208</f>
        <v>27930229476209.938</v>
      </c>
      <c r="Z11" s="3">
        <f>Calculations!AA208</f>
        <v>26505806709179.582</v>
      </c>
      <c r="AA11" s="3">
        <f>Calculations!AB208</f>
        <v>23705298310731.77</v>
      </c>
      <c r="AB11" s="3">
        <f>Calculations!AC208</f>
        <v>20685085962620.52</v>
      </c>
      <c r="AC11" s="3">
        <f>Calculations!AD208</f>
        <v>15633397414958.176</v>
      </c>
      <c r="AD11" s="3">
        <f>Calculations!AE208</f>
        <v>13839659239019.055</v>
      </c>
      <c r="AE11" s="3">
        <f>Calculations!AF208</f>
        <v>13510942134640.76</v>
      </c>
      <c r="AF11" s="3">
        <f>Calculations!AG208</f>
        <v>10363339569286.229</v>
      </c>
    </row>
    <row r="12" spans="1:32" x14ac:dyDescent="0.35">
      <c r="A12" s="352"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35">
      <c r="A13" s="352"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35">
      <c r="A14" s="352" t="s">
        <v>625</v>
      </c>
      <c r="B14" s="3">
        <f>Calculations!C211</f>
        <v>17892581882262.629</v>
      </c>
      <c r="C14" s="3">
        <f>Calculations!D211</f>
        <v>17815429596181.426</v>
      </c>
      <c r="D14" s="3">
        <f>Calculations!E211</f>
        <v>17439410739992.58</v>
      </c>
      <c r="E14" s="3">
        <f>Calculations!F211</f>
        <v>16270219229552.592</v>
      </c>
      <c r="F14" s="3">
        <f>Calculations!G211</f>
        <v>15593475850450.768</v>
      </c>
      <c r="G14" s="3">
        <f>Calculations!H211</f>
        <v>14495232341555.154</v>
      </c>
      <c r="H14" s="3">
        <f>Calculations!I211</f>
        <v>14496088582366.16</v>
      </c>
      <c r="I14" s="3">
        <f>Calculations!J211</f>
        <v>14048272190612.094</v>
      </c>
      <c r="J14" s="3">
        <f>Calculations!K211</f>
        <v>13647277652579.457</v>
      </c>
      <c r="K14" s="3">
        <f>Calculations!L211</f>
        <v>13518499164883.211</v>
      </c>
      <c r="L14" s="3">
        <f>Calculations!M211</f>
        <v>13106392689866.066</v>
      </c>
      <c r="M14" s="3">
        <f>Calculations!N211</f>
        <v>12752037804623.041</v>
      </c>
      <c r="N14" s="3">
        <f>Calculations!O211</f>
        <v>12132661119709.15</v>
      </c>
      <c r="O14" s="3">
        <f>Calculations!P211</f>
        <v>11679619236826.623</v>
      </c>
      <c r="P14" s="3">
        <f>Calculations!Q211</f>
        <v>10916346579084.477</v>
      </c>
      <c r="Q14" s="3">
        <f>Calculations!R211</f>
        <v>10651881543649.361</v>
      </c>
      <c r="R14" s="3">
        <f>Calculations!S211</f>
        <v>10569399012753.361</v>
      </c>
      <c r="S14" s="3">
        <f>Calculations!T211</f>
        <v>9980880410679.5508</v>
      </c>
      <c r="T14" s="3">
        <f>Calculations!U211</f>
        <v>9833082108960.5742</v>
      </c>
      <c r="U14" s="3">
        <f>Calculations!V211</f>
        <v>9106398006459.7324</v>
      </c>
      <c r="V14" s="3">
        <f>Calculations!W211</f>
        <v>8752936149896.4805</v>
      </c>
      <c r="W14" s="3">
        <f>Calculations!X211</f>
        <v>7593655486545.3701</v>
      </c>
      <c r="X14" s="3">
        <f>Calculations!Y211</f>
        <v>6981760190705.3984</v>
      </c>
      <c r="Y14" s="3">
        <f>Calculations!Z211</f>
        <v>5763323371378.6357</v>
      </c>
      <c r="Z14" s="3">
        <f>Calculations!AA211</f>
        <v>5160451469595.9834</v>
      </c>
      <c r="AA14" s="3">
        <f>Calculations!AB211</f>
        <v>4535208341916.042</v>
      </c>
      <c r="AB14" s="3">
        <f>Calculations!AC211</f>
        <v>4453872190690.2852</v>
      </c>
      <c r="AC14" s="3">
        <f>Calculations!AD211</f>
        <v>3667570654341.8096</v>
      </c>
      <c r="AD14" s="3">
        <f>Calculations!AE211</f>
        <v>3373330158406.251</v>
      </c>
      <c r="AE14" s="3">
        <f>Calculations!AF211</f>
        <v>3199605801457.959</v>
      </c>
      <c r="AF14" s="3">
        <f>Calculations!AG211</f>
        <v>2913145442552.6904</v>
      </c>
    </row>
    <row r="15" spans="1:32" x14ac:dyDescent="0.35">
      <c r="A15" s="352" t="s">
        <v>626</v>
      </c>
      <c r="B15" s="3">
        <f>Calculations!C212</f>
        <v>14908222849997.393</v>
      </c>
      <c r="C15" s="3">
        <f>Calculations!D212</f>
        <v>14900064037927.115</v>
      </c>
      <c r="D15" s="3">
        <f>Calculations!E212</f>
        <v>14902505955300.834</v>
      </c>
      <c r="E15" s="3">
        <f>Calculations!F212</f>
        <v>13676417344249.143</v>
      </c>
      <c r="F15" s="3">
        <f>Calculations!G212</f>
        <v>13592757180984.004</v>
      </c>
      <c r="G15" s="3">
        <f>Calculations!H212</f>
        <v>13571920684485.211</v>
      </c>
      <c r="H15" s="3">
        <f>Calculations!I212</f>
        <v>13400032789339.902</v>
      </c>
      <c r="I15" s="3">
        <f>Calculations!J212</f>
        <v>13335680971798.072</v>
      </c>
      <c r="J15" s="3">
        <f>Calculations!K212</f>
        <v>13075829420157.973</v>
      </c>
      <c r="K15" s="3">
        <f>Calculations!L212</f>
        <v>12991051254530.26</v>
      </c>
      <c r="L15" s="3">
        <f>Calculations!M212</f>
        <v>12753528922705.658</v>
      </c>
      <c r="M15" s="3">
        <f>Calculations!N212</f>
        <v>12664315114980.713</v>
      </c>
      <c r="N15" s="3">
        <f>Calculations!O212</f>
        <v>12617495683344.76</v>
      </c>
      <c r="O15" s="3">
        <f>Calculations!P212</f>
        <v>12471398302481.836</v>
      </c>
      <c r="P15" s="3">
        <f>Calculations!Q212</f>
        <v>12348507500949.381</v>
      </c>
      <c r="Q15" s="3">
        <f>Calculations!R212</f>
        <v>12212532435232.119</v>
      </c>
      <c r="R15" s="3">
        <f>Calculations!S212</f>
        <v>12073356363922.559</v>
      </c>
      <c r="S15" s="3">
        <f>Calculations!T212</f>
        <v>12009202890563.715</v>
      </c>
      <c r="T15" s="3">
        <f>Calculations!U212</f>
        <v>11717972568369.463</v>
      </c>
      <c r="U15" s="3">
        <f>Calculations!V212</f>
        <v>11562030902175.268</v>
      </c>
      <c r="V15" s="3">
        <f>Calculations!W212</f>
        <v>11429688691784.973</v>
      </c>
      <c r="W15" s="3">
        <f>Calculations!X212</f>
        <v>11366946120996.926</v>
      </c>
      <c r="X15" s="3">
        <f>Calculations!Y212</f>
        <v>11284746216755.309</v>
      </c>
      <c r="Y15" s="3">
        <f>Calculations!Z212</f>
        <v>11171935408468.021</v>
      </c>
      <c r="Z15" s="3">
        <f>Calculations!AA212</f>
        <v>11030630129133.854</v>
      </c>
      <c r="AA15" s="3">
        <f>Calculations!AB212</f>
        <v>10885886873722.598</v>
      </c>
      <c r="AB15" s="3">
        <f>Calculations!AC212</f>
        <v>10781662426911.834</v>
      </c>
      <c r="AC15" s="3">
        <f>Calculations!AD212</f>
        <v>10663789575797.125</v>
      </c>
      <c r="AD15" s="3">
        <f>Calculations!AE212</f>
        <v>10549806579851.49</v>
      </c>
      <c r="AE15" s="3">
        <f>Calculations!AF212</f>
        <v>10238141895054.67</v>
      </c>
      <c r="AF15" s="3">
        <f>Calculations!AG212</f>
        <v>9984427529907.0234</v>
      </c>
    </row>
    <row r="16" spans="1:32" x14ac:dyDescent="0.35">
      <c r="A16" s="352" t="s">
        <v>627</v>
      </c>
      <c r="B16" s="3">
        <f>Calculations!C213</f>
        <v>4539337289416.9902</v>
      </c>
      <c r="C16" s="3">
        <f>Calculations!D213</f>
        <v>4384656546579.5806</v>
      </c>
      <c r="D16" s="3">
        <f>Calculations!E213</f>
        <v>4270215002351.4834</v>
      </c>
      <c r="E16" s="3">
        <f>Calculations!F213</f>
        <v>4116539563677.2959</v>
      </c>
      <c r="F16" s="3">
        <f>Calculations!G213</f>
        <v>3991274000028.6162</v>
      </c>
      <c r="G16" s="3">
        <f>Calculations!H213</f>
        <v>3875837847858.9404</v>
      </c>
      <c r="H16" s="3">
        <f>Calculations!I213</f>
        <v>3778020022311.5205</v>
      </c>
      <c r="I16" s="3">
        <f>Calculations!J213</f>
        <v>3686412658034.9297</v>
      </c>
      <c r="J16" s="3">
        <f>Calculations!K213</f>
        <v>3600215519863.188</v>
      </c>
      <c r="K16" s="3">
        <f>Calculations!L213</f>
        <v>3400425421117.291</v>
      </c>
      <c r="L16" s="3">
        <f>Calculations!M213</f>
        <v>3218300959110.4077</v>
      </c>
      <c r="M16" s="3">
        <f>Calculations!N213</f>
        <v>3152280464534.3608</v>
      </c>
      <c r="N16" s="3">
        <f>Calculations!O213</f>
        <v>3029892005560.4175</v>
      </c>
      <c r="O16" s="3">
        <f>Calculations!P213</f>
        <v>2924013196018.167</v>
      </c>
      <c r="P16" s="3">
        <f>Calculations!Q213</f>
        <v>2817514207681.9907</v>
      </c>
      <c r="Q16" s="3">
        <f>Calculations!R213</f>
        <v>2696457407934.8545</v>
      </c>
      <c r="R16" s="3">
        <f>Calculations!S213</f>
        <v>2589705539245.4106</v>
      </c>
      <c r="S16" s="3">
        <f>Calculations!T213</f>
        <v>2497750042106.6484</v>
      </c>
      <c r="T16" s="3">
        <f>Calculations!U213</f>
        <v>2351249212085.2803</v>
      </c>
      <c r="U16" s="3">
        <f>Calculations!V213</f>
        <v>2209071935018.7485</v>
      </c>
      <c r="V16" s="3">
        <f>Calculations!W213</f>
        <v>2108265759879.179</v>
      </c>
      <c r="W16" s="3">
        <f>Calculations!X213</f>
        <v>2017703215593.499</v>
      </c>
      <c r="X16" s="3">
        <f>Calculations!Y213</f>
        <v>1933375460219.926</v>
      </c>
      <c r="Y16" s="3">
        <f>Calculations!Z213</f>
        <v>1873379366400.2542</v>
      </c>
      <c r="Z16" s="3">
        <f>Calculations!AA213</f>
        <v>1813946285882.7546</v>
      </c>
      <c r="AA16" s="3">
        <f>Calculations!AB213</f>
        <v>1688813840041.5786</v>
      </c>
      <c r="AB16" s="3">
        <f>Calculations!AC213</f>
        <v>1515926255787.0728</v>
      </c>
      <c r="AC16" s="3">
        <f>Calculations!AD213</f>
        <v>1058658986444.9144</v>
      </c>
      <c r="AD16" s="3">
        <f>Calculations!AE213</f>
        <v>988618430735.99768</v>
      </c>
      <c r="AE16" s="3">
        <f>Calculations!AF213</f>
        <v>940082382486.68274</v>
      </c>
      <c r="AF16" s="3">
        <f>Calculations!AG213</f>
        <v>746883732683.11255</v>
      </c>
    </row>
    <row r="17" spans="1:32" x14ac:dyDescent="0.35">
      <c r="A17" s="352"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35">
      <c r="A18" s="352"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35">
      <c r="A19" s="352"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35">
      <c r="A20" s="352" t="s">
        <v>631</v>
      </c>
      <c r="B20" s="3">
        <f>Calculations!C217</f>
        <v>7764840041835.1504</v>
      </c>
      <c r="C20" s="3">
        <f>Calculations!D217</f>
        <v>7718280536332.6172</v>
      </c>
      <c r="D20" s="3">
        <f>Calculations!E217</f>
        <v>7618902807228.4014</v>
      </c>
      <c r="E20" s="3">
        <f>Calculations!F217</f>
        <v>7510188830065.1826</v>
      </c>
      <c r="F20" s="3">
        <f>Calculations!G217</f>
        <v>7397441046893.4443</v>
      </c>
      <c r="G20" s="3">
        <f>Calculations!H217</f>
        <v>7288694383449.3027</v>
      </c>
      <c r="H20" s="3">
        <f>Calculations!I217</f>
        <v>7180989327740.5273</v>
      </c>
      <c r="I20" s="3">
        <f>Calculations!J217</f>
        <v>7066156439947.1328</v>
      </c>
      <c r="J20" s="3">
        <f>Calculations!K217</f>
        <v>6948825718416.3477</v>
      </c>
      <c r="K20" s="3">
        <f>Calculations!L217</f>
        <v>6821837519640.7773</v>
      </c>
      <c r="L20" s="3">
        <f>Calculations!M217</f>
        <v>6699622382836.1904</v>
      </c>
      <c r="M20" s="3">
        <f>Calculations!N217</f>
        <v>6487442863173.2158</v>
      </c>
      <c r="N20" s="3">
        <f>Calculations!O217</f>
        <v>6480678175296.5215</v>
      </c>
      <c r="O20" s="3">
        <f>Calculations!P217</f>
        <v>5820550369304.4307</v>
      </c>
      <c r="P20" s="3">
        <f>Calculations!Q217</f>
        <v>5566729523978.5527</v>
      </c>
      <c r="Q20" s="3">
        <f>Calculations!R217</f>
        <v>5508509079466.2871</v>
      </c>
      <c r="R20" s="3">
        <f>Calculations!S217</f>
        <v>5247699901766.9395</v>
      </c>
      <c r="S20" s="3">
        <f>Calculations!T217</f>
        <v>4578139597881.25</v>
      </c>
      <c r="T20" s="3">
        <f>Calculations!U217</f>
        <v>4352129511537.3892</v>
      </c>
      <c r="U20" s="3">
        <f>Calculations!V217</f>
        <v>3937769015673.9272</v>
      </c>
      <c r="V20" s="3">
        <f>Calculations!W217</f>
        <v>3815232591336.4575</v>
      </c>
      <c r="W20" s="3">
        <f>Calculations!X217</f>
        <v>3750007842859.9478</v>
      </c>
      <c r="X20" s="3">
        <f>Calculations!Y217</f>
        <v>3626994742792.4063</v>
      </c>
      <c r="Y20" s="3">
        <f>Calculations!Z217</f>
        <v>3449212246204.2637</v>
      </c>
      <c r="Z20" s="3">
        <f>Calculations!AA217</f>
        <v>3026299343837.7041</v>
      </c>
      <c r="AA20" s="3">
        <f>Calculations!AB217</f>
        <v>2183536025645.4116</v>
      </c>
      <c r="AB20" s="3">
        <f>Calculations!AC217</f>
        <v>2146627583171.9658</v>
      </c>
      <c r="AC20" s="3">
        <f>Calculations!AD217</f>
        <v>2000545602153.8306</v>
      </c>
      <c r="AD20" s="3">
        <f>Calculations!AE217</f>
        <v>1892054333787.0095</v>
      </c>
      <c r="AE20" s="3">
        <f>Calculations!AF217</f>
        <v>1838388290173.3323</v>
      </c>
      <c r="AF20" s="3">
        <f>Calculations!AG217</f>
        <v>1792908784822.5117</v>
      </c>
    </row>
    <row r="21" spans="1:32" x14ac:dyDescent="0.35">
      <c r="A21" s="352" t="s">
        <v>632</v>
      </c>
      <c r="B21" s="3">
        <f>Calculations!C218</f>
        <v>388094870154.36597</v>
      </c>
      <c r="C21" s="3">
        <f>Calculations!D218</f>
        <v>389156295254.89142</v>
      </c>
      <c r="D21" s="3">
        <f>Calculations!E218</f>
        <v>387155703250.86676</v>
      </c>
      <c r="E21" s="3">
        <f>Calculations!F218</f>
        <v>384348100641.19971</v>
      </c>
      <c r="F21" s="3">
        <f>Calculations!G218</f>
        <v>381326958291.64221</v>
      </c>
      <c r="G21" s="3">
        <f>Calculations!H218</f>
        <v>378312630435.28534</v>
      </c>
      <c r="H21" s="3">
        <f>Calculations!I218</f>
        <v>375194308973.67694</v>
      </c>
      <c r="I21" s="3">
        <f>Calculations!J218</f>
        <v>372171159600.43372</v>
      </c>
      <c r="J21" s="3">
        <f>Calculations!K218</f>
        <v>368582693864.75702</v>
      </c>
      <c r="K21" s="3">
        <f>Calculations!L218</f>
        <v>364266346675.69806</v>
      </c>
      <c r="L21" s="3">
        <f>Calculations!M218</f>
        <v>360244071642.14624</v>
      </c>
      <c r="M21" s="3">
        <f>Calculations!N218</f>
        <v>362417983376.97632</v>
      </c>
      <c r="N21" s="3">
        <f>Calculations!O218</f>
        <v>364958003328.31494</v>
      </c>
      <c r="O21" s="3">
        <f>Calculations!P218</f>
        <v>365984357367.16901</v>
      </c>
      <c r="P21" s="3">
        <f>Calculations!Q218</f>
        <v>361578266412.72632</v>
      </c>
      <c r="Q21" s="3">
        <f>Calculations!R218</f>
        <v>336318790459.62451</v>
      </c>
      <c r="R21" s="3">
        <f>Calculations!S218</f>
        <v>320615738471.61169</v>
      </c>
      <c r="S21" s="3">
        <f>Calculations!T218</f>
        <v>315108771581.32758</v>
      </c>
      <c r="T21" s="3">
        <f>Calculations!U218</f>
        <v>315141055139.49719</v>
      </c>
      <c r="U21" s="3">
        <f>Calculations!V218</f>
        <v>312399689504.27466</v>
      </c>
      <c r="V21" s="3">
        <f>Calculations!W218</f>
        <v>308527660193.80402</v>
      </c>
      <c r="W21" s="3">
        <f>Calculations!X218</f>
        <v>283330769672.34979</v>
      </c>
      <c r="X21" s="3">
        <f>Calculations!Y218</f>
        <v>270274069966.6748</v>
      </c>
      <c r="Y21" s="3">
        <f>Calculations!Z218</f>
        <v>238006141816.01935</v>
      </c>
      <c r="Z21" s="3">
        <f>Calculations!AA218</f>
        <v>200278979875.54092</v>
      </c>
      <c r="AA21" s="3">
        <f>Calculations!AB218</f>
        <v>170065618980.53922</v>
      </c>
      <c r="AB21" s="3">
        <f>Calculations!AC218</f>
        <v>166155707742.51587</v>
      </c>
      <c r="AC21" s="3">
        <f>Calculations!AD218</f>
        <v>157755536071.30615</v>
      </c>
      <c r="AD21" s="3">
        <f>Calculations!AE218</f>
        <v>147424397447.59543</v>
      </c>
      <c r="AE21" s="3">
        <f>Calculations!AF218</f>
        <v>140464016123.37436</v>
      </c>
      <c r="AF21" s="3">
        <f>Calculations!AG218</f>
        <v>134553515708.26979</v>
      </c>
    </row>
    <row r="22" spans="1:32" x14ac:dyDescent="0.35">
      <c r="A22" s="352"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35">
      <c r="A23" s="352" t="s">
        <v>634</v>
      </c>
      <c r="B23" s="3">
        <f>Calculations!C220</f>
        <v>14895017254032.369</v>
      </c>
      <c r="C23" s="3">
        <f>Calculations!D220</f>
        <v>14972046962650.182</v>
      </c>
      <c r="D23" s="3">
        <f>Calculations!E220</f>
        <v>15082710700537.805</v>
      </c>
      <c r="E23" s="3">
        <f>Calculations!F220</f>
        <v>14767736519012.645</v>
      </c>
      <c r="F23" s="3">
        <f>Calculations!G220</f>
        <v>14457170235493.785</v>
      </c>
      <c r="G23" s="3">
        <f>Calculations!H220</f>
        <v>14265691646160.871</v>
      </c>
      <c r="H23" s="3">
        <f>Calculations!I220</f>
        <v>13754164689368.43</v>
      </c>
      <c r="I23" s="3">
        <f>Calculations!J220</f>
        <v>13090623376044.326</v>
      </c>
      <c r="J23" s="3">
        <f>Calculations!K220</f>
        <v>12653557150830.629</v>
      </c>
      <c r="K23" s="3">
        <f>Calculations!L220</f>
        <v>12152211563816.877</v>
      </c>
      <c r="L23" s="3">
        <f>Calculations!M220</f>
        <v>11182599966733.924</v>
      </c>
      <c r="M23" s="3">
        <f>Calculations!N220</f>
        <v>9343510164493.0371</v>
      </c>
      <c r="N23" s="3">
        <f>Calculations!O220</f>
        <v>8871154839273.5879</v>
      </c>
      <c r="O23" s="3">
        <f>Calculations!P220</f>
        <v>8556724353853.6963</v>
      </c>
      <c r="P23" s="3">
        <f>Calculations!Q220</f>
        <v>7586722548749.8516</v>
      </c>
      <c r="Q23" s="3">
        <f>Calculations!R220</f>
        <v>6685539775692.4668</v>
      </c>
      <c r="R23" s="3">
        <f>Calculations!S220</f>
        <v>6708151149930.3975</v>
      </c>
      <c r="S23" s="3">
        <f>Calculations!T220</f>
        <v>6650510478976.4053</v>
      </c>
      <c r="T23" s="3">
        <f>Calculations!U220</f>
        <v>6598641795486.8125</v>
      </c>
      <c r="U23" s="3">
        <f>Calculations!V220</f>
        <v>6547616094015.7441</v>
      </c>
      <c r="V23" s="3">
        <f>Calculations!W220</f>
        <v>6501819548336.5625</v>
      </c>
      <c r="W23" s="3">
        <f>Calculations!X220</f>
        <v>6507339577490.2148</v>
      </c>
      <c r="X23" s="3">
        <f>Calculations!Y220</f>
        <v>6509632228489.1982</v>
      </c>
      <c r="Y23" s="3">
        <f>Calculations!Z220</f>
        <v>6169683142220.7422</v>
      </c>
      <c r="Z23" s="3">
        <f>Calculations!AA220</f>
        <v>5895673887586.7451</v>
      </c>
      <c r="AA23" s="3">
        <f>Calculations!AB220</f>
        <v>5701785243867.5391</v>
      </c>
      <c r="AB23" s="3">
        <f>Calculations!AC220</f>
        <v>5329234480007.6865</v>
      </c>
      <c r="AC23" s="3">
        <f>Calculations!AD220</f>
        <v>4984613126256.792</v>
      </c>
      <c r="AD23" s="3">
        <f>Calculations!AE220</f>
        <v>4720861918388.7334</v>
      </c>
      <c r="AE23" s="3">
        <f>Calculations!AF220</f>
        <v>4496809830325.3789</v>
      </c>
      <c r="AF23" s="3">
        <f>Calculations!AG220</f>
        <v>4145276592913.7441</v>
      </c>
    </row>
    <row r="24" spans="1:32" x14ac:dyDescent="0.35">
      <c r="A24" s="352"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35">
      <c r="A25" s="352"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35">
      <c r="A26" s="352"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35">
      <c r="A3" s="352" t="s">
        <v>614</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5067237924.2822285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x14ac:dyDescent="0.35">
      <c r="A4" s="352" t="s">
        <v>615</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x14ac:dyDescent="0.35">
      <c r="A5" s="352"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35">
      <c r="A6" s="352"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35">
      <c r="A7" s="352"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35">
      <c r="A8" s="352"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35">
      <c r="A9" s="352"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35">
      <c r="A10" s="352" t="s">
        <v>621</v>
      </c>
      <c r="B10" s="3">
        <f>Calculations!C234</f>
        <v>12732353337396.943</v>
      </c>
      <c r="C10" s="3">
        <f>Calculations!D234</f>
        <v>12524723479794</v>
      </c>
      <c r="D10" s="3">
        <f>Calculations!E234</f>
        <v>12424544987412.609</v>
      </c>
      <c r="E10" s="3">
        <f>Calculations!F234</f>
        <v>12114371074871.828</v>
      </c>
      <c r="F10" s="3">
        <f>Calculations!G234</f>
        <v>11784370956990.721</v>
      </c>
      <c r="G10" s="3">
        <f>Calculations!H234</f>
        <v>11513320909130.064</v>
      </c>
      <c r="H10" s="3">
        <f>Calculations!I234</f>
        <v>11249111788775.41</v>
      </c>
      <c r="I10" s="3">
        <f>Calculations!J234</f>
        <v>10925845837746.248</v>
      </c>
      <c r="J10" s="3">
        <f>Calculations!K234</f>
        <v>10721466752266.285</v>
      </c>
      <c r="K10" s="3">
        <f>Calculations!L234</f>
        <v>10670767283238.9</v>
      </c>
      <c r="L10" s="3">
        <f>Calculations!M234</f>
        <v>10456911357526.529</v>
      </c>
      <c r="M10" s="3">
        <f>Calculations!N234</f>
        <v>9797611371715.0996</v>
      </c>
      <c r="N10" s="3">
        <f>Calculations!O234</f>
        <v>9725959614996.3203</v>
      </c>
      <c r="O10" s="3">
        <f>Calculations!P234</f>
        <v>9561687609846.4941</v>
      </c>
      <c r="P10" s="3">
        <f>Calculations!Q234</f>
        <v>9309155370453.2754</v>
      </c>
      <c r="Q10" s="3">
        <f>Calculations!R234</f>
        <v>9014686339086.3594</v>
      </c>
      <c r="R10" s="3">
        <f>Calculations!S234</f>
        <v>8756754619405.8496</v>
      </c>
      <c r="S10" s="3">
        <f>Calculations!T234</f>
        <v>8537859434226.7188</v>
      </c>
      <c r="T10" s="3">
        <f>Calculations!U234</f>
        <v>8101933018371.0742</v>
      </c>
      <c r="U10" s="3">
        <f>Calculations!V234</f>
        <v>7718923559673.4775</v>
      </c>
      <c r="V10" s="3">
        <f>Calculations!W234</f>
        <v>7570724316625.3418</v>
      </c>
      <c r="W10" s="3">
        <f>Calculations!X234</f>
        <v>7243645077518.6689</v>
      </c>
      <c r="X10" s="3">
        <f>Calculations!Y234</f>
        <v>6902768193390.0645</v>
      </c>
      <c r="Y10" s="3">
        <f>Calculations!Z234</f>
        <v>6518851559505.9678</v>
      </c>
      <c r="Z10" s="3">
        <f>Calculations!AA234</f>
        <v>6210647439645.5273</v>
      </c>
      <c r="AA10" s="3">
        <f>Calculations!AB234</f>
        <v>6052722042885.4365</v>
      </c>
      <c r="AB10" s="3">
        <f>Calculations!AC234</f>
        <v>5884733843344.5684</v>
      </c>
      <c r="AC10" s="3">
        <f>Calculations!AD234</f>
        <v>5698120046717.5791</v>
      </c>
      <c r="AD10" s="3">
        <f>Calculations!AE234</f>
        <v>5509325810439.5195</v>
      </c>
      <c r="AE10" s="3">
        <f>Calculations!AF234</f>
        <v>5420803288422.9072</v>
      </c>
      <c r="AF10" s="3">
        <f>Calculations!AG234</f>
        <v>5238244847978.3145</v>
      </c>
    </row>
    <row r="11" spans="1:32" x14ac:dyDescent="0.35">
      <c r="A11" s="352" t="s">
        <v>622</v>
      </c>
      <c r="B11" s="3">
        <f>Calculations!C235</f>
        <v>588646816510876.63</v>
      </c>
      <c r="C11" s="3">
        <f>Calculations!D235</f>
        <v>593987212529087.13</v>
      </c>
      <c r="D11" s="3">
        <f>Calculations!E235</f>
        <v>600971830094379</v>
      </c>
      <c r="E11" s="3">
        <f>Calculations!F235</f>
        <v>607944277298444.5</v>
      </c>
      <c r="F11" s="3">
        <f>Calculations!G235</f>
        <v>613850473777444</v>
      </c>
      <c r="G11" s="3">
        <f>Calculations!H235</f>
        <v>618773793538849.88</v>
      </c>
      <c r="H11" s="3">
        <f>Calculations!I235</f>
        <v>624768238584150.38</v>
      </c>
      <c r="I11" s="3">
        <f>Calculations!J235</f>
        <v>633103536583371.38</v>
      </c>
      <c r="J11" s="3">
        <f>Calculations!K235</f>
        <v>639475796329863.63</v>
      </c>
      <c r="K11" s="3">
        <f>Calculations!L235</f>
        <v>645396710396375.13</v>
      </c>
      <c r="L11" s="3">
        <f>Calculations!M235</f>
        <v>652164685067632.63</v>
      </c>
      <c r="M11" s="3">
        <f>Calculations!N235</f>
        <v>657218896240122.88</v>
      </c>
      <c r="N11" s="3">
        <f>Calculations!O235</f>
        <v>662169927092305.75</v>
      </c>
      <c r="O11" s="3">
        <f>Calculations!P235</f>
        <v>669605086488033</v>
      </c>
      <c r="P11" s="3">
        <f>Calculations!Q235</f>
        <v>673871307078671.25</v>
      </c>
      <c r="Q11" s="3">
        <f>Calculations!R235</f>
        <v>674649434585466.63</v>
      </c>
      <c r="R11" s="3">
        <f>Calculations!S235</f>
        <v>680714096610361.63</v>
      </c>
      <c r="S11" s="3">
        <f>Calculations!T235</f>
        <v>685391483297658.25</v>
      </c>
      <c r="T11" s="3">
        <f>Calculations!U235</f>
        <v>690928975759297.75</v>
      </c>
      <c r="U11" s="3">
        <f>Calculations!V235</f>
        <v>696258508605665.25</v>
      </c>
      <c r="V11" s="3">
        <f>Calculations!W235</f>
        <v>701690254654023.88</v>
      </c>
      <c r="W11" s="3">
        <f>Calculations!X235</f>
        <v>704054011266985.75</v>
      </c>
      <c r="X11" s="3">
        <f>Calculations!Y235</f>
        <v>709172915268362.63</v>
      </c>
      <c r="Y11" s="3">
        <f>Calculations!Z235</f>
        <v>706708503091643.25</v>
      </c>
      <c r="Z11" s="3">
        <f>Calculations!AA235</f>
        <v>710339062799166.25</v>
      </c>
      <c r="AA11" s="3">
        <f>Calculations!AB235</f>
        <v>714138250040777.38</v>
      </c>
      <c r="AB11" s="3">
        <f>Calculations!AC235</f>
        <v>718006585569863.25</v>
      </c>
      <c r="AC11" s="3">
        <f>Calculations!AD235</f>
        <v>719201547207947.38</v>
      </c>
      <c r="AD11" s="3">
        <f>Calculations!AE235</f>
        <v>723410436406473</v>
      </c>
      <c r="AE11" s="3">
        <f>Calculations!AF235</f>
        <v>728814403168011.75</v>
      </c>
      <c r="AF11" s="3">
        <f>Calculations!AG235</f>
        <v>730161186892830.13</v>
      </c>
    </row>
    <row r="12" spans="1:32" x14ac:dyDescent="0.35">
      <c r="A12" s="352"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35">
      <c r="A13" s="352"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35">
      <c r="A14" s="352"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35">
      <c r="A15" s="352"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35">
      <c r="A16" s="352"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35">
      <c r="A17" s="352"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35">
      <c r="A18" s="352"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35">
      <c r="A19" s="352"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35">
      <c r="A20" s="352"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35">
      <c r="A21" s="352"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35">
      <c r="A22" s="352"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35">
      <c r="A23" s="352" t="s">
        <v>634</v>
      </c>
      <c r="B23" s="3">
        <f>Calculations!C247</f>
        <v>29224007330904.664</v>
      </c>
      <c r="C23" s="3">
        <f>Calculations!D247</f>
        <v>29375163991361.086</v>
      </c>
      <c r="D23" s="3">
        <f>Calculations!E247</f>
        <v>29626580754724.891</v>
      </c>
      <c r="E23" s="3">
        <f>Calculations!F247</f>
        <v>29100346979313.105</v>
      </c>
      <c r="F23" s="3">
        <f>Calculations!G247</f>
        <v>28460336878407.262</v>
      </c>
      <c r="G23" s="3">
        <f>Calculations!H247</f>
        <v>28472056879306.605</v>
      </c>
      <c r="H23" s="3">
        <f>Calculations!I247</f>
        <v>28222545934047.527</v>
      </c>
      <c r="I23" s="3">
        <f>Calculations!J247</f>
        <v>28145647499911.754</v>
      </c>
      <c r="J23" s="3">
        <f>Calculations!K247</f>
        <v>27625186939094.668</v>
      </c>
      <c r="K23" s="3">
        <f>Calculations!L247</f>
        <v>27483440433707.164</v>
      </c>
      <c r="L23" s="3">
        <f>Calculations!M247</f>
        <v>27265573813933.254</v>
      </c>
      <c r="M23" s="3">
        <f>Calculations!N247</f>
        <v>27323735200288.16</v>
      </c>
      <c r="N23" s="3">
        <f>Calculations!O247</f>
        <v>27016974762439.348</v>
      </c>
      <c r="O23" s="3">
        <f>Calculations!P247</f>
        <v>26810836549397.145</v>
      </c>
      <c r="P23" s="3">
        <f>Calculations!Q247</f>
        <v>26765920813041.508</v>
      </c>
      <c r="Q23" s="3">
        <f>Calculations!R247</f>
        <v>26499011779576.004</v>
      </c>
      <c r="R23" s="3">
        <f>Calculations!S247</f>
        <v>26725505477551.461</v>
      </c>
      <c r="S23" s="3">
        <f>Calculations!T247</f>
        <v>26929340337878.539</v>
      </c>
      <c r="T23" s="3">
        <f>Calculations!U247</f>
        <v>27146373835768.551</v>
      </c>
      <c r="U23" s="3">
        <f>Calculations!V247</f>
        <v>27346428269205.887</v>
      </c>
      <c r="V23" s="3">
        <f>Calculations!W247</f>
        <v>27547401518838.203</v>
      </c>
      <c r="W23" s="3">
        <f>Calculations!X247</f>
        <v>27795907470694.301</v>
      </c>
      <c r="X23" s="3">
        <f>Calculations!Y247</f>
        <v>28026534034700.004</v>
      </c>
      <c r="Y23" s="3">
        <f>Calculations!Z247</f>
        <v>27948451435576.895</v>
      </c>
      <c r="Z23" s="3">
        <f>Calculations!AA247</f>
        <v>27858283417132.961</v>
      </c>
      <c r="AA23" s="3">
        <f>Calculations!AB247</f>
        <v>28023698465644.832</v>
      </c>
      <c r="AB23" s="3">
        <f>Calculations!AC247</f>
        <v>28107863323281.781</v>
      </c>
      <c r="AC23" s="3">
        <f>Calculations!AD247</f>
        <v>28212324378116.68</v>
      </c>
      <c r="AD23" s="3">
        <f>Calculations!AE247</f>
        <v>28141277406792.152</v>
      </c>
      <c r="AE23" s="3">
        <f>Calculations!AF247</f>
        <v>28214414157806.297</v>
      </c>
      <c r="AF23" s="3">
        <f>Calculations!AG247</f>
        <v>28312738452712.891</v>
      </c>
    </row>
    <row r="24" spans="1:32" x14ac:dyDescent="0.35">
      <c r="A24" s="352"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35">
      <c r="A25" s="352"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35">
      <c r="A26" s="352"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35">
      <c r="A3" s="352"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35">
      <c r="A4" s="352"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35">
      <c r="A5" s="352"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35">
      <c r="A6" s="352"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35">
      <c r="A7" s="352"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35">
      <c r="A8" s="352"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35">
      <c r="A9" s="352"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35">
      <c r="A10" s="352"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35">
      <c r="A11" s="352"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35">
      <c r="A12" s="352"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35">
      <c r="A13" s="352"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35">
      <c r="A14" s="352"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35">
      <c r="A15" s="352"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35">
      <c r="A16" s="352"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35">
      <c r="A17" s="352"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35">
      <c r="A18" s="352"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35">
      <c r="A19" s="352"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35">
      <c r="A20" s="352"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35">
      <c r="A21" s="352"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35">
      <c r="A22" s="352"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35">
      <c r="A23" s="352"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35">
      <c r="A24" s="352"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35">
      <c r="A25" s="352"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35">
      <c r="A26" s="352"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55</vt:i4>
      </vt:variant>
      <vt:variant>
        <vt:lpstr>Named Ranges</vt:lpstr>
      </vt:variant>
      <vt:variant>
        <vt:i4>16</vt:i4>
      </vt:variant>
    </vt:vector>
  </HeadingPairs>
  <TitlesOfParts>
    <vt:vector size="71" baseType="lpstr">
      <vt:lpstr>About</vt:lpstr>
      <vt:lpstr>EU Ind. Sector - EPS Crosswalk</vt:lpstr>
      <vt:lpstr>Fuel Mapping</vt:lpstr>
      <vt:lpstr>POTEnCIA Data --&gt;</vt:lpstr>
      <vt:lpstr>Potencia_Steam Balance</vt:lpstr>
      <vt:lpstr>Potencia_Electricity Balance</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LOS</vt:lpstr>
      <vt:lpstr>cenisb</vt:lpstr>
      <vt:lpstr>tick</vt:lpstr>
      <vt:lpstr>tock</vt:lpstr>
      <vt:lpstr>tibf</vt:lpstr>
      <vt:lpstr>tobf</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gwh_to_btu</vt:lpstr>
      <vt:lpstr>AGR!Print_Area</vt:lpstr>
      <vt:lpstr>AGR!Print_Titles</vt:lpstr>
      <vt:lpstr>CHI!Print_Titles</vt:lpstr>
      <vt:lpstr>FBT!Print_Titles</vt:lpstr>
      <vt:lpstr>ISI!Print_Titles</vt:lpstr>
      <vt:lpstr>MAE!Print_Titles</vt:lpstr>
      <vt:lpstr>NFM!Print_Titles</vt:lpstr>
      <vt:lpstr>OIS!Print_Titles</vt:lpstr>
      <vt:lpstr>'Potencia_Electricity Balance'!Print_Titles</vt:lpstr>
      <vt:lpstr>'Potencia_Steam Balance'!Print_Titles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2021-09-01T18:37:20Z</dcterms:modified>
</cp:coreProperties>
</file>